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1835"/>
  </bookViews>
  <sheets>
    <sheet name="BK" sheetId="3" r:id="rId1"/>
    <sheet name="CFRX3221-BK" sheetId="4" r:id="rId2"/>
  </sheets>
  <definedNames>
    <definedName name="_xlnm.Print_Titles" localSheetId="0">BK!$1:$3</definedName>
  </definedNames>
  <calcPr calcId="145621" calcMode="autoNoTable"/>
</workbook>
</file>

<file path=xl/calcChain.xml><?xml version="1.0" encoding="utf-8"?>
<calcChain xmlns="http://schemas.openxmlformats.org/spreadsheetml/2006/main">
  <c r="H966" i="3" l="1"/>
  <c r="R964" i="3"/>
  <c r="P964" i="3"/>
  <c r="N964" i="3"/>
  <c r="L964" i="3"/>
  <c r="F964" i="3" s="1"/>
  <c r="F966" i="3" s="1"/>
  <c r="J964" i="3"/>
  <c r="H964" i="3"/>
  <c r="N74" i="4"/>
  <c r="F617" i="3" l="1"/>
  <c r="F529" i="3"/>
  <c r="R185" i="3"/>
  <c r="P185" i="3"/>
  <c r="N185" i="3"/>
  <c r="L185" i="3"/>
  <c r="J185" i="3"/>
  <c r="H185" i="3"/>
  <c r="F962" i="3"/>
  <c r="F944" i="3"/>
  <c r="F877" i="3"/>
  <c r="F868" i="3"/>
  <c r="F869" i="3"/>
  <c r="F870" i="3"/>
  <c r="F871" i="3"/>
  <c r="F872" i="3"/>
  <c r="F857" i="3"/>
  <c r="F813" i="3"/>
  <c r="F810" i="3"/>
  <c r="H818" i="3"/>
  <c r="F805" i="3"/>
  <c r="F779" i="3"/>
  <c r="F701" i="3"/>
  <c r="F702" i="3"/>
  <c r="F703" i="3"/>
  <c r="F645" i="3"/>
  <c r="F643" i="3"/>
  <c r="F640" i="3"/>
  <c r="F638" i="3"/>
  <c r="F635" i="3"/>
  <c r="H626" i="3"/>
  <c r="J626" i="3"/>
  <c r="L626" i="3"/>
  <c r="N626" i="3"/>
  <c r="P626" i="3"/>
  <c r="R626" i="3"/>
  <c r="F616" i="3"/>
  <c r="F612" i="3"/>
  <c r="F609" i="3"/>
  <c r="F604" i="3"/>
  <c r="F598" i="3"/>
  <c r="F580" i="3"/>
  <c r="F581" i="3"/>
  <c r="F582" i="3"/>
  <c r="F583" i="3"/>
  <c r="F584" i="3"/>
  <c r="F585" i="3"/>
  <c r="F575" i="3"/>
  <c r="F576" i="3"/>
  <c r="F577" i="3"/>
  <c r="F578" i="3"/>
  <c r="F579" i="3"/>
  <c r="F573" i="3"/>
  <c r="F571" i="3"/>
  <c r="F569" i="3"/>
  <c r="F568" i="3"/>
  <c r="F567" i="3"/>
  <c r="F566" i="3"/>
  <c r="F564" i="3"/>
  <c r="F562" i="3"/>
  <c r="F560" i="3"/>
  <c r="F558" i="3"/>
  <c r="F556" i="3"/>
  <c r="F554" i="3"/>
  <c r="F553" i="3"/>
  <c r="F552" i="3"/>
  <c r="F550" i="3"/>
  <c r="F548" i="3"/>
  <c r="F527" i="3"/>
  <c r="F526" i="3"/>
  <c r="F525" i="3"/>
  <c r="F524" i="3"/>
  <c r="F522" i="3"/>
  <c r="F521" i="3"/>
  <c r="F519" i="3"/>
  <c r="F518" i="3"/>
  <c r="F515" i="3"/>
  <c r="F516" i="3"/>
  <c r="F510" i="3"/>
  <c r="R493" i="3"/>
  <c r="P493" i="3"/>
  <c r="N493" i="3"/>
  <c r="L493" i="3"/>
  <c r="J493" i="3"/>
  <c r="H493" i="3"/>
  <c r="F489" i="3"/>
  <c r="R444" i="3"/>
  <c r="P444" i="3"/>
  <c r="N444" i="3"/>
  <c r="L444" i="3"/>
  <c r="J444" i="3"/>
  <c r="H444" i="3"/>
  <c r="F442" i="3"/>
  <c r="R408" i="3"/>
  <c r="P408" i="3"/>
  <c r="N408" i="3"/>
  <c r="L408" i="3"/>
  <c r="J408" i="3"/>
  <c r="H408" i="3"/>
  <c r="R361" i="3"/>
  <c r="P361" i="3"/>
  <c r="N361" i="3"/>
  <c r="L361" i="3"/>
  <c r="J361" i="3"/>
  <c r="H361" i="3"/>
  <c r="F331" i="3"/>
  <c r="F278" i="3"/>
  <c r="F274" i="3"/>
  <c r="F269" i="3"/>
  <c r="F254" i="3"/>
  <c r="F226" i="3"/>
  <c r="F225" i="3"/>
  <c r="F221" i="3"/>
  <c r="F206" i="3"/>
  <c r="F200" i="3"/>
  <c r="F132" i="3"/>
  <c r="F121" i="3"/>
  <c r="F108" i="3"/>
  <c r="F111" i="3"/>
  <c r="F113" i="3"/>
  <c r="F69" i="3"/>
  <c r="F361" i="3"/>
  <c r="R955" i="3"/>
  <c r="P955" i="3"/>
  <c r="N955" i="3"/>
  <c r="L955" i="3"/>
  <c r="J955" i="3"/>
  <c r="H955" i="3"/>
  <c r="F705" i="3"/>
  <c r="F814" i="3"/>
  <c r="F662" i="3"/>
  <c r="R85" i="3"/>
  <c r="P85" i="3"/>
  <c r="N85" i="3"/>
  <c r="L85" i="3"/>
  <c r="J85" i="3"/>
  <c r="H85" i="3"/>
  <c r="F81" i="3"/>
  <c r="F675" i="3"/>
  <c r="F667" i="3"/>
  <c r="F659" i="3"/>
  <c r="F648" i="3"/>
  <c r="F637" i="3"/>
  <c r="R537" i="3"/>
  <c r="P537" i="3"/>
  <c r="N537" i="3"/>
  <c r="L537" i="3"/>
  <c r="J537" i="3"/>
  <c r="H537" i="3"/>
  <c r="F514" i="3"/>
  <c r="F528" i="3"/>
  <c r="F508" i="3"/>
  <c r="F506" i="3"/>
  <c r="F481" i="3"/>
  <c r="F477" i="3"/>
  <c r="R472" i="3"/>
  <c r="P472" i="3"/>
  <c r="N472" i="3"/>
  <c r="L472" i="3"/>
  <c r="J472" i="3"/>
  <c r="H472" i="3"/>
  <c r="F461" i="3"/>
  <c r="F375" i="3"/>
  <c r="F279" i="3"/>
  <c r="F258" i="3"/>
  <c r="F122" i="3"/>
  <c r="R60" i="3"/>
  <c r="F953" i="3"/>
  <c r="F345" i="3"/>
  <c r="F401" i="3"/>
  <c r="R818" i="3"/>
  <c r="R827" i="3"/>
  <c r="R835" i="3"/>
  <c r="R854" i="3"/>
  <c r="R863" i="3"/>
  <c r="R875" i="3"/>
  <c r="R883" i="3"/>
  <c r="R893" i="3"/>
  <c r="R907" i="3"/>
  <c r="P818" i="3"/>
  <c r="P827" i="3"/>
  <c r="P835" i="3"/>
  <c r="P854" i="3"/>
  <c r="P863" i="3"/>
  <c r="P875" i="3"/>
  <c r="P883" i="3"/>
  <c r="P893" i="3"/>
  <c r="P907" i="3"/>
  <c r="N818" i="3"/>
  <c r="N827" i="3"/>
  <c r="N835" i="3"/>
  <c r="N854" i="3"/>
  <c r="N863" i="3"/>
  <c r="N875" i="3"/>
  <c r="N883" i="3"/>
  <c r="N893" i="3"/>
  <c r="N907" i="3"/>
  <c r="L818" i="3"/>
  <c r="L827" i="3"/>
  <c r="L835" i="3"/>
  <c r="L854" i="3"/>
  <c r="L863" i="3"/>
  <c r="L875" i="3"/>
  <c r="L883" i="3"/>
  <c r="L893" i="3"/>
  <c r="L907" i="3"/>
  <c r="J818" i="3"/>
  <c r="J827" i="3"/>
  <c r="J835" i="3"/>
  <c r="J854" i="3"/>
  <c r="J863" i="3"/>
  <c r="J875" i="3"/>
  <c r="J883" i="3"/>
  <c r="H883" i="3"/>
  <c r="J893" i="3"/>
  <c r="J907" i="3"/>
  <c r="H827" i="3"/>
  <c r="H835" i="3"/>
  <c r="H854" i="3"/>
  <c r="H863" i="3"/>
  <c r="H875" i="3"/>
  <c r="H893" i="3"/>
  <c r="H907" i="3"/>
  <c r="H18" i="3"/>
  <c r="H32" i="3"/>
  <c r="H51" i="3"/>
  <c r="H60" i="3"/>
  <c r="H67" i="3"/>
  <c r="H102" i="3"/>
  <c r="H117" i="3"/>
  <c r="H124" i="3"/>
  <c r="H136" i="3"/>
  <c r="H150" i="3"/>
  <c r="H156" i="3"/>
  <c r="H175" i="3"/>
  <c r="H265" i="3"/>
  <c r="H317" i="3"/>
  <c r="H327" i="3"/>
  <c r="H348" i="3"/>
  <c r="H379" i="3"/>
  <c r="H391" i="3"/>
  <c r="H420" i="3"/>
  <c r="H432" i="3"/>
  <c r="H458" i="3"/>
  <c r="H479" i="3"/>
  <c r="H655" i="3"/>
  <c r="H692" i="3"/>
  <c r="H707" i="3"/>
  <c r="H717" i="3"/>
  <c r="H730" i="3"/>
  <c r="H737" i="3"/>
  <c r="H749" i="3"/>
  <c r="H758" i="3"/>
  <c r="H764" i="3"/>
  <c r="H774" i="3"/>
  <c r="H930" i="3"/>
  <c r="H936" i="3"/>
  <c r="F491" i="3"/>
  <c r="F405" i="3"/>
  <c r="R379" i="3"/>
  <c r="R391" i="3"/>
  <c r="P379" i="3"/>
  <c r="P391" i="3"/>
  <c r="N379" i="3"/>
  <c r="N391" i="3"/>
  <c r="L379" i="3"/>
  <c r="L391" i="3"/>
  <c r="J379" i="3"/>
  <c r="J391" i="3"/>
  <c r="R458" i="3"/>
  <c r="R479" i="3"/>
  <c r="P458" i="3"/>
  <c r="P479" i="3"/>
  <c r="N458" i="3"/>
  <c r="N479" i="3"/>
  <c r="L458" i="3"/>
  <c r="L479" i="3"/>
  <c r="J458" i="3"/>
  <c r="J479" i="3"/>
  <c r="F387" i="3"/>
  <c r="F133" i="3"/>
  <c r="R930" i="3"/>
  <c r="R102" i="3"/>
  <c r="R136" i="3"/>
  <c r="R117" i="3"/>
  <c r="R124" i="3"/>
  <c r="R150" i="3"/>
  <c r="R156" i="3"/>
  <c r="R265" i="3"/>
  <c r="R317" i="3"/>
  <c r="R348" i="3"/>
  <c r="R327" i="3"/>
  <c r="R655" i="3"/>
  <c r="R692" i="3"/>
  <c r="R717" i="3"/>
  <c r="R730" i="3"/>
  <c r="R737" i="3"/>
  <c r="R758" i="3"/>
  <c r="R764" i="3"/>
  <c r="R707" i="3"/>
  <c r="R749" i="3"/>
  <c r="R774" i="3"/>
  <c r="R18" i="3"/>
  <c r="R32" i="3"/>
  <c r="R51" i="3"/>
  <c r="R67" i="3"/>
  <c r="R175" i="3"/>
  <c r="R420" i="3"/>
  <c r="R432" i="3"/>
  <c r="R936" i="3"/>
  <c r="N18" i="3"/>
  <c r="N32" i="3"/>
  <c r="N51" i="3"/>
  <c r="N60" i="3"/>
  <c r="N67" i="3"/>
  <c r="N102" i="3"/>
  <c r="N117" i="3"/>
  <c r="N124" i="3"/>
  <c r="N136" i="3"/>
  <c r="N150" i="3"/>
  <c r="N156" i="3"/>
  <c r="N175" i="3"/>
  <c r="N265" i="3"/>
  <c r="N317" i="3"/>
  <c r="N327" i="3"/>
  <c r="N348" i="3"/>
  <c r="N420" i="3"/>
  <c r="N432" i="3"/>
  <c r="N655" i="3"/>
  <c r="N692" i="3"/>
  <c r="N707" i="3"/>
  <c r="N717" i="3"/>
  <c r="N730" i="3"/>
  <c r="N737" i="3"/>
  <c r="N749" i="3"/>
  <c r="N758" i="3"/>
  <c r="N764" i="3"/>
  <c r="N774" i="3"/>
  <c r="N930" i="3"/>
  <c r="N936" i="3"/>
  <c r="P18" i="3"/>
  <c r="P32" i="3"/>
  <c r="P51" i="3"/>
  <c r="P60" i="3"/>
  <c r="P67" i="3"/>
  <c r="P102" i="3"/>
  <c r="P117" i="3"/>
  <c r="P124" i="3"/>
  <c r="P136" i="3"/>
  <c r="P150" i="3"/>
  <c r="P156" i="3"/>
  <c r="P175" i="3"/>
  <c r="P265" i="3"/>
  <c r="P317" i="3"/>
  <c r="P327" i="3"/>
  <c r="P348" i="3"/>
  <c r="P420" i="3"/>
  <c r="P432" i="3"/>
  <c r="P655" i="3"/>
  <c r="P692" i="3"/>
  <c r="P707" i="3"/>
  <c r="P717" i="3"/>
  <c r="P730" i="3"/>
  <c r="P737" i="3"/>
  <c r="P749" i="3"/>
  <c r="P758" i="3"/>
  <c r="P764" i="3"/>
  <c r="P774" i="3"/>
  <c r="P930" i="3"/>
  <c r="P936" i="3"/>
  <c r="J18" i="3"/>
  <c r="J32" i="3"/>
  <c r="J51" i="3"/>
  <c r="J60" i="3"/>
  <c r="J67" i="3"/>
  <c r="J102" i="3"/>
  <c r="J117" i="3"/>
  <c r="J124" i="3"/>
  <c r="J136" i="3"/>
  <c r="J150" i="3"/>
  <c r="J156" i="3"/>
  <c r="J175" i="3"/>
  <c r="J265" i="3"/>
  <c r="J317" i="3"/>
  <c r="J327" i="3"/>
  <c r="J348" i="3"/>
  <c r="J420" i="3"/>
  <c r="J432" i="3"/>
  <c r="J655" i="3"/>
  <c r="J692" i="3"/>
  <c r="J707" i="3"/>
  <c r="J717" i="3"/>
  <c r="J730" i="3"/>
  <c r="J737" i="3"/>
  <c r="J749" i="3"/>
  <c r="J758" i="3"/>
  <c r="J764" i="3"/>
  <c r="J774" i="3"/>
  <c r="J930" i="3"/>
  <c r="J936" i="3"/>
  <c r="F960" i="3"/>
  <c r="L18" i="3"/>
  <c r="L32" i="3"/>
  <c r="L51" i="3"/>
  <c r="L60" i="3"/>
  <c r="L67" i="3"/>
  <c r="L102" i="3"/>
  <c r="L117" i="3"/>
  <c r="L124" i="3"/>
  <c r="L136" i="3"/>
  <c r="L150" i="3"/>
  <c r="L156" i="3"/>
  <c r="L175" i="3"/>
  <c r="L265" i="3"/>
  <c r="L317" i="3"/>
  <c r="L327" i="3"/>
  <c r="L348" i="3"/>
  <c r="L420" i="3"/>
  <c r="L432" i="3"/>
  <c r="L655" i="3"/>
  <c r="L692" i="3"/>
  <c r="L707" i="3"/>
  <c r="L717" i="3"/>
  <c r="L730" i="3"/>
  <c r="L737" i="3"/>
  <c r="L749" i="3"/>
  <c r="L758" i="3"/>
  <c r="L764" i="3"/>
  <c r="L774" i="3"/>
  <c r="L930" i="3"/>
  <c r="L936" i="3"/>
  <c r="F950" i="3"/>
  <c r="F948" i="3"/>
  <c r="F946" i="3"/>
  <c r="F942" i="3"/>
  <c r="F940" i="3"/>
  <c r="F934" i="3"/>
  <c r="F932" i="3"/>
  <c r="F927" i="3"/>
  <c r="F926" i="3"/>
  <c r="F925" i="3"/>
  <c r="F924" i="3"/>
  <c r="F923" i="3"/>
  <c r="F922" i="3"/>
  <c r="F921" i="3"/>
  <c r="F920" i="3"/>
  <c r="F919" i="3"/>
  <c r="F918" i="3"/>
  <c r="F917" i="3"/>
  <c r="F910" i="3"/>
  <c r="F905" i="3"/>
  <c r="F904" i="3"/>
  <c r="F903" i="3"/>
  <c r="F902" i="3"/>
  <c r="F899" i="3"/>
  <c r="F897" i="3"/>
  <c r="F895" i="3"/>
  <c r="F891" i="3"/>
  <c r="F890" i="3"/>
  <c r="F889" i="3"/>
  <c r="F888" i="3"/>
  <c r="F885" i="3"/>
  <c r="F881" i="3"/>
  <c r="F880" i="3"/>
  <c r="F873" i="3"/>
  <c r="F867" i="3"/>
  <c r="F861" i="3"/>
  <c r="F860" i="3"/>
  <c r="F852" i="3"/>
  <c r="F851" i="3"/>
  <c r="F850" i="3"/>
  <c r="F849" i="3"/>
  <c r="F847" i="3"/>
  <c r="F844" i="3"/>
  <c r="F842" i="3"/>
  <c r="F839" i="3"/>
  <c r="F837" i="3"/>
  <c r="F833" i="3"/>
  <c r="F832" i="3"/>
  <c r="F831" i="3"/>
  <c r="F830" i="3"/>
  <c r="F825" i="3"/>
  <c r="F824" i="3"/>
  <c r="F823" i="3"/>
  <c r="F820" i="3"/>
  <c r="F816" i="3"/>
  <c r="F812" i="3"/>
  <c r="F809" i="3"/>
  <c r="F807" i="3"/>
  <c r="F806" i="3"/>
  <c r="F804" i="3"/>
  <c r="F802" i="3"/>
  <c r="F800" i="3"/>
  <c r="F798" i="3"/>
  <c r="F797" i="3"/>
  <c r="F796" i="3"/>
  <c r="F794" i="3"/>
  <c r="F792" i="3"/>
  <c r="F784" i="3"/>
  <c r="F781" i="3"/>
  <c r="F776" i="3"/>
  <c r="F772" i="3"/>
  <c r="F771" i="3"/>
  <c r="F769" i="3"/>
  <c r="F762" i="3"/>
  <c r="F761" i="3"/>
  <c r="F756" i="3"/>
  <c r="F754" i="3"/>
  <c r="F753" i="3"/>
  <c r="F747" i="3"/>
  <c r="F746" i="3"/>
  <c r="F745" i="3"/>
  <c r="F744" i="3"/>
  <c r="F743" i="3"/>
  <c r="F735" i="3"/>
  <c r="F734" i="3"/>
  <c r="F733" i="3"/>
  <c r="F728" i="3"/>
  <c r="F727" i="3"/>
  <c r="F726" i="3"/>
  <c r="F725" i="3"/>
  <c r="F724" i="3"/>
  <c r="F723" i="3"/>
  <c r="F722" i="3"/>
  <c r="F720" i="3"/>
  <c r="F715" i="3"/>
  <c r="F714" i="3"/>
  <c r="F711" i="3"/>
  <c r="F700" i="3"/>
  <c r="K692" i="3"/>
  <c r="F690" i="3"/>
  <c r="F689" i="3"/>
  <c r="F688" i="3"/>
  <c r="F687" i="3"/>
  <c r="F686" i="3"/>
  <c r="F684" i="3"/>
  <c r="F683" i="3"/>
  <c r="F682" i="3"/>
  <c r="F681" i="3"/>
  <c r="F679" i="3"/>
  <c r="F678" i="3"/>
  <c r="F677" i="3"/>
  <c r="F676" i="3"/>
  <c r="F673" i="3"/>
  <c r="F672" i="3"/>
  <c r="F671" i="3"/>
  <c r="F669" i="3"/>
  <c r="F668" i="3"/>
  <c r="F665" i="3"/>
  <c r="F664" i="3"/>
  <c r="F661" i="3"/>
  <c r="F660" i="3"/>
  <c r="F658" i="3"/>
  <c r="F653" i="3"/>
  <c r="F652" i="3"/>
  <c r="F651" i="3"/>
  <c r="F650" i="3"/>
  <c r="F649" i="3"/>
  <c r="F647" i="3"/>
  <c r="F646" i="3"/>
  <c r="F644" i="3"/>
  <c r="F642" i="3"/>
  <c r="F641" i="3"/>
  <c r="F634" i="3"/>
  <c r="F633" i="3"/>
  <c r="F632" i="3"/>
  <c r="F631" i="3"/>
  <c r="F629" i="3"/>
  <c r="F624" i="3"/>
  <c r="F623" i="3"/>
  <c r="F621" i="3"/>
  <c r="F620" i="3"/>
  <c r="F619" i="3"/>
  <c r="F618" i="3"/>
  <c r="F615" i="3"/>
  <c r="F614" i="3"/>
  <c r="F613" i="3"/>
  <c r="F611" i="3"/>
  <c r="F610" i="3"/>
  <c r="F608" i="3"/>
  <c r="F607" i="3"/>
  <c r="F605" i="3"/>
  <c r="F603" i="3"/>
  <c r="F601" i="3"/>
  <c r="F600" i="3"/>
  <c r="F597" i="3"/>
  <c r="F595" i="3"/>
  <c r="F593" i="3"/>
  <c r="F592" i="3"/>
  <c r="F591" i="3"/>
  <c r="F590" i="3"/>
  <c r="F589" i="3"/>
  <c r="F587" i="3"/>
  <c r="F574" i="3"/>
  <c r="F572" i="3"/>
  <c r="F547" i="3"/>
  <c r="F546" i="3"/>
  <c r="F545" i="3"/>
  <c r="F544" i="3"/>
  <c r="F542" i="3"/>
  <c r="F541" i="3"/>
  <c r="F540" i="3"/>
  <c r="F535" i="3"/>
  <c r="F534" i="3"/>
  <c r="F533" i="3"/>
  <c r="F531" i="3"/>
  <c r="F530" i="3"/>
  <c r="F513" i="3"/>
  <c r="F512" i="3"/>
  <c r="F511" i="3"/>
  <c r="F507" i="3"/>
  <c r="F501" i="3"/>
  <c r="F497" i="3"/>
  <c r="F487" i="3"/>
  <c r="F476" i="3"/>
  <c r="F475" i="3"/>
  <c r="F470" i="3"/>
  <c r="F469" i="3"/>
  <c r="F468" i="3"/>
  <c r="F467" i="3"/>
  <c r="F466" i="3"/>
  <c r="F465" i="3"/>
  <c r="F464" i="3"/>
  <c r="F463" i="3"/>
  <c r="F462" i="3"/>
  <c r="F456" i="3"/>
  <c r="F455" i="3"/>
  <c r="F454" i="3"/>
  <c r="F453" i="3"/>
  <c r="F452" i="3"/>
  <c r="F451" i="3"/>
  <c r="F450" i="3"/>
  <c r="F449" i="3"/>
  <c r="F440" i="3"/>
  <c r="F438" i="3"/>
  <c r="F436" i="3"/>
  <c r="F429" i="3"/>
  <c r="F427" i="3"/>
  <c r="F425" i="3"/>
  <c r="F418" i="3"/>
  <c r="F416" i="3"/>
  <c r="F414" i="3"/>
  <c r="F412" i="3"/>
  <c r="F403" i="3"/>
  <c r="F393" i="3"/>
  <c r="F389" i="3"/>
  <c r="F388" i="3"/>
  <c r="F386" i="3"/>
  <c r="F385" i="3"/>
  <c r="F383" i="3"/>
  <c r="F382" i="3"/>
  <c r="F377" i="3"/>
  <c r="F374" i="3"/>
  <c r="F373" i="3"/>
  <c r="F372" i="3"/>
  <c r="F371" i="3"/>
  <c r="F370" i="3"/>
  <c r="F368" i="3"/>
  <c r="F367" i="3"/>
  <c r="F366" i="3"/>
  <c r="F356" i="3"/>
  <c r="F358" i="3"/>
  <c r="F346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0" i="3"/>
  <c r="F325" i="3"/>
  <c r="F324" i="3"/>
  <c r="F323" i="3"/>
  <c r="F322" i="3"/>
  <c r="F321" i="3"/>
  <c r="F320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7" i="3"/>
  <c r="F276" i="3"/>
  <c r="F275" i="3"/>
  <c r="F273" i="3"/>
  <c r="F272" i="3"/>
  <c r="F271" i="3"/>
  <c r="F270" i="3"/>
  <c r="F268" i="3"/>
  <c r="F263" i="3"/>
  <c r="F262" i="3"/>
  <c r="F261" i="3"/>
  <c r="F259" i="3"/>
  <c r="F257" i="3"/>
  <c r="F256" i="3"/>
  <c r="F255" i="3"/>
  <c r="F253" i="3"/>
  <c r="F252" i="3"/>
  <c r="F251" i="3"/>
  <c r="F250" i="3"/>
  <c r="F249" i="3"/>
  <c r="F248" i="3"/>
  <c r="F246" i="3"/>
  <c r="F245" i="3"/>
  <c r="F244" i="3"/>
  <c r="F243" i="3"/>
  <c r="F241" i="3"/>
  <c r="F240" i="3"/>
  <c r="F239" i="3"/>
  <c r="F238" i="3"/>
  <c r="F237" i="3"/>
  <c r="F236" i="3"/>
  <c r="F235" i="3"/>
  <c r="F234" i="3"/>
  <c r="F233" i="3"/>
  <c r="F232" i="3"/>
  <c r="F231" i="3"/>
  <c r="F229" i="3"/>
  <c r="F228" i="3"/>
  <c r="F224" i="3"/>
  <c r="F223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5" i="3"/>
  <c r="F204" i="3"/>
  <c r="F203" i="3"/>
  <c r="F202" i="3"/>
  <c r="F199" i="3"/>
  <c r="F198" i="3"/>
  <c r="F197" i="3"/>
  <c r="F196" i="3"/>
  <c r="F195" i="3"/>
  <c r="F194" i="3"/>
  <c r="F193" i="3"/>
  <c r="F192" i="3"/>
  <c r="F190" i="3"/>
  <c r="F183" i="3"/>
  <c r="F181" i="3"/>
  <c r="F179" i="3"/>
  <c r="F172" i="3"/>
  <c r="F170" i="3"/>
  <c r="F168" i="3"/>
  <c r="F166" i="3"/>
  <c r="F158" i="3"/>
  <c r="F154" i="3"/>
  <c r="F153" i="3"/>
  <c r="F148" i="3"/>
  <c r="F146" i="3"/>
  <c r="F145" i="3"/>
  <c r="F144" i="3"/>
  <c r="F134" i="3"/>
  <c r="F131" i="3"/>
  <c r="F130" i="3"/>
  <c r="F128" i="3"/>
  <c r="F127" i="3"/>
  <c r="F115" i="3"/>
  <c r="F114" i="3"/>
  <c r="F110" i="3"/>
  <c r="F107" i="3"/>
  <c r="F106" i="3"/>
  <c r="F105" i="3"/>
  <c r="F100" i="3"/>
  <c r="F99" i="3"/>
  <c r="F98" i="3"/>
  <c r="F97" i="3"/>
  <c r="F95" i="3"/>
  <c r="F94" i="3"/>
  <c r="F92" i="3"/>
  <c r="F91" i="3"/>
  <c r="F90" i="3"/>
  <c r="F79" i="3"/>
  <c r="F77" i="3"/>
  <c r="F71" i="3"/>
  <c r="F65" i="3"/>
  <c r="F64" i="3"/>
  <c r="F63" i="3"/>
  <c r="F58" i="3"/>
  <c r="F57" i="3"/>
  <c r="F56" i="3"/>
  <c r="F44" i="3"/>
  <c r="F42" i="3"/>
  <c r="F21" i="3"/>
  <c r="F22" i="3"/>
  <c r="F23" i="3"/>
  <c r="F24" i="3"/>
  <c r="F25" i="3"/>
  <c r="F26" i="3"/>
  <c r="F27" i="3"/>
  <c r="F28" i="3"/>
  <c r="F30" i="3"/>
  <c r="F34" i="3"/>
  <c r="F48" i="3"/>
  <c r="F46" i="3"/>
  <c r="F16" i="3"/>
  <c r="F14" i="3"/>
  <c r="F13" i="3"/>
  <c r="F12" i="3"/>
  <c r="F11" i="3"/>
  <c r="F10" i="3"/>
  <c r="F9" i="3"/>
  <c r="F8" i="3"/>
  <c r="F242" i="3"/>
  <c r="F83" i="3"/>
  <c r="M692" i="3"/>
  <c r="O692" i="3"/>
  <c r="Q692" i="3"/>
  <c r="H912" i="3"/>
  <c r="P912" i="3"/>
  <c r="J912" i="3"/>
  <c r="R912" i="3"/>
  <c r="L912" i="3"/>
  <c r="N912" i="3"/>
  <c r="F379" i="3"/>
  <c r="F764" i="3"/>
  <c r="J37" i="3"/>
  <c r="R161" i="3"/>
  <c r="F265" i="3"/>
  <c r="F936" i="3"/>
  <c r="F124" i="3"/>
  <c r="F875" i="3"/>
  <c r="F408" i="3"/>
  <c r="N694" i="3"/>
  <c r="F626" i="3"/>
  <c r="L483" i="3"/>
  <c r="N396" i="3"/>
  <c r="F493" i="3"/>
  <c r="F444" i="3"/>
  <c r="F827" i="3"/>
  <c r="N161" i="3"/>
  <c r="F907" i="3"/>
  <c r="F818" i="3"/>
  <c r="P483" i="3"/>
  <c r="F730" i="3"/>
  <c r="L138" i="3"/>
  <c r="F717" i="3"/>
  <c r="L396" i="3"/>
  <c r="F420" i="3"/>
  <c r="F136" i="3"/>
  <c r="F18" i="3"/>
  <c r="F479" i="3"/>
  <c r="P37" i="3"/>
  <c r="H739" i="3"/>
  <c r="H786" i="3"/>
  <c r="H396" i="3"/>
  <c r="L739" i="3"/>
  <c r="L786" i="3"/>
  <c r="L161" i="3"/>
  <c r="F930" i="3"/>
  <c r="F432" i="3"/>
  <c r="J351" i="3"/>
  <c r="J73" i="3"/>
  <c r="N351" i="3"/>
  <c r="N73" i="3"/>
  <c r="R351" i="3"/>
  <c r="J483" i="3"/>
  <c r="N483" i="3"/>
  <c r="R483" i="3"/>
  <c r="P396" i="3"/>
  <c r="F774" i="3"/>
  <c r="F692" i="3"/>
  <c r="H73" i="3"/>
  <c r="F893" i="3"/>
  <c r="J694" i="3"/>
  <c r="R694" i="3"/>
  <c r="F85" i="3"/>
  <c r="H37" i="3"/>
  <c r="F67" i="3"/>
  <c r="F317" i="3"/>
  <c r="F156" i="3"/>
  <c r="F117" i="3"/>
  <c r="F51" i="3"/>
  <c r="R138" i="3"/>
  <c r="H138" i="3"/>
  <c r="F749" i="3"/>
  <c r="L37" i="3"/>
  <c r="N739" i="3"/>
  <c r="N786" i="3"/>
  <c r="N138" i="3"/>
  <c r="F883" i="3"/>
  <c r="F863" i="3"/>
  <c r="R73" i="3"/>
  <c r="F955" i="3"/>
  <c r="F458" i="3"/>
  <c r="F327" i="3"/>
  <c r="F737" i="3"/>
  <c r="F537" i="3"/>
  <c r="F391" i="3"/>
  <c r="L73" i="3"/>
  <c r="P73" i="3"/>
  <c r="R37" i="3"/>
  <c r="R739" i="3"/>
  <c r="R786" i="3"/>
  <c r="J396" i="3"/>
  <c r="R396" i="3"/>
  <c r="F758" i="3"/>
  <c r="F150" i="3"/>
  <c r="F102" i="3"/>
  <c r="F854" i="3"/>
  <c r="F175" i="3"/>
  <c r="H351" i="3"/>
  <c r="L694" i="3"/>
  <c r="L351" i="3"/>
  <c r="J739" i="3"/>
  <c r="J786" i="3"/>
  <c r="F348" i="3"/>
  <c r="F185" i="3"/>
  <c r="P739" i="3"/>
  <c r="P786" i="3"/>
  <c r="P351" i="3"/>
  <c r="P161" i="3"/>
  <c r="P138" i="3"/>
  <c r="N37" i="3"/>
  <c r="F835" i="3"/>
  <c r="F472" i="3"/>
  <c r="H694" i="3"/>
  <c r="P694" i="3"/>
  <c r="F707" i="3"/>
  <c r="J138" i="3"/>
  <c r="F655" i="3"/>
  <c r="J161" i="3"/>
  <c r="H483" i="3"/>
  <c r="F32" i="3"/>
  <c r="H161" i="3"/>
  <c r="F60" i="3"/>
  <c r="R958" i="3"/>
  <c r="H958" i="3"/>
  <c r="F912" i="3"/>
  <c r="F351" i="3"/>
  <c r="F396" i="3"/>
  <c r="F483" i="3"/>
  <c r="F73" i="3"/>
  <c r="F37" i="3"/>
  <c r="F138" i="3"/>
  <c r="F694" i="3"/>
  <c r="L958" i="3"/>
  <c r="N958" i="3"/>
  <c r="F786" i="3"/>
  <c r="F739" i="3"/>
  <c r="J958" i="3"/>
  <c r="P958" i="3"/>
  <c r="F161" i="3"/>
  <c r="F958" i="3"/>
</calcChain>
</file>

<file path=xl/sharedStrings.xml><?xml version="1.0" encoding="utf-8"?>
<sst xmlns="http://schemas.openxmlformats.org/spreadsheetml/2006/main" count="841" uniqueCount="532">
  <si>
    <t>Current Funds</t>
  </si>
  <si>
    <t>Distribution</t>
  </si>
  <si>
    <t>Total</t>
  </si>
  <si>
    <t>Unrestricted</t>
  </si>
  <si>
    <t>Restricted</t>
  </si>
  <si>
    <t>Salaries and Wages</t>
  </si>
  <si>
    <t>Other Expenditures</t>
  </si>
  <si>
    <t>Less: Transfers</t>
  </si>
  <si>
    <t>General</t>
  </si>
  <si>
    <t>Designated</t>
  </si>
  <si>
    <t xml:space="preserve">AGRICULTURAL EXPERIMENT </t>
  </si>
  <si>
    <t>STATION</t>
  </si>
  <si>
    <t>INSTRUCTION</t>
  </si>
  <si>
    <t>Agricultural resource economics</t>
  </si>
  <si>
    <t>CNR dean research and extension</t>
  </si>
  <si>
    <t>Ecosystem sciences</t>
  </si>
  <si>
    <t>Insect biology</t>
  </si>
  <si>
    <t>Microbial biology</t>
  </si>
  <si>
    <t xml:space="preserve">Nutritional sciences </t>
  </si>
  <si>
    <t>Plant biology</t>
  </si>
  <si>
    <t>Resource institutions, policy and</t>
  </si>
  <si>
    <t xml:space="preserve"> </t>
  </si>
  <si>
    <t xml:space="preserve"> management</t>
  </si>
  <si>
    <t>RESEARCH</t>
  </si>
  <si>
    <t>Forestry center</t>
  </si>
  <si>
    <t>PUBLIC SERVICE</t>
  </si>
  <si>
    <t>Total Agricultural Experiment</t>
  </si>
  <si>
    <t xml:space="preserve"> Station</t>
  </si>
  <si>
    <t xml:space="preserve">SCHOOL OF BUSINESS </t>
  </si>
  <si>
    <t>ADMINISTRATION</t>
  </si>
  <si>
    <t>ACADEMIC SUPPORT</t>
  </si>
  <si>
    <t>Total School of Business</t>
  </si>
  <si>
    <t xml:space="preserve"> Administration</t>
  </si>
  <si>
    <t>COLLEGE OF CHEMISTRY</t>
  </si>
  <si>
    <t>Chemical engineering</t>
  </si>
  <si>
    <t>Chemistry</t>
  </si>
  <si>
    <t>Dean's office</t>
  </si>
  <si>
    <t>Total College of Chemistry</t>
  </si>
  <si>
    <t>SCHOOL OF EDUCATION</t>
  </si>
  <si>
    <t>Total School of Education</t>
  </si>
  <si>
    <t>COLLEGE OF ENGINEERING</t>
  </si>
  <si>
    <t>Bioengineering</t>
  </si>
  <si>
    <t>Civil and environmental engineering</t>
  </si>
  <si>
    <t>Electrical engineering and computer</t>
  </si>
  <si>
    <t>science</t>
  </si>
  <si>
    <t>Engineering research</t>
  </si>
  <si>
    <t>Industrial engineering and operations</t>
  </si>
  <si>
    <t>research</t>
  </si>
  <si>
    <t>Materials science and engineering</t>
  </si>
  <si>
    <t xml:space="preserve">Mechanical engineering </t>
  </si>
  <si>
    <t>Nuclear engineering</t>
  </si>
  <si>
    <t>Earthquake engineering research center</t>
  </si>
  <si>
    <t>Institute for environment science</t>
  </si>
  <si>
    <t>and engineering</t>
  </si>
  <si>
    <t>Mechanical engineering</t>
  </si>
  <si>
    <t xml:space="preserve">Total </t>
  </si>
  <si>
    <t>Civil &amp; environmental engineering</t>
  </si>
  <si>
    <t>Materials science and engineering shop</t>
  </si>
  <si>
    <t>Total College of Engineering</t>
  </si>
  <si>
    <t xml:space="preserve">COLLEGE OF ENVIRONMENTAL </t>
  </si>
  <si>
    <t>DESIGN</t>
  </si>
  <si>
    <t>Architecture</t>
  </si>
  <si>
    <t>City and regional planning</t>
  </si>
  <si>
    <t xml:space="preserve">Landscape architecture and </t>
  </si>
  <si>
    <t>environmental planning</t>
  </si>
  <si>
    <t>Total College of Environmental</t>
  </si>
  <si>
    <t xml:space="preserve"> Design</t>
  </si>
  <si>
    <t xml:space="preserve">GRADUATE SCHOOL OF </t>
  </si>
  <si>
    <t>JOURNALISM</t>
  </si>
  <si>
    <t>Total Graduate School of</t>
  </si>
  <si>
    <t xml:space="preserve"> Journalism</t>
  </si>
  <si>
    <t>SCHOOL OF LAW</t>
  </si>
  <si>
    <t>Total School of Law</t>
  </si>
  <si>
    <t>COLLEGE OF LETTERS AND SCIENCE</t>
  </si>
  <si>
    <t>African American studies</t>
  </si>
  <si>
    <t>Ancient history and mediterranean</t>
  </si>
  <si>
    <t>archaeology</t>
  </si>
  <si>
    <t>Anthropology</t>
  </si>
  <si>
    <t>Arts and humanities dean's office</t>
  </si>
  <si>
    <t>Art history</t>
  </si>
  <si>
    <t>Art practice</t>
  </si>
  <si>
    <t>Astronomy</t>
  </si>
  <si>
    <t>Biological sciences dean's office</t>
  </si>
  <si>
    <t>Bioscience divisional services</t>
  </si>
  <si>
    <t>CASMA</t>
  </si>
  <si>
    <t>Center for new music and audio</t>
  </si>
  <si>
    <t>technologies</t>
  </si>
  <si>
    <t>Center for particle astrophysics</t>
  </si>
  <si>
    <t>Classics</t>
  </si>
  <si>
    <t>College writing programs</t>
  </si>
  <si>
    <t>Comparative literature</t>
  </si>
  <si>
    <t>Comparative literature and French</t>
  </si>
  <si>
    <t>administration</t>
  </si>
  <si>
    <t>Demography</t>
  </si>
  <si>
    <t>Dramatic art</t>
  </si>
  <si>
    <t>Earth and planetary science</t>
  </si>
  <si>
    <t>East Asian languages</t>
  </si>
  <si>
    <t xml:space="preserve">Economics </t>
  </si>
  <si>
    <t>Electron microscope laboratory</t>
  </si>
  <si>
    <t>English</t>
  </si>
  <si>
    <t>Ethnic studies</t>
  </si>
  <si>
    <t>Film studies</t>
  </si>
  <si>
    <t>French</t>
  </si>
  <si>
    <t>Geography</t>
  </si>
  <si>
    <t>German</t>
  </si>
  <si>
    <t>German, Spanish and Portuguese</t>
  </si>
  <si>
    <t>History</t>
  </si>
  <si>
    <t>Humanities Research &amp; Teaching Support</t>
  </si>
  <si>
    <t xml:space="preserve">Integrative biology </t>
  </si>
  <si>
    <t>International and area studies</t>
  </si>
  <si>
    <t>teaching program</t>
  </si>
  <si>
    <t>Italian studies</t>
  </si>
  <si>
    <t>Italian/Scandinavian/Slavic</t>
  </si>
  <si>
    <t>Jewish studies</t>
  </si>
  <si>
    <t>Language center</t>
  </si>
  <si>
    <t xml:space="preserve">Linguistics </t>
  </si>
  <si>
    <t>Mathematics</t>
  </si>
  <si>
    <t>Medieval studies</t>
  </si>
  <si>
    <t>Molecular and cell biology</t>
  </si>
  <si>
    <t>Music</t>
  </si>
  <si>
    <t>Near Eastern studies</t>
  </si>
  <si>
    <t>Philosophy</t>
  </si>
  <si>
    <t>Physical education program</t>
  </si>
  <si>
    <t>Physical sciences dean's office</t>
  </si>
  <si>
    <t>Physics</t>
  </si>
  <si>
    <t>Political science</t>
  </si>
  <si>
    <t>Psychology</t>
  </si>
  <si>
    <t>Rhetoric</t>
  </si>
  <si>
    <t>Rhetoric and film studies</t>
  </si>
  <si>
    <t>ROTC military affairs</t>
  </si>
  <si>
    <t>Scandinavian languages</t>
  </si>
  <si>
    <t>Slavic languages and literature</t>
  </si>
  <si>
    <t>Social sciences dean's office</t>
  </si>
  <si>
    <t>Social science matrix</t>
  </si>
  <si>
    <t>Sociology</t>
  </si>
  <si>
    <t>South and Southeast Asian studies</t>
  </si>
  <si>
    <t>Spanish and Portuguese</t>
  </si>
  <si>
    <t>Statistics</t>
  </si>
  <si>
    <t>Townsend center for humanities</t>
  </si>
  <si>
    <t>Undergraduate advising</t>
  </si>
  <si>
    <t>Undergraduate and interdisciplinary</t>
  </si>
  <si>
    <t>studies dean's office</t>
  </si>
  <si>
    <t>Valley life sciences building</t>
  </si>
  <si>
    <t>Women's studies</t>
  </si>
  <si>
    <t>East Asian languages and culture</t>
  </si>
  <si>
    <t>Economics</t>
  </si>
  <si>
    <t>Innovative genomics initiative</t>
  </si>
  <si>
    <t>Integrative biology</t>
  </si>
  <si>
    <t>International &amp; area studies teaching</t>
  </si>
  <si>
    <t>Li Ka Shing building</t>
  </si>
  <si>
    <t>Linguistics</t>
  </si>
  <si>
    <t xml:space="preserve">Music </t>
  </si>
  <si>
    <t xml:space="preserve">Philosophy </t>
  </si>
  <si>
    <t>Townsend center for the humanities</t>
  </si>
  <si>
    <t>Diving control</t>
  </si>
  <si>
    <t xml:space="preserve">Electron microscope laboratory </t>
  </si>
  <si>
    <t>Molecular and cell biology-services</t>
  </si>
  <si>
    <t xml:space="preserve">Total College of Letters and </t>
  </si>
  <si>
    <t xml:space="preserve"> Science</t>
  </si>
  <si>
    <t>SCHOOL OF INFORMATION</t>
  </si>
  <si>
    <t>MANAGEMENT AND SYSTEMS</t>
  </si>
  <si>
    <t xml:space="preserve">Total School of Information </t>
  </si>
  <si>
    <t xml:space="preserve"> Management and systems</t>
  </si>
  <si>
    <t>COLLEGE OF NATURAL RESOURCES</t>
  </si>
  <si>
    <t>Ecosystem science</t>
  </si>
  <si>
    <t>Environmental science, policy, and</t>
  </si>
  <si>
    <t>management</t>
  </si>
  <si>
    <t>Nutritional science and toxicology</t>
  </si>
  <si>
    <t>Plant and microbial biology</t>
  </si>
  <si>
    <t>Ecosystem Science</t>
  </si>
  <si>
    <t>Plant gene experiment center</t>
  </si>
  <si>
    <t>Total College of Natural</t>
  </si>
  <si>
    <t xml:space="preserve"> Resources</t>
  </si>
  <si>
    <t>SCHOOL OF OPTOMETRY</t>
  </si>
  <si>
    <t>Total School of Optometry</t>
  </si>
  <si>
    <t>SCHOOL OF PUBLIC HEALTH</t>
  </si>
  <si>
    <t>Total School of Public Health</t>
  </si>
  <si>
    <t xml:space="preserve">GRADUATE SCHOOL OF PUBLIC </t>
  </si>
  <si>
    <t>POLICY</t>
  </si>
  <si>
    <t>Total Graduate School of Public</t>
  </si>
  <si>
    <t xml:space="preserve"> Policy</t>
  </si>
  <si>
    <t>SCHOOL OF SOCIAL WELFARE</t>
  </si>
  <si>
    <t>Total School of Social Welfare</t>
  </si>
  <si>
    <t>INTERNATIONAL AREA STUDIES</t>
  </si>
  <si>
    <t>Center for African studies</t>
  </si>
  <si>
    <t>Center for Latin American studies</t>
  </si>
  <si>
    <t>Institute of East Asian studies</t>
  </si>
  <si>
    <t>Institute of European studies</t>
  </si>
  <si>
    <t>Institute of international studies</t>
  </si>
  <si>
    <t>Middle Eastern studies</t>
  </si>
  <si>
    <t>South Asian studies</t>
  </si>
  <si>
    <t>Center for Southeast Asian studies</t>
  </si>
  <si>
    <t>Slavic and Eastern European studies</t>
  </si>
  <si>
    <t>Total International Area Studies</t>
  </si>
  <si>
    <t>GRADUATE DIVISION</t>
  </si>
  <si>
    <t>Total Graduate Division</t>
  </si>
  <si>
    <t>SUMMER SESSIONS</t>
  </si>
  <si>
    <t>UNIVERSITY EXTENSION</t>
  </si>
  <si>
    <t>CAMPUS-WIDE PROGRAMS</t>
  </si>
  <si>
    <t>Archeological research facility</t>
  </si>
  <si>
    <t>Berkeley seismological laboratory</t>
  </si>
  <si>
    <t xml:space="preserve">Buddhist studies  </t>
  </si>
  <si>
    <t xml:space="preserve">California institute for quantitative </t>
  </si>
  <si>
    <t>biomedical research</t>
  </si>
  <si>
    <t>Center for teaching excellence</t>
  </si>
  <si>
    <t>Center for the tebtunis papyri</t>
  </si>
  <si>
    <t>Energy and resources group</t>
  </si>
  <si>
    <t>Essig museum of entomology</t>
  </si>
  <si>
    <t>Helen Wills neuroscience institute</t>
  </si>
  <si>
    <t>History of science and technology</t>
  </si>
  <si>
    <t>Institute of business and economic</t>
  </si>
  <si>
    <t xml:space="preserve"> research</t>
  </si>
  <si>
    <t>Institute of cognitive studies</t>
  </si>
  <si>
    <t>Institute of personality and social</t>
  </si>
  <si>
    <t>Institute of transportation studies</t>
  </si>
  <si>
    <t xml:space="preserve">Institute of urban and regional </t>
  </si>
  <si>
    <t>development</t>
  </si>
  <si>
    <t>Museum of vertebrate zoology</t>
  </si>
  <si>
    <t>Other</t>
  </si>
  <si>
    <t>Phoebe Hearst museum of anthropology</t>
  </si>
  <si>
    <t>Space sciences laboratory</t>
  </si>
  <si>
    <t>Theoretical astrophysics center</t>
  </si>
  <si>
    <t>University/Jepson Herbaria</t>
  </si>
  <si>
    <t>VC research immediate office</t>
  </si>
  <si>
    <t>Vice provost for academic planning and</t>
  </si>
  <si>
    <t xml:space="preserve"> facilities</t>
  </si>
  <si>
    <t>Compensated absences accrual</t>
  </si>
  <si>
    <t>Educational fee expense proration</t>
  </si>
  <si>
    <t>Academic senate</t>
  </si>
  <si>
    <t xml:space="preserve">Arts research center  </t>
  </si>
  <si>
    <t>Beatrice M. Bain research group on</t>
  </si>
  <si>
    <t>women and gender</t>
  </si>
  <si>
    <t>Berkeley skydeck</t>
  </si>
  <si>
    <t>Blue oak ranch reserve</t>
  </si>
  <si>
    <t>Blum center for developing economies</t>
  </si>
  <si>
    <t>California institute for energy and</t>
  </si>
  <si>
    <t>environment</t>
  </si>
  <si>
    <t>Cancer research laboratory</t>
  </si>
  <si>
    <t xml:space="preserve">Center for child and youth policy </t>
  </si>
  <si>
    <t>Center for environmental design</t>
  </si>
  <si>
    <t xml:space="preserve">Center for information technology </t>
  </si>
  <si>
    <t xml:space="preserve">research in interest of society </t>
  </si>
  <si>
    <t>Center for integrative planetary</t>
  </si>
  <si>
    <t xml:space="preserve">science  </t>
  </si>
  <si>
    <t xml:space="preserve">Center for pure and applied </t>
  </si>
  <si>
    <t>mathematics</t>
  </si>
  <si>
    <t>Center for studies in higher</t>
  </si>
  <si>
    <t>education</t>
  </si>
  <si>
    <t>Center for the study of law</t>
  </si>
  <si>
    <t>and society</t>
  </si>
  <si>
    <t xml:space="preserve">Center for the study of sexual culture </t>
  </si>
  <si>
    <t>Center of evaluation for global action</t>
  </si>
  <si>
    <t>Data science institute</t>
  </si>
  <si>
    <t>Deep underground science and</t>
  </si>
  <si>
    <t xml:space="preserve">   </t>
  </si>
  <si>
    <t>engineering laboratory</t>
  </si>
  <si>
    <t>Donner laboratory</t>
  </si>
  <si>
    <t>Donner region research fields stations</t>
  </si>
  <si>
    <t>Earl Warren legal institute</t>
  </si>
  <si>
    <t>Emma Goldman papers project</t>
  </si>
  <si>
    <t>Energy and climate institute</t>
  </si>
  <si>
    <t>Energy biosciences institute</t>
  </si>
  <si>
    <t>Field station behavioral research</t>
  </si>
  <si>
    <t xml:space="preserve">Functional genomics laboratory  </t>
  </si>
  <si>
    <t>Haas diversity research center</t>
  </si>
  <si>
    <t>Independent research programs</t>
  </si>
  <si>
    <t xml:space="preserve">Institute of the study of social </t>
  </si>
  <si>
    <t>change</t>
  </si>
  <si>
    <t>Institute of governmental studies</t>
  </si>
  <si>
    <t>Institute of human development</t>
  </si>
  <si>
    <t>Institute of industrial relations</t>
  </si>
  <si>
    <t>Institute of management, innovation</t>
  </si>
  <si>
    <t>and organization</t>
  </si>
  <si>
    <t>Lawrence hall of science</t>
  </si>
  <si>
    <t>Miller institute for basic research</t>
  </si>
  <si>
    <t>in science</t>
  </si>
  <si>
    <t>Museum of paleontology</t>
  </si>
  <si>
    <t>Nanosciences and nanoengineering</t>
  </si>
  <si>
    <t xml:space="preserve">institute </t>
  </si>
  <si>
    <t>Natural history museum admin services</t>
  </si>
  <si>
    <t>Radio astronomy laboratory</t>
  </si>
  <si>
    <t>Research enterprise support services</t>
  </si>
  <si>
    <t>Simons institute theory of computing</t>
  </si>
  <si>
    <t>Stem cell center</t>
  </si>
  <si>
    <t>Survey research center</t>
  </si>
  <si>
    <t>Tsinghua Shenzen Institute</t>
  </si>
  <si>
    <t>UC energy institute</t>
  </si>
  <si>
    <t>UC transportation center</t>
  </si>
  <si>
    <t>University/Jepson herbaria</t>
  </si>
  <si>
    <t>Academic preparation and articulation</t>
  </si>
  <si>
    <t>Admissions and relationships</t>
  </si>
  <si>
    <t>with schools</t>
  </si>
  <si>
    <t>Art museum and Pacific film archive</t>
  </si>
  <si>
    <t>Cal performances</t>
  </si>
  <si>
    <t>Campus life and leadership</t>
  </si>
  <si>
    <t>Institute of the study of social change</t>
  </si>
  <si>
    <t>Library</t>
  </si>
  <si>
    <t>Museum of palentology</t>
  </si>
  <si>
    <t>Osher lifelong learning institute</t>
  </si>
  <si>
    <t>UC botanical garden</t>
  </si>
  <si>
    <t>Work study program</t>
  </si>
  <si>
    <t>Associate vice chancellor IST</t>
  </si>
  <si>
    <t>Cal institute for quantitative biomedical</t>
  </si>
  <si>
    <t xml:space="preserve">Center for race and gender  </t>
  </si>
  <si>
    <t>Central computing services</t>
  </si>
  <si>
    <t>Communication and network services</t>
  </si>
  <si>
    <t>Educational development and</t>
  </si>
  <si>
    <t>technology</t>
  </si>
  <si>
    <t>Educational technology</t>
  </si>
  <si>
    <t>Libraries</t>
  </si>
  <si>
    <t>Natural history museum</t>
  </si>
  <si>
    <t>administrative services</t>
  </si>
  <si>
    <t>Office of laboratory animal care</t>
  </si>
  <si>
    <t>Office of technology licensing</t>
  </si>
  <si>
    <t>Phoebe Hearst museum of</t>
  </si>
  <si>
    <t>anthropology</t>
  </si>
  <si>
    <t>Resource center for online education</t>
  </si>
  <si>
    <t>Social science computing laboratory</t>
  </si>
  <si>
    <t>Social science data lab</t>
  </si>
  <si>
    <t>Workstation support services</t>
  </si>
  <si>
    <t>Total Campus-Wide Programs</t>
  </si>
  <si>
    <t>STUDENT SERVICES</t>
  </si>
  <si>
    <t xml:space="preserve">STUDENT SERVICES </t>
  </si>
  <si>
    <t>Academic preparation &amp; articulation</t>
  </si>
  <si>
    <t>Office of Student Research</t>
  </si>
  <si>
    <t>Student Information Systems</t>
  </si>
  <si>
    <t>Undergraduate affairs computing</t>
  </si>
  <si>
    <t>Undergraduate affairs development</t>
  </si>
  <si>
    <t xml:space="preserve">  </t>
  </si>
  <si>
    <t>office</t>
  </si>
  <si>
    <t xml:space="preserve">SOCIAL AND CULTURAL </t>
  </si>
  <si>
    <t>PROGRAMS</t>
  </si>
  <si>
    <t>Associated students</t>
  </si>
  <si>
    <t>Cultural programs</t>
  </si>
  <si>
    <t>Media services</t>
  </si>
  <si>
    <t>Student musical activities</t>
  </si>
  <si>
    <t>Other social services</t>
  </si>
  <si>
    <t>Academic achievement programs</t>
  </si>
  <si>
    <t>Academic development student</t>
  </si>
  <si>
    <t xml:space="preserve">   groups</t>
  </si>
  <si>
    <t>Academic student development</t>
  </si>
  <si>
    <t>Child care services</t>
  </si>
  <si>
    <t>Multicultural center</t>
  </si>
  <si>
    <t>New student services</t>
  </si>
  <si>
    <t>Student activities and services</t>
  </si>
  <si>
    <t>Student life advising services</t>
  </si>
  <si>
    <t>Recreational programs</t>
  </si>
  <si>
    <t>Faculty athletic representative</t>
  </si>
  <si>
    <t>Intercollegiate athletics</t>
  </si>
  <si>
    <t>Recreational sports</t>
  </si>
  <si>
    <t>Total Social and Cultural Activities</t>
  </si>
  <si>
    <t xml:space="preserve">SUPPLEMENTARY EDUCATIONAL </t>
  </si>
  <si>
    <t>SERVICES</t>
  </si>
  <si>
    <t>Athletic study center</t>
  </si>
  <si>
    <t>College of engineering dean's office</t>
  </si>
  <si>
    <t>Re-entry program</t>
  </si>
  <si>
    <t>Student learning center</t>
  </si>
  <si>
    <t xml:space="preserve">COUNSELING AND CAREER </t>
  </si>
  <si>
    <t>GUIDANCE</t>
  </si>
  <si>
    <t>Career center</t>
  </si>
  <si>
    <t>Disabled students program</t>
  </si>
  <si>
    <t>Services for international students</t>
  </si>
  <si>
    <t>and scholarship</t>
  </si>
  <si>
    <t>FINANCIAL AID ADMINISTRATION</t>
  </si>
  <si>
    <t>Financial aid operations</t>
  </si>
  <si>
    <t>Graduate division dean</t>
  </si>
  <si>
    <t xml:space="preserve">STUDENT ADMISSIONS AND </t>
  </si>
  <si>
    <t>RECORDS</t>
  </si>
  <si>
    <t xml:space="preserve">Admissions and enrollment </t>
  </si>
  <si>
    <t>immediate office</t>
  </si>
  <si>
    <t>Admissions and relations with</t>
  </si>
  <si>
    <t>schools</t>
  </si>
  <si>
    <t>Office of the registrar</t>
  </si>
  <si>
    <t>STUDENT HEALTH SERVICES</t>
  </si>
  <si>
    <t xml:space="preserve">STUDENT AFFAIRS INFORMATION </t>
  </si>
  <si>
    <t>SYSTEM</t>
  </si>
  <si>
    <t>OTHER STUDENT SERVICES</t>
  </si>
  <si>
    <t xml:space="preserve">COMPENSATED ABSENCES </t>
  </si>
  <si>
    <t>ACCRUAL</t>
  </si>
  <si>
    <t>Total Student Services</t>
  </si>
  <si>
    <t>INSTITUTIONAL SUPPORT</t>
  </si>
  <si>
    <t>CHANCELLORS AND</t>
  </si>
  <si>
    <t>VICE CHANCELLORS</t>
  </si>
  <si>
    <t>Academic personnel office</t>
  </si>
  <si>
    <t xml:space="preserve">Business and administrative </t>
  </si>
  <si>
    <t xml:space="preserve">  services immediate office</t>
  </si>
  <si>
    <t>Business and administrative</t>
  </si>
  <si>
    <t xml:space="preserve">  services budget and finance</t>
  </si>
  <si>
    <t>Chancellor</t>
  </si>
  <si>
    <t>Compliance affairs</t>
  </si>
  <si>
    <t xml:space="preserve">Executive vice chancellor and </t>
  </si>
  <si>
    <t xml:space="preserve">   provost</t>
  </si>
  <si>
    <t>Health and human services</t>
  </si>
  <si>
    <t xml:space="preserve">  immediate office</t>
  </si>
  <si>
    <t>Space management and capital</t>
  </si>
  <si>
    <t xml:space="preserve">  programs</t>
  </si>
  <si>
    <t>Staff ombuds office</t>
  </si>
  <si>
    <t>Vice chancellor budget and finance</t>
  </si>
  <si>
    <t>Vice chancellor budget computing</t>
  </si>
  <si>
    <t>Vice chancellor business and</t>
  </si>
  <si>
    <t xml:space="preserve">  administrative services</t>
  </si>
  <si>
    <t>Vice chancellor equity and inclusion</t>
  </si>
  <si>
    <t>Vice chancellor facilities services</t>
  </si>
  <si>
    <t>Vice chancellor research</t>
  </si>
  <si>
    <t>Vice chancellor university relations</t>
  </si>
  <si>
    <t>Vice provost academic affairs and</t>
  </si>
  <si>
    <t xml:space="preserve"> faculty welfare</t>
  </si>
  <si>
    <t>ACADEMIC SENATE</t>
  </si>
  <si>
    <t>PLANNING AND BUDGETING</t>
  </si>
  <si>
    <t>Budget office</t>
  </si>
  <si>
    <t>Planning and analysis office</t>
  </si>
  <si>
    <t xml:space="preserve">Strategic program management </t>
  </si>
  <si>
    <t>ACCOUNTING</t>
  </si>
  <si>
    <t>Accounting services</t>
  </si>
  <si>
    <t>Controller immediate office</t>
  </si>
  <si>
    <t>Disbursement office</t>
  </si>
  <si>
    <t>Payroll</t>
  </si>
  <si>
    <t>AUDITS</t>
  </si>
  <si>
    <t>RISK MANAGEMENT</t>
  </si>
  <si>
    <t>CONTRACTS AND GRANTS</t>
  </si>
  <si>
    <t>INFORMATION SYSTEMS</t>
  </si>
  <si>
    <t>COMPUTER CENTERS</t>
  </si>
  <si>
    <t>Information systems technology</t>
  </si>
  <si>
    <t xml:space="preserve">   associate vice chancellor</t>
  </si>
  <si>
    <t>Strategic technology planning</t>
  </si>
  <si>
    <t>Student information systems</t>
  </si>
  <si>
    <t>Technology support and services</t>
  </si>
  <si>
    <t>ENVIRONMENTAL HEALTH</t>
  </si>
  <si>
    <t>AND SAFETY</t>
  </si>
  <si>
    <t>PERSONNEL</t>
  </si>
  <si>
    <t>Human resources</t>
  </si>
  <si>
    <t>UC Berkeley retirement center</t>
  </si>
  <si>
    <t>OTHER</t>
  </si>
  <si>
    <t>Billing and payment services</t>
  </si>
  <si>
    <t>University Health Services</t>
  </si>
  <si>
    <t>Operational excellence project office</t>
  </si>
  <si>
    <t>Shared services</t>
  </si>
  <si>
    <t>The office for faculty equity and welfare</t>
  </si>
  <si>
    <t>Intellectual property industry research</t>
  </si>
  <si>
    <t>DUPLICATING</t>
  </si>
  <si>
    <t>GARAGE</t>
  </si>
  <si>
    <t>Fleet services</t>
  </si>
  <si>
    <t>Parking and transportation</t>
  </si>
  <si>
    <t>MAIL AND MESSENGER</t>
  </si>
  <si>
    <t>MATERIAL MANAGEMENT</t>
  </si>
  <si>
    <t>Material management</t>
  </si>
  <si>
    <t>Procurement</t>
  </si>
  <si>
    <t>Property management</t>
  </si>
  <si>
    <t>Real estate services office</t>
  </si>
  <si>
    <t>POLICE</t>
  </si>
  <si>
    <t>TELEPHONE</t>
  </si>
  <si>
    <t>DEVELOPMENT</t>
  </si>
  <si>
    <t>PUBLIC INFORMATION</t>
  </si>
  <si>
    <t>Community relations</t>
  </si>
  <si>
    <t>Media relations</t>
  </si>
  <si>
    <t>Public affairs</t>
  </si>
  <si>
    <t>Publications</t>
  </si>
  <si>
    <t>Total Institutional Support</t>
  </si>
  <si>
    <t xml:space="preserve">OPERATION AND MAINTENANCE </t>
  </si>
  <si>
    <t>OF PLANT</t>
  </si>
  <si>
    <t>Administration</t>
  </si>
  <si>
    <t>Chancellor university house</t>
  </si>
  <si>
    <t>Physical plant building maintenance</t>
  </si>
  <si>
    <t>Richmond Field Station</t>
  </si>
  <si>
    <t>Grounds maintenance</t>
  </si>
  <si>
    <t>Janitorial service</t>
  </si>
  <si>
    <t>Plant service</t>
  </si>
  <si>
    <t>Refuse disposal</t>
  </si>
  <si>
    <t>Utilities</t>
  </si>
  <si>
    <t xml:space="preserve">Compensated absences accrual </t>
  </si>
  <si>
    <t>Total Operation and Maintenance</t>
  </si>
  <si>
    <t xml:space="preserve"> of Plant</t>
  </si>
  <si>
    <t>STUDENT FINANCIAL AID</t>
  </si>
  <si>
    <t>Scholarship Allowance</t>
  </si>
  <si>
    <t>Total Student Financial Aid</t>
  </si>
  <si>
    <t>AUXILIARY ENTERPRISES</t>
  </si>
  <si>
    <t>APARTMENTS</t>
  </si>
  <si>
    <t>CAFETERIAS</t>
  </si>
  <si>
    <t>RESIDENCE HALLS</t>
  </si>
  <si>
    <t>INTERCOLLEGIATE ATHLETICS</t>
  </si>
  <si>
    <t>PARKING</t>
  </si>
  <si>
    <t>Total Auxiliary Enterprises</t>
  </si>
  <si>
    <t>Subtotal</t>
  </si>
  <si>
    <t>Eliminated Capital Expenditures</t>
  </si>
  <si>
    <t>FUNDING STREAM ASSESSMENT</t>
  </si>
  <si>
    <t>Total Current Funds Expenditures</t>
  </si>
  <si>
    <r>
      <t xml:space="preserve">University of California Campus: </t>
    </r>
    <r>
      <rPr>
        <b/>
        <sz val="7"/>
        <color rgb="FF008000"/>
        <rFont val="Courier"/>
        <family val="3"/>
      </rPr>
      <t xml:space="preserve">Berkeley </t>
    </r>
    <r>
      <rPr>
        <b/>
        <sz val="7"/>
        <color rgb="FF8E2323"/>
        <rFont val="Courier"/>
        <family val="3"/>
      </rPr>
      <t xml:space="preserve">Run Date: </t>
    </r>
    <r>
      <rPr>
        <b/>
        <sz val="7"/>
        <color rgb="FF008000"/>
        <rFont val="Courier"/>
        <family val="3"/>
      </rPr>
      <t>10/24/2016</t>
    </r>
  </si>
  <si>
    <r>
      <t xml:space="preserve">Current Fund Expenditures by Function and Fund Source Location: </t>
    </r>
    <r>
      <rPr>
        <b/>
        <sz val="7"/>
        <color rgb="FF008000"/>
        <rFont val="Courier"/>
        <family val="3"/>
      </rPr>
      <t xml:space="preserve">Local only </t>
    </r>
    <r>
      <rPr>
        <b/>
        <sz val="7"/>
        <color rgb="FF8E2323"/>
        <rFont val="Courier"/>
        <family val="3"/>
      </rPr>
      <t xml:space="preserve">Run Time: </t>
    </r>
    <r>
      <rPr>
        <b/>
        <sz val="7"/>
        <color rgb="FF008000"/>
        <rFont val="Courier"/>
        <family val="3"/>
      </rPr>
      <t>09.47.52</t>
    </r>
  </si>
  <si>
    <r>
      <t xml:space="preserve">For the fiscal year ended June 30, </t>
    </r>
    <r>
      <rPr>
        <b/>
        <sz val="7"/>
        <color rgb="FF008000"/>
        <rFont val="Courier"/>
        <family val="3"/>
      </rPr>
      <t>2016</t>
    </r>
  </si>
  <si>
    <t xml:space="preserve">CFRX3221 (In Thousands of Dollars) </t>
  </si>
  <si>
    <t>Debit(Credit)</t>
  </si>
  <si>
    <t xml:space="preserve">
</t>
  </si>
  <si>
    <t xml:space="preserve">
General 
Funds(1)</t>
  </si>
  <si>
    <t xml:space="preserve">
Tuition 
and Fees</t>
  </si>
  <si>
    <t xml:space="preserve">
Federal 
Government</t>
  </si>
  <si>
    <t>Special State 
Appropriations 
and Contracts(2)</t>
  </si>
  <si>
    <t xml:space="preserve">
Local 
Government</t>
  </si>
  <si>
    <t>Private Gifts
Grants and 
Contracts</t>
  </si>
  <si>
    <t xml:space="preserve">
Endowment and
Similar Funds</t>
  </si>
  <si>
    <t>Sales and Svc 
of Educational
Activities</t>
  </si>
  <si>
    <t>Sales and Svc
of Auxilary 
Enterprises</t>
  </si>
  <si>
    <t xml:space="preserve">
Sales and Svc 
of Medical Centers</t>
  </si>
  <si>
    <t xml:space="preserve">
Other 
Sources</t>
  </si>
  <si>
    <t xml:space="preserve">
Reserves</t>
  </si>
  <si>
    <t xml:space="preserve">
Total</t>
  </si>
  <si>
    <t>Instruction</t>
  </si>
  <si>
    <t>Instruction-Expense Capitalized</t>
  </si>
  <si>
    <t>Research</t>
  </si>
  <si>
    <t>Research-Expense Capitalized</t>
  </si>
  <si>
    <t>Public Service</t>
  </si>
  <si>
    <t>Pub Svc-Expense Capitalized</t>
  </si>
  <si>
    <t>Academic Support</t>
  </si>
  <si>
    <t>Acad Supt-Expense Capitalized</t>
  </si>
  <si>
    <t>Medical Centers</t>
  </si>
  <si>
    <t>Med Ctrs-Expense Capitalized</t>
  </si>
  <si>
    <t>Student Services</t>
  </si>
  <si>
    <t>Stu Svc-Expense Capitalized</t>
  </si>
  <si>
    <t>Institutional Support</t>
  </si>
  <si>
    <t>Inst Supt-Expense Capitalized</t>
  </si>
  <si>
    <t>Operation and Maint of Plant</t>
  </si>
  <si>
    <t>Oper Mnt-Expense Capitalized</t>
  </si>
  <si>
    <t>Student Financial Aid</t>
  </si>
  <si>
    <t>Stu Aid-Scholarship Allowance</t>
  </si>
  <si>
    <t>Auxiliary Enterprises</t>
  </si>
  <si>
    <t>Aux Ent-Expense Capitalized</t>
  </si>
  <si>
    <t>Total Expenditures</t>
  </si>
  <si>
    <t>Expense Capitalized</t>
  </si>
  <si>
    <t>Department of Energy Labs</t>
  </si>
  <si>
    <t>Grand Total</t>
  </si>
  <si>
    <t>(1) Excludes General Funds Specific State Appropriation</t>
  </si>
  <si>
    <t>(2) Includes General Funds Specific State Appropriation</t>
  </si>
  <si>
    <t>CFR 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</si>
</sst>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,_);_(* \(#,##0,\);_(* &quot;-&quot;_);_(@_)"/>
    <numFmt numFmtId="165" formatCode="_(&quot;$&quot;* #,##0,_);_(&quot;$&quot;* \(#,##0,\);_(&quot;$&quot;* &quot;-&quot;_);_(@_)"/>
    <numFmt numFmtId="166" formatCode="#,###_);\(#,###\);"/>
    <numFmt numFmtId="167" formatCode="_(* #,##0_);_(* \(#,##0\);_(* &quot;-&quot;??_);_(@_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u val="singleAccounting"/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7"/>
      <color rgb="FF8E2323"/>
      <name val="Courier"/>
      <family val="3"/>
    </font>
    <font>
      <b/>
      <sz val="7"/>
      <color rgb="FF008000"/>
      <name val="Courier"/>
      <family val="3"/>
    </font>
    <font>
      <sz val="7"/>
      <color rgb="FF000000"/>
      <name val="Courier"/>
      <family val="3"/>
    </font>
    <font>
      <b/>
      <sz val="7"/>
      <color rgb="FFFF0000"/>
      <name val="Courier"/>
      <family val="3"/>
    </font>
    <font>
      <u/>
      <sz val="7"/>
      <color rgb="FF0000FF"/>
      <name val="Courie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</borders>
  <cellStyleXfs count="48">
    <xf numFmtId="0" fontId="0" fillId="0" borderId="0"/>
    <xf numFmtId="164" fontId="3" fillId="0" borderId="0" applyFill="0" applyBorder="0" applyAlignment="0">
      <protection locked="0"/>
    </xf>
    <xf numFmtId="164" fontId="2" fillId="0" borderId="0" applyFill="0" applyBorder="0" applyAlignment="0"/>
    <xf numFmtId="0" fontId="6" fillId="0" borderId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8" applyNumberFormat="0" applyAlignment="0" applyProtection="0"/>
    <xf numFmtId="0" fontId="17" fillId="6" borderId="9" applyNumberFormat="0" applyAlignment="0" applyProtection="0"/>
    <xf numFmtId="0" fontId="18" fillId="6" borderId="8" applyNumberFormat="0" applyAlignment="0" applyProtection="0"/>
    <xf numFmtId="0" fontId="19" fillId="0" borderId="10" applyNumberFormat="0" applyFill="0" applyAlignment="0" applyProtection="0"/>
    <xf numFmtId="0" fontId="20" fillId="7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8" borderId="1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77">
    <xf numFmtId="0" fontId="0" fillId="0" borderId="0" xfId="0"/>
    <xf numFmtId="49" fontId="2" fillId="0" borderId="1" xfId="2" applyNumberFormat="1" applyFont="1" applyFill="1" applyBorder="1" applyAlignment="1" applyProtection="1">
      <protection locked="0"/>
    </xf>
    <xf numFmtId="49" fontId="2" fillId="0" borderId="1" xfId="2" applyNumberFormat="1" applyFont="1" applyFill="1" applyBorder="1" applyAlignment="1" applyProtection="1">
      <alignment horizontal="left"/>
      <protection locked="0"/>
    </xf>
    <xf numFmtId="164" fontId="2" fillId="0" borderId="1" xfId="2" applyFont="1" applyFill="1" applyBorder="1" applyAlignment="1"/>
    <xf numFmtId="41" fontId="2" fillId="0" borderId="1" xfId="2" applyNumberFormat="1" applyFont="1" applyFill="1" applyBorder="1" applyAlignment="1" applyProtection="1">
      <protection locked="0"/>
    </xf>
    <xf numFmtId="41" fontId="2" fillId="0" borderId="2" xfId="2" applyNumberFormat="1" applyFont="1" applyFill="1" applyBorder="1" applyAlignment="1" applyProtection="1">
      <alignment horizontal="centerContinuous"/>
      <protection locked="0"/>
    </xf>
    <xf numFmtId="0" fontId="2" fillId="0" borderId="2" xfId="0" applyFont="1" applyFill="1" applyBorder="1" applyAlignment="1">
      <alignment horizontal="centerContinuous"/>
    </xf>
    <xf numFmtId="41" fontId="2" fillId="0" borderId="0" xfId="2" applyNumberFormat="1" applyFont="1" applyFill="1" applyBorder="1" applyAlignment="1" applyProtection="1">
      <protection locked="0"/>
    </xf>
    <xf numFmtId="37" fontId="2" fillId="0" borderId="0" xfId="2" applyNumberFormat="1" applyFont="1" applyFill="1" applyBorder="1" applyAlignment="1" applyProtection="1">
      <protection locked="0"/>
    </xf>
    <xf numFmtId="49" fontId="2" fillId="0" borderId="0" xfId="2" applyNumberFormat="1" applyFont="1" applyFill="1" applyBorder="1" applyAlignment="1" applyProtection="1">
      <alignment wrapText="1"/>
      <protection locked="0"/>
    </xf>
    <xf numFmtId="49" fontId="2" fillId="0" borderId="0" xfId="2" applyNumberFormat="1" applyFont="1" applyFill="1" applyBorder="1" applyAlignment="1" applyProtection="1">
      <alignment horizontal="left" wrapText="1"/>
      <protection locked="0"/>
    </xf>
    <xf numFmtId="164" fontId="2" fillId="0" borderId="3" xfId="2" applyFont="1" applyFill="1" applyBorder="1" applyAlignment="1">
      <alignment horizontal="center" wrapText="1"/>
    </xf>
    <xf numFmtId="41" fontId="2" fillId="0" borderId="0" xfId="2" applyNumberFormat="1" applyFont="1" applyFill="1" applyBorder="1" applyAlignment="1" applyProtection="1">
      <alignment wrapText="1"/>
      <protection locked="0"/>
    </xf>
    <xf numFmtId="41" fontId="2" fillId="0" borderId="3" xfId="2" applyNumberFormat="1" applyFont="1" applyFill="1" applyBorder="1" applyAlignment="1" applyProtection="1">
      <alignment horizontal="centerContinuous" wrapText="1"/>
      <protection locked="0"/>
    </xf>
    <xf numFmtId="41" fontId="2" fillId="0" borderId="0" xfId="2" applyNumberFormat="1" applyFont="1" applyFill="1" applyBorder="1" applyAlignment="1" applyProtection="1">
      <alignment horizontal="center" wrapText="1"/>
      <protection locked="0"/>
    </xf>
    <xf numFmtId="41" fontId="2" fillId="0" borderId="3" xfId="2" applyNumberFormat="1" applyFont="1" applyFill="1" applyBorder="1" applyAlignment="1" applyProtection="1">
      <alignment horizontal="center" wrapText="1"/>
      <protection locked="0"/>
    </xf>
    <xf numFmtId="49" fontId="2" fillId="0" borderId="0" xfId="2" applyNumberFormat="1" applyFont="1" applyFill="1" applyBorder="1" applyAlignment="1" applyProtection="1">
      <protection locked="0"/>
    </xf>
    <xf numFmtId="49" fontId="2" fillId="0" borderId="0" xfId="2" applyNumberFormat="1" applyFont="1" applyFill="1" applyBorder="1" applyAlignment="1" applyProtection="1">
      <alignment horizontal="left"/>
      <protection locked="0"/>
    </xf>
    <xf numFmtId="164" fontId="2" fillId="0" borderId="0" xfId="2" applyFont="1" applyFill="1" applyBorder="1" applyAlignment="1"/>
    <xf numFmtId="41" fontId="2" fillId="0" borderId="3" xfId="2" applyNumberFormat="1" applyFont="1" applyFill="1" applyBorder="1" applyAlignment="1" applyProtection="1">
      <alignment horizontal="center"/>
      <protection locked="0"/>
    </xf>
    <xf numFmtId="41" fontId="2" fillId="0" borderId="0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164" fontId="2" fillId="0" borderId="0" xfId="2" applyFont="1" applyFill="1" applyBorder="1" applyAlignment="1" applyProtection="1">
      <protection locked="0"/>
    </xf>
    <xf numFmtId="49" fontId="4" fillId="0" borderId="0" xfId="2" applyNumberFormat="1" applyFont="1" applyFill="1" applyAlignment="1" applyProtection="1">
      <protection locked="0"/>
    </xf>
    <xf numFmtId="49" fontId="5" fillId="0" borderId="0" xfId="2" applyNumberFormat="1" applyFont="1" applyFill="1" applyAlignment="1" applyProtection="1">
      <protection locked="0"/>
    </xf>
    <xf numFmtId="49" fontId="5" fillId="0" borderId="0" xfId="0" applyNumberFormat="1" applyFont="1" applyFill="1"/>
    <xf numFmtId="164" fontId="2" fillId="0" borderId="0" xfId="2" applyFont="1" applyFill="1" applyBorder="1" applyAlignment="1">
      <alignment horizontal="center"/>
    </xf>
    <xf numFmtId="42" fontId="2" fillId="0" borderId="0" xfId="2" applyNumberFormat="1" applyFont="1" applyFill="1" applyBorder="1" applyAlignment="1" applyProtection="1">
      <protection locked="0"/>
    </xf>
    <xf numFmtId="42" fontId="2" fillId="0" borderId="0" xfId="2" applyNumberFormat="1" applyFont="1" applyFill="1" applyBorder="1" applyAlignment="1" applyProtection="1">
      <alignment horizontal="center"/>
      <protection locked="0"/>
    </xf>
    <xf numFmtId="37" fontId="2" fillId="0" borderId="0" xfId="2" applyNumberFormat="1" applyFont="1" applyFill="1" applyBorder="1" applyAlignment="1" applyProtection="1">
      <alignment horizontal="center"/>
      <protection locked="0"/>
    </xf>
    <xf numFmtId="164" fontId="2" fillId="0" borderId="0" xfId="2" applyFont="1" applyFill="1" applyAlignment="1" applyProtection="1">
      <protection locked="0"/>
    </xf>
    <xf numFmtId="49" fontId="2" fillId="0" borderId="0" xfId="2" applyNumberFormat="1" applyFont="1" applyFill="1" applyAlignment="1" applyProtection="1">
      <alignment horizontal="left"/>
      <protection locked="0"/>
    </xf>
    <xf numFmtId="49" fontId="4" fillId="0" borderId="0" xfId="2" applyNumberFormat="1" applyFont="1" applyFill="1" applyBorder="1" applyAlignment="1" applyProtection="1">
      <alignment horizontal="left"/>
      <protection locked="0"/>
    </xf>
    <xf numFmtId="49" fontId="2" fillId="0" borderId="0" xfId="0" applyNumberFormat="1" applyFont="1" applyFill="1" applyAlignment="1" applyProtection="1">
      <protection locked="0"/>
    </xf>
    <xf numFmtId="164" fontId="2" fillId="0" borderId="0" xfId="1" applyNumberFormat="1" applyFont="1" applyFill="1" applyBorder="1" applyAlignment="1">
      <protection locked="0"/>
    </xf>
    <xf numFmtId="49" fontId="2" fillId="0" borderId="0" xfId="0" applyNumberFormat="1" applyFont="1" applyFill="1"/>
    <xf numFmtId="165" fontId="2" fillId="0" borderId="0" xfId="2" applyNumberFormat="1" applyFont="1" applyFill="1" applyBorder="1" applyAlignment="1" applyProtection="1">
      <protection locked="0"/>
    </xf>
    <xf numFmtId="164" fontId="2" fillId="0" borderId="3" xfId="1" applyNumberFormat="1" applyFont="1" applyFill="1" applyBorder="1" applyAlignment="1">
      <protection locked="0"/>
    </xf>
    <xf numFmtId="41" fontId="2" fillId="0" borderId="0" xfId="1" applyNumberFormat="1" applyFont="1" applyFill="1" applyBorder="1" applyAlignment="1" applyProtection="1">
      <protection locked="0"/>
    </xf>
    <xf numFmtId="49" fontId="2" fillId="0" borderId="0" xfId="2" applyNumberFormat="1" applyFont="1" applyFill="1" applyAlignment="1" applyProtection="1">
      <protection locked="0"/>
    </xf>
    <xf numFmtId="164" fontId="2" fillId="0" borderId="0" xfId="2" applyNumberFormat="1" applyFont="1" applyFill="1" applyBorder="1" applyAlignment="1"/>
    <xf numFmtId="164" fontId="2" fillId="0" borderId="0" xfId="2" applyNumberFormat="1" applyFont="1" applyFill="1" applyBorder="1" applyAlignment="1" applyProtection="1">
      <protection locked="0"/>
    </xf>
    <xf numFmtId="164" fontId="2" fillId="0" borderId="3" xfId="2" applyNumberFormat="1" applyFont="1" applyFill="1" applyBorder="1" applyAlignment="1"/>
    <xf numFmtId="49" fontId="4" fillId="0" borderId="0" xfId="2" applyNumberFormat="1" applyFont="1" applyFill="1" applyAlignment="1" applyProtection="1">
      <alignment horizontal="left"/>
      <protection locked="0"/>
    </xf>
    <xf numFmtId="49" fontId="4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164" fontId="2" fillId="0" borderId="0" xfId="1" applyFont="1" applyFill="1" applyBorder="1" applyAlignment="1">
      <protection locked="0"/>
    </xf>
    <xf numFmtId="164" fontId="2" fillId="0" borderId="0" xfId="2" applyNumberFormat="1" applyFont="1" applyFill="1" applyAlignment="1" applyProtection="1">
      <protection locked="0"/>
    </xf>
    <xf numFmtId="49" fontId="2" fillId="0" borderId="0" xfId="0" applyNumberFormat="1" applyFont="1" applyFill="1" applyProtection="1">
      <protection locked="0"/>
    </xf>
    <xf numFmtId="164" fontId="2" fillId="0" borderId="0" xfId="2" applyFont="1" applyFill="1" applyAlignment="1"/>
    <xf numFmtId="42" fontId="2" fillId="0" borderId="0" xfId="2" applyNumberFormat="1" applyFont="1" applyFill="1" applyAlignment="1" applyProtection="1">
      <protection locked="0"/>
    </xf>
    <xf numFmtId="164" fontId="2" fillId="0" borderId="0" xfId="2" applyFont="1" applyFill="1"/>
    <xf numFmtId="41" fontId="2" fillId="0" borderId="3" xfId="2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/>
    <xf numFmtId="164" fontId="2" fillId="0" borderId="1" xfId="1" applyNumberFormat="1" applyFont="1" applyFill="1" applyBorder="1" applyAlignment="1">
      <protection locked="0"/>
    </xf>
    <xf numFmtId="164" fontId="2" fillId="0" borderId="1" xfId="1" applyFont="1" applyFill="1" applyBorder="1" applyAlignment="1">
      <protection locked="0"/>
    </xf>
    <xf numFmtId="165" fontId="2" fillId="0" borderId="0" xfId="2" applyNumberFormat="1" applyFont="1" applyFill="1" applyBorder="1" applyAlignment="1"/>
    <xf numFmtId="41" fontId="2" fillId="0" borderId="0" xfId="2" applyNumberFormat="1" applyFont="1" applyFill="1" applyAlignment="1" applyProtection="1">
      <protection locked="0"/>
    </xf>
    <xf numFmtId="165" fontId="2" fillId="0" borderId="0" xfId="1" applyNumberFormat="1" applyFont="1" applyFill="1" applyBorder="1" applyAlignment="1">
      <protection locked="0"/>
    </xf>
    <xf numFmtId="164" fontId="2" fillId="0" borderId="3" xfId="2" applyFont="1" applyFill="1" applyBorder="1" applyAlignment="1"/>
    <xf numFmtId="49" fontId="2" fillId="0" borderId="0" xfId="3" applyNumberFormat="1" applyFont="1" applyFill="1" applyAlignment="1" applyProtection="1">
      <protection locked="0"/>
    </xf>
    <xf numFmtId="49" fontId="2" fillId="0" borderId="0" xfId="3" applyNumberFormat="1" applyFont="1" applyFill="1"/>
    <xf numFmtId="49" fontId="7" fillId="0" borderId="0" xfId="2" applyNumberFormat="1" applyFont="1" applyFill="1" applyAlignment="1" applyProtection="1">
      <protection locked="0"/>
    </xf>
    <xf numFmtId="167" fontId="29" fillId="0" borderId="0" xfId="4" applyNumberFormat="1" applyFont="1" applyAlignment="1">
      <alignment horizontal="right" wrapText="1"/>
    </xf>
    <xf numFmtId="167" fontId="2" fillId="0" borderId="0" xfId="4" applyNumberFormat="1" applyFont="1" applyFill="1" applyBorder="1" applyAlignment="1" applyProtection="1">
      <protection locked="0"/>
    </xf>
    <xf numFmtId="49" fontId="2" fillId="0" borderId="0" xfId="2" applyNumberFormat="1" applyFont="1" applyFill="1" applyAlignment="1" applyProtection="1">
      <alignment horizontal="right"/>
      <protection locked="0"/>
    </xf>
    <xf numFmtId="0" fontId="27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7" fillId="0" borderId="0" xfId="0" applyFont="1" applyAlignment="1">
      <alignment horizontal="right" wrapText="1"/>
    </xf>
    <xf numFmtId="166" fontId="31" fillId="0" borderId="0" xfId="46" applyNumberFormat="1" applyFont="1" applyAlignment="1">
      <alignment horizontal="right" wrapText="1"/>
    </xf>
    <xf numFmtId="166" fontId="29" fillId="0" borderId="0" xfId="0" applyNumberFormat="1" applyFont="1" applyAlignment="1">
      <alignment horizontal="right" wrapText="1"/>
    </xf>
    <xf numFmtId="0" fontId="0" fillId="0" borderId="0" xfId="0" applyFont="1"/>
    <xf numFmtId="0" fontId="0" fillId="0" borderId="14" xfId="0" applyFont="1" applyBorder="1"/>
    <xf numFmtId="165" fontId="2" fillId="0" borderId="4" xfId="4" applyNumberFormat="1" applyFont="1" applyFill="1" applyBorder="1" applyProtection="1">
      <protection locked="0"/>
    </xf>
    <xf numFmtId="0" fontId="2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27" fillId="0" borderId="0" xfId="0" applyFont="1" applyAlignment="1">
      <alignment wrapText="1"/>
    </xf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ampus-entered" xfId="1"/>
    <cellStyle name="Check Cell" xfId="17" builtinId="23" customBuiltin="1"/>
    <cellStyle name="Comma" xfId="4" builtinId="3"/>
    <cellStyle name="Explanatory Text" xfId="19" builtinId="53" customBuiltin="1"/>
    <cellStyle name="Followed Hyperlink" xfId="47" builtinId="9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6" builtinId="8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4" xfId="3"/>
    <cellStyle name="Not-campus-entered" xfId="2"/>
    <cellStyle name="Note 2" xfId="45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focus.ucop.edu/ibi_apps/WFServlet?IBIF_webapp=/ibi_apps&amp;IBIC_server=EDASERVE&amp;IBIWF_msgviewer=OFF&amp;IBIF_ex=CFRX3223&amp;CLICKED_ON=&amp;ROW=110&amp;COL=G1&amp;EFFDATE=FNL2016&amp;LOCATION_1=01Berkeley&amp;LOCATION_2=1Local%20only&amp;OUTPUT=EXL2K" TargetMode="External"/><Relationship Id="rId117" Type="http://schemas.openxmlformats.org/officeDocument/2006/relationships/hyperlink" Target="https://webfocus.ucop.edu/ibi_apps/WFServlet?IBIF_webapp=/ibi_apps&amp;IBIC_server=EDASERVE&amp;IBIWF_msgviewer=OFF&amp;IBIF_ex=CFRX3223&amp;CLICKED_ON=&amp;ROW=180&amp;COL=H1&amp;EFFDATE=FNL2016&amp;LOCATION_1=01Berkeley&amp;LOCATION_2=1Local%20only&amp;OUTPUT=EXL2K" TargetMode="External"/><Relationship Id="rId21" Type="http://schemas.openxmlformats.org/officeDocument/2006/relationships/hyperlink" Target="https://webfocus.ucop.edu/ibi_apps/WFServlet?IBIF_webapp=/ibi_apps&amp;IBIC_server=EDASERVE&amp;IBIWF_msgviewer=OFF&amp;IBIF_ex=CFRX3223&amp;CLICKED_ON=&amp;ROW=110&amp;COL=B1&amp;EFFDATE=FNL2016&amp;LOCATION_1=01Berkeley&amp;LOCATION_2=1Local%20only&amp;OUTPUT=EXL2K" TargetMode="External"/><Relationship Id="rId42" Type="http://schemas.openxmlformats.org/officeDocument/2006/relationships/hyperlink" Target="https://webfocus.ucop.edu/ibi_apps/WFServlet?IBIF_webapp=/ibi_apps&amp;IBIC_server=EDASERVE&amp;IBIWF_msgviewer=OFF&amp;IBIF_ex=CFRX3223&amp;CLICKED_ON=&amp;ROW=120&amp;COL=C1&amp;EFFDATE=FNL2016&amp;LOCATION_1=01Berkeley&amp;LOCATION_2=1Local%20only&amp;OUTPUT=EXL2K" TargetMode="External"/><Relationship Id="rId47" Type="http://schemas.openxmlformats.org/officeDocument/2006/relationships/hyperlink" Target="https://webfocus.ucop.edu/ibi_apps/WFServlet?IBIF_webapp=/ibi_apps&amp;IBIC_server=EDASERVE&amp;IBIWF_msgviewer=OFF&amp;IBIF_ex=CFRX3223&amp;CLICKED_ON=&amp;ROW=120&amp;COL=H1&amp;EFFDATE=FNL2016&amp;LOCATION_1=01Berkeley&amp;LOCATION_2=1Local%20only&amp;OUTPUT=EXL2K" TargetMode="External"/><Relationship Id="rId63" Type="http://schemas.openxmlformats.org/officeDocument/2006/relationships/hyperlink" Target="https://webfocus.ucop.edu/ibi_apps/WFServlet?IBIF_webapp=/ibi_apps&amp;IBIC_server=EDASERVE&amp;IBIWF_msgviewer=OFF&amp;IBIF_ex=CFRX3223&amp;CLICKED_ON=&amp;ROW=130&amp;COL=K1&amp;EFFDATE=FNL2016&amp;LOCATION_1=01Berkeley&amp;LOCATION_2=1Local%20only&amp;OUTPUT=EXL2K" TargetMode="External"/><Relationship Id="rId68" Type="http://schemas.openxmlformats.org/officeDocument/2006/relationships/hyperlink" Target="https://webfocus.ucop.edu/ibi_apps/WFServlet?IBIF_webapp=/ibi_apps&amp;IBIC_server=EDASERVE&amp;IBIWF_msgviewer=OFF&amp;IBIF_ex=CFRX3223&amp;CLICKED_ON=&amp;ROW=132&amp;COL=D1&amp;EFFDATE=FNL2016&amp;LOCATION_1=01Berkeley&amp;LOCATION_2=1Local%20only&amp;OUTPUT=EXL2K" TargetMode="External"/><Relationship Id="rId84" Type="http://schemas.openxmlformats.org/officeDocument/2006/relationships/hyperlink" Target="https://webfocus.ucop.edu/ibi_apps/WFServlet?IBIF_webapp=/ibi_apps&amp;IBIC_server=EDASERVE&amp;IBIWF_msgviewer=OFF&amp;IBIF_ex=CFRX3223&amp;CLICKED_ON=&amp;ROW=152&amp;COL=F1&amp;EFFDATE=FNL2016&amp;LOCATION_1=01Berkeley&amp;LOCATION_2=1Local%20only&amp;OUTPUT=EXL2K" TargetMode="External"/><Relationship Id="rId89" Type="http://schemas.openxmlformats.org/officeDocument/2006/relationships/hyperlink" Target="https://webfocus.ucop.edu/ibi_apps/WFServlet?IBIF_webapp=/ibi_apps&amp;IBIC_server=EDASERVE&amp;IBIWF_msgviewer=OFF&amp;IBIF_ex=CFRX3223&amp;CLICKED_ON=&amp;ROW=160&amp;COL=C1&amp;EFFDATE=FNL2016&amp;LOCATION_1=01Berkeley&amp;LOCATION_2=1Local%20only&amp;OUTPUT=EXL2K" TargetMode="External"/><Relationship Id="rId112" Type="http://schemas.openxmlformats.org/officeDocument/2006/relationships/hyperlink" Target="https://webfocus.ucop.edu/ibi_apps/WFServlet?IBIF_webapp=/ibi_apps&amp;IBIC_server=EDASERVE&amp;IBIWF_msgviewer=OFF&amp;IBIF_ex=CFRX3223&amp;CLICKED_ON=&amp;ROW=180&amp;COL=C1&amp;EFFDATE=FNL2016&amp;LOCATION_1=01Berkeley&amp;LOCATION_2=1Local%20only&amp;OUTPUT=EXL2K" TargetMode="External"/><Relationship Id="rId133" Type="http://schemas.openxmlformats.org/officeDocument/2006/relationships/hyperlink" Target="https://webfocus.ucop.edu/ibi_apps/WFServlet?IBIF_webapp=/ibi_apps&amp;IBIC_server=EDASERVE&amp;IBIWF_msgviewer=OFF&amp;IBIF_ex=CFRX3223&amp;CLICKED_ON=&amp;ROW=192&amp;COL=K1&amp;EFFDATE=FNL2016&amp;LOCATION_1=01Berkeley&amp;LOCATION_2=1Local%20only&amp;OUTPUT=EXL2K" TargetMode="External"/><Relationship Id="rId16" Type="http://schemas.openxmlformats.org/officeDocument/2006/relationships/hyperlink" Target="https://webfocus.ucop.edu/ibi_apps/WFServlet?IBIF_webapp=/ibi_apps&amp;IBIC_server=EDASERVE&amp;IBIWF_msgviewer=OFF&amp;IBIF_ex=CFRX3223&amp;CLICKED_ON=&amp;ROW=102&amp;COL=F1&amp;EFFDATE=FNL2016&amp;LOCATION_1=01Berkeley&amp;LOCATION_2=1Local%20only&amp;OUTPUT=EXL2K" TargetMode="External"/><Relationship Id="rId107" Type="http://schemas.openxmlformats.org/officeDocument/2006/relationships/hyperlink" Target="https://webfocus.ucop.edu/ibi_apps/WFServlet?IBIF_webapp=/ibi_apps&amp;IBIC_server=EDASERVE&amp;IBIWF_msgviewer=OFF&amp;IBIF_ex=CFRX3223&amp;CLICKED_ON=&amp;ROW=172&amp;COL=A1&amp;EFFDATE=FNL2016&amp;LOCATION_1=01Berkeley&amp;LOCATION_2=1Local%20only&amp;OUTPUT=EXL2K" TargetMode="External"/><Relationship Id="rId11" Type="http://schemas.openxmlformats.org/officeDocument/2006/relationships/hyperlink" Target="https://webfocus.ucop.edu/ibi_apps/WFServlet?IBIF_webapp=/ibi_apps&amp;IBIC_server=EDASERVE&amp;IBIWF_msgviewer=OFF&amp;IBIF_ex=CFRX3223&amp;CLICKED_ON=&amp;ROW=100&amp;COL=L1&amp;EFFDATE=FNL2016&amp;LOCATION_1=01Berkeley&amp;LOCATION_2=1Local%20only&amp;OUTPUT=EXL2K" TargetMode="External"/><Relationship Id="rId32" Type="http://schemas.openxmlformats.org/officeDocument/2006/relationships/hyperlink" Target="https://webfocus.ucop.edu/ibi_apps/WFServlet?IBIF_webapp=/ibi_apps&amp;IBIC_server=EDASERVE&amp;IBIWF_msgviewer=OFF&amp;IBIF_ex=CFRX3223&amp;CLICKED_ON=&amp;ROW=112&amp;COL=B1&amp;EFFDATE=FNL2016&amp;LOCATION_1=01Berkeley&amp;LOCATION_2=1Local%20only&amp;OUTPUT=EXL2K" TargetMode="External"/><Relationship Id="rId37" Type="http://schemas.openxmlformats.org/officeDocument/2006/relationships/hyperlink" Target="https://webfocus.ucop.edu/ibi_apps/WFServlet?IBIF_webapp=/ibi_apps&amp;IBIC_server=EDASERVE&amp;IBIWF_msgviewer=OFF&amp;IBIF_ex=CFRX3223&amp;CLICKED_ON=&amp;ROW=112&amp;COL=G1&amp;EFFDATE=FNL2016&amp;LOCATION_1=01Berkeley&amp;LOCATION_2=1Local%20only&amp;OUTPUT=EXL2K" TargetMode="External"/><Relationship Id="rId53" Type="http://schemas.openxmlformats.org/officeDocument/2006/relationships/hyperlink" Target="https://webfocus.ucop.edu/ibi_apps/WFServlet?IBIF_webapp=/ibi_apps&amp;IBIC_server=EDASERVE&amp;IBIWF_msgviewer=OFF&amp;IBIF_ex=CFRX3223&amp;CLICKED_ON=&amp;ROW=122&amp;COL=H1&amp;EFFDATE=FNL2016&amp;LOCATION_1=01Berkeley&amp;LOCATION_2=1Local%20only&amp;OUTPUT=EXL2K" TargetMode="External"/><Relationship Id="rId58" Type="http://schemas.openxmlformats.org/officeDocument/2006/relationships/hyperlink" Target="https://webfocus.ucop.edu/ibi_apps/WFServlet?IBIF_webapp=/ibi_apps&amp;IBIC_server=EDASERVE&amp;IBIWF_msgviewer=OFF&amp;IBIF_ex=CFRX3223&amp;CLICKED_ON=&amp;ROW=130&amp;COL=D1&amp;EFFDATE=FNL2016&amp;LOCATION_1=01Berkeley&amp;LOCATION_2=1Local%20only&amp;OUTPUT=EXL2K" TargetMode="External"/><Relationship Id="rId74" Type="http://schemas.openxmlformats.org/officeDocument/2006/relationships/hyperlink" Target="https://webfocus.ucop.edu/ibi_apps/WFServlet?IBIF_webapp=/ibi_apps&amp;IBIC_server=EDASERVE&amp;IBIWF_msgviewer=OFF&amp;IBIF_ex=CFRX3223&amp;CLICKED_ON=&amp;ROW=150&amp;COL=B1&amp;EFFDATE=FNL2016&amp;LOCATION_1=01Berkeley&amp;LOCATION_2=1Local%20only&amp;OUTPUT=EXL2K" TargetMode="External"/><Relationship Id="rId79" Type="http://schemas.openxmlformats.org/officeDocument/2006/relationships/hyperlink" Target="https://webfocus.ucop.edu/ibi_apps/WFServlet?IBIF_webapp=/ibi_apps&amp;IBIC_server=EDASERVE&amp;IBIWF_msgviewer=OFF&amp;IBIF_ex=CFRX3223&amp;CLICKED_ON=&amp;ROW=150&amp;COL=H1&amp;EFFDATE=FNL2016&amp;LOCATION_1=01Berkeley&amp;LOCATION_2=1Local%20only&amp;OUTPUT=EXL2K" TargetMode="External"/><Relationship Id="rId102" Type="http://schemas.openxmlformats.org/officeDocument/2006/relationships/hyperlink" Target="https://webfocus.ucop.edu/ibi_apps/WFServlet?IBIF_webapp=/ibi_apps&amp;IBIC_server=EDASERVE&amp;IBIWF_msgviewer=OFF&amp;IBIF_ex=CFRX3223&amp;CLICKED_ON=&amp;ROW=170&amp;COL=F1&amp;EFFDATE=FNL2016&amp;LOCATION_1=01Berkeley&amp;LOCATION_2=1Local%20only&amp;OUTPUT=EXL2K" TargetMode="External"/><Relationship Id="rId123" Type="http://schemas.openxmlformats.org/officeDocument/2006/relationships/hyperlink" Target="https://webfocus.ucop.edu/ibi_apps/WFServlet?IBIF_webapp=/ibi_apps&amp;IBIC_server=EDASERVE&amp;IBIWF_msgviewer=OFF&amp;IBIF_ex=CFRX3223&amp;CLICKED_ON=&amp;ROW=190&amp;COL=B1&amp;EFFDATE=FNL2016&amp;LOCATION_1=01Berkeley&amp;LOCATION_2=1Local%20only&amp;OUTPUT=EXL2K" TargetMode="External"/><Relationship Id="rId128" Type="http://schemas.openxmlformats.org/officeDocument/2006/relationships/hyperlink" Target="https://webfocus.ucop.edu/ibi_apps/WFServlet?IBIF_webapp=/ibi_apps&amp;IBIC_server=EDASERVE&amp;IBIWF_msgviewer=OFF&amp;IBIF_ex=CFRX3223&amp;CLICKED_ON=&amp;ROW=190&amp;COL=I1&amp;EFFDATE=FNL2016&amp;LOCATION_1=01Berkeley&amp;LOCATION_2=1Local%20only&amp;OUTPUT=EXL2K" TargetMode="External"/><Relationship Id="rId5" Type="http://schemas.openxmlformats.org/officeDocument/2006/relationships/hyperlink" Target="https://webfocus.ucop.edu/ibi_apps/WFServlet?IBIF_webapp=/ibi_apps&amp;IBIC_server=EDASERVE&amp;IBIWF_msgviewer=OFF&amp;IBIF_ex=CFRX3223&amp;CLICKED_ON=&amp;ROW=100&amp;COL=E1&amp;EFFDATE=FNL2016&amp;LOCATION_1=01Berkeley&amp;LOCATION_2=1Local%20only&amp;OUTPUT=EXL2K" TargetMode="External"/><Relationship Id="rId90" Type="http://schemas.openxmlformats.org/officeDocument/2006/relationships/hyperlink" Target="https://webfocus.ucop.edu/ibi_apps/WFServlet?IBIF_webapp=/ibi_apps&amp;IBIC_server=EDASERVE&amp;IBIWF_msgviewer=OFF&amp;IBIF_ex=CFRX3223&amp;CLICKED_ON=&amp;ROW=160&amp;COL=F1&amp;EFFDATE=FNL2016&amp;LOCATION_1=01Berkeley&amp;LOCATION_2=1Local%20only&amp;OUTPUT=EXL2K" TargetMode="External"/><Relationship Id="rId95" Type="http://schemas.openxmlformats.org/officeDocument/2006/relationships/hyperlink" Target="https://webfocus.ucop.edu/ibi_apps/WFServlet?IBIF_webapp=/ibi_apps&amp;IBIC_server=EDASERVE&amp;IBIWF_msgviewer=OFF&amp;IBIF_ex=CFRX3223&amp;CLICKED_ON=&amp;ROW=160&amp;COL=L1&amp;EFFDATE=FNL2016&amp;LOCATION_1=01Berkeley&amp;LOCATION_2=1Local%20only&amp;OUTPUT=EXL2K" TargetMode="External"/><Relationship Id="rId14" Type="http://schemas.openxmlformats.org/officeDocument/2006/relationships/hyperlink" Target="https://webfocus.ucop.edu/ibi_apps/WFServlet?IBIF_webapp=/ibi_apps&amp;IBIC_server=EDASERVE&amp;IBIWF_msgviewer=OFF&amp;IBIF_ex=CFRX3223&amp;CLICKED_ON=&amp;ROW=102&amp;COL=C1&amp;EFFDATE=FNL2016&amp;LOCATION_1=01Berkeley&amp;LOCATION_2=1Local%20only&amp;OUTPUT=EXL2K" TargetMode="External"/><Relationship Id="rId22" Type="http://schemas.openxmlformats.org/officeDocument/2006/relationships/hyperlink" Target="https://webfocus.ucop.edu/ibi_apps/WFServlet?IBIF_webapp=/ibi_apps&amp;IBIC_server=EDASERVE&amp;IBIWF_msgviewer=OFF&amp;IBIF_ex=CFRX3223&amp;CLICKED_ON=&amp;ROW=110&amp;COL=C1&amp;EFFDATE=FNL2016&amp;LOCATION_1=01Berkeley&amp;LOCATION_2=1Local%20only&amp;OUTPUT=EXL2K" TargetMode="External"/><Relationship Id="rId27" Type="http://schemas.openxmlformats.org/officeDocument/2006/relationships/hyperlink" Target="https://webfocus.ucop.edu/ibi_apps/WFServlet?IBIF_webapp=/ibi_apps&amp;IBIC_server=EDASERVE&amp;IBIWF_msgviewer=OFF&amp;IBIF_ex=CFRX3223&amp;CLICKED_ON=&amp;ROW=110&amp;COL=H1&amp;EFFDATE=FNL2016&amp;LOCATION_1=01Berkeley&amp;LOCATION_2=1Local%20only&amp;OUTPUT=EXL2K" TargetMode="External"/><Relationship Id="rId30" Type="http://schemas.openxmlformats.org/officeDocument/2006/relationships/hyperlink" Target="https://webfocus.ucop.edu/ibi_apps/WFServlet?IBIF_webapp=/ibi_apps&amp;IBIC_server=EDASERVE&amp;IBIWF_msgviewer=OFF&amp;IBIF_ex=CFRX3223&amp;CLICKED_ON=&amp;ROW=110&amp;COL=L1&amp;EFFDATE=FNL2016&amp;LOCATION_1=01Berkeley&amp;LOCATION_2=1Local%20only&amp;OUTPUT=EXL2K" TargetMode="External"/><Relationship Id="rId35" Type="http://schemas.openxmlformats.org/officeDocument/2006/relationships/hyperlink" Target="https://webfocus.ucop.edu/ibi_apps/WFServlet?IBIF_webapp=/ibi_apps&amp;IBIC_server=EDASERVE&amp;IBIWF_msgviewer=OFF&amp;IBIF_ex=CFRX3223&amp;CLICKED_ON=&amp;ROW=112&amp;COL=E1&amp;EFFDATE=FNL2016&amp;LOCATION_1=01Berkeley&amp;LOCATION_2=1Local%20only&amp;OUTPUT=EXL2K" TargetMode="External"/><Relationship Id="rId43" Type="http://schemas.openxmlformats.org/officeDocument/2006/relationships/hyperlink" Target="https://webfocus.ucop.edu/ibi_apps/WFServlet?IBIF_webapp=/ibi_apps&amp;IBIC_server=EDASERVE&amp;IBIWF_msgviewer=OFF&amp;IBIF_ex=CFRX3223&amp;CLICKED_ON=&amp;ROW=120&amp;COL=D1&amp;EFFDATE=FNL2016&amp;LOCATION_1=01Berkeley&amp;LOCATION_2=1Local%20only&amp;OUTPUT=EXL2K" TargetMode="External"/><Relationship Id="rId48" Type="http://schemas.openxmlformats.org/officeDocument/2006/relationships/hyperlink" Target="https://webfocus.ucop.edu/ibi_apps/WFServlet?IBIF_webapp=/ibi_apps&amp;IBIC_server=EDASERVE&amp;IBIWF_msgviewer=OFF&amp;IBIF_ex=CFRX3223&amp;CLICKED_ON=&amp;ROW=120&amp;COL=I1&amp;EFFDATE=FNL2016&amp;LOCATION_1=01Berkeley&amp;LOCATION_2=1Local%20only&amp;OUTPUT=EXL2K" TargetMode="External"/><Relationship Id="rId56" Type="http://schemas.openxmlformats.org/officeDocument/2006/relationships/hyperlink" Target="https://webfocus.ucop.edu/ibi_apps/WFServlet?IBIF_webapp=/ibi_apps&amp;IBIC_server=EDASERVE&amp;IBIWF_msgviewer=OFF&amp;IBIF_ex=CFRX3223&amp;CLICKED_ON=&amp;ROW=130&amp;COL=B1&amp;EFFDATE=FNL2016&amp;LOCATION_1=01Berkeley&amp;LOCATION_2=1Local%20only&amp;OUTPUT=EXL2K" TargetMode="External"/><Relationship Id="rId64" Type="http://schemas.openxmlformats.org/officeDocument/2006/relationships/hyperlink" Target="https://webfocus.ucop.edu/ibi_apps/WFServlet?IBIF_webapp=/ibi_apps&amp;IBIC_server=EDASERVE&amp;IBIWF_msgviewer=OFF&amp;IBIF_ex=CFRX3223&amp;CLICKED_ON=&amp;ROW=130&amp;COL=L1&amp;EFFDATE=FNL2016&amp;LOCATION_1=01Berkeley&amp;LOCATION_2=1Local%20only&amp;OUTPUT=EXL2K" TargetMode="External"/><Relationship Id="rId69" Type="http://schemas.openxmlformats.org/officeDocument/2006/relationships/hyperlink" Target="https://webfocus.ucop.edu/ibi_apps/WFServlet?IBIF_webapp=/ibi_apps&amp;IBIC_server=EDASERVE&amp;IBIWF_msgviewer=OFF&amp;IBIF_ex=CFRX3223&amp;CLICKED_ON=&amp;ROW=132&amp;COL=F1&amp;EFFDATE=FNL2016&amp;LOCATION_1=01Berkeley&amp;LOCATION_2=1Local%20only&amp;OUTPUT=EXL2K" TargetMode="External"/><Relationship Id="rId77" Type="http://schemas.openxmlformats.org/officeDocument/2006/relationships/hyperlink" Target="https://webfocus.ucop.edu/ibi_apps/WFServlet?IBIF_webapp=/ibi_apps&amp;IBIC_server=EDASERVE&amp;IBIWF_msgviewer=OFF&amp;IBIF_ex=CFRX3223&amp;CLICKED_ON=&amp;ROW=150&amp;COL=F1&amp;EFFDATE=FNL2016&amp;LOCATION_1=01Berkeley&amp;LOCATION_2=1Local%20only&amp;OUTPUT=EXL2K" TargetMode="External"/><Relationship Id="rId100" Type="http://schemas.openxmlformats.org/officeDocument/2006/relationships/hyperlink" Target="https://webfocus.ucop.edu/ibi_apps/WFServlet?IBIF_webapp=/ibi_apps&amp;IBIC_server=EDASERVE&amp;IBIWF_msgviewer=OFF&amp;IBIF_ex=CFRX3223&amp;CLICKED_ON=&amp;ROW=170&amp;COL=B1&amp;EFFDATE=FNL2016&amp;LOCATION_1=01Berkeley&amp;LOCATION_2=1Local%20only&amp;OUTPUT=EXL2K" TargetMode="External"/><Relationship Id="rId105" Type="http://schemas.openxmlformats.org/officeDocument/2006/relationships/hyperlink" Target="https://webfocus.ucop.edu/ibi_apps/WFServlet?IBIF_webapp=/ibi_apps&amp;IBIC_server=EDASERVE&amp;IBIWF_msgviewer=OFF&amp;IBIF_ex=CFRX3223&amp;CLICKED_ON=&amp;ROW=170&amp;COL=K1&amp;EFFDATE=FNL2016&amp;LOCATION_1=01Berkeley&amp;LOCATION_2=1Local%20only&amp;OUTPUT=EXL2K" TargetMode="External"/><Relationship Id="rId113" Type="http://schemas.openxmlformats.org/officeDocument/2006/relationships/hyperlink" Target="https://webfocus.ucop.edu/ibi_apps/WFServlet?IBIF_webapp=/ibi_apps&amp;IBIC_server=EDASERVE&amp;IBIWF_msgviewer=OFF&amp;IBIF_ex=CFRX3223&amp;CLICKED_ON=&amp;ROW=180&amp;COL=D1&amp;EFFDATE=FNL2016&amp;LOCATION_1=01Berkeley&amp;LOCATION_2=1Local%20only&amp;OUTPUT=EXL2K" TargetMode="External"/><Relationship Id="rId118" Type="http://schemas.openxmlformats.org/officeDocument/2006/relationships/hyperlink" Target="https://webfocus.ucop.edu/ibi_apps/WFServlet?IBIF_webapp=/ibi_apps&amp;IBIC_server=EDASERVE&amp;IBIWF_msgviewer=OFF&amp;IBIF_ex=CFRX3223&amp;CLICKED_ON=&amp;ROW=180&amp;COL=I1&amp;EFFDATE=FNL2016&amp;LOCATION_1=01Berkeley&amp;LOCATION_2=1Local%20only&amp;OUTPUT=EXL2K" TargetMode="External"/><Relationship Id="rId126" Type="http://schemas.openxmlformats.org/officeDocument/2006/relationships/hyperlink" Target="https://webfocus.ucop.edu/ibi_apps/WFServlet?IBIF_webapp=/ibi_apps&amp;IBIC_server=EDASERVE&amp;IBIWF_msgviewer=OFF&amp;IBIF_ex=CFRX3223&amp;CLICKED_ON=&amp;ROW=190&amp;COL=G1&amp;EFFDATE=FNL2016&amp;LOCATION_1=01Berkeley&amp;LOCATION_2=1Local%20only&amp;OUTPUT=EXL2K" TargetMode="External"/><Relationship Id="rId8" Type="http://schemas.openxmlformats.org/officeDocument/2006/relationships/hyperlink" Target="https://webfocus.ucop.edu/ibi_apps/WFServlet?IBIF_webapp=/ibi_apps&amp;IBIC_server=EDASERVE&amp;IBIWF_msgviewer=OFF&amp;IBIF_ex=CFRX3223&amp;CLICKED_ON=&amp;ROW=100&amp;COL=H1&amp;EFFDATE=FNL2016&amp;LOCATION_1=01Berkeley&amp;LOCATION_2=1Local%20only&amp;OUTPUT=EXL2K" TargetMode="External"/><Relationship Id="rId51" Type="http://schemas.openxmlformats.org/officeDocument/2006/relationships/hyperlink" Target="https://webfocus.ucop.edu/ibi_apps/WFServlet?IBIF_webapp=/ibi_apps&amp;IBIC_server=EDASERVE&amp;IBIWF_msgviewer=OFF&amp;IBIF_ex=CFRX3223&amp;CLICKED_ON=&amp;ROW=122&amp;COL=C1&amp;EFFDATE=FNL2016&amp;LOCATION_1=01Berkeley&amp;LOCATION_2=1Local%20only&amp;OUTPUT=EXL2K" TargetMode="External"/><Relationship Id="rId72" Type="http://schemas.openxmlformats.org/officeDocument/2006/relationships/hyperlink" Target="https://webfocus.ucop.edu/ibi_apps/WFServlet?IBIF_webapp=/ibi_apps&amp;IBIC_server=EDASERVE&amp;IBIWF_msgviewer=OFF&amp;IBIF_ex=CFRX3223&amp;CLICKED_ON=&amp;ROW=132&amp;COL=K1&amp;EFFDATE=FNL2016&amp;LOCATION_1=01Berkeley&amp;LOCATION_2=1Local%20only&amp;OUTPUT=EXL2K" TargetMode="External"/><Relationship Id="rId80" Type="http://schemas.openxmlformats.org/officeDocument/2006/relationships/hyperlink" Target="https://webfocus.ucop.edu/ibi_apps/WFServlet?IBIF_webapp=/ibi_apps&amp;IBIC_server=EDASERVE&amp;IBIWF_msgviewer=OFF&amp;IBIF_ex=CFRX3223&amp;CLICKED_ON=&amp;ROW=150&amp;COL=I1&amp;EFFDATE=FNL2016&amp;LOCATION_1=01Berkeley&amp;LOCATION_2=1Local%20only&amp;OUTPUT=EXL2K" TargetMode="External"/><Relationship Id="rId85" Type="http://schemas.openxmlformats.org/officeDocument/2006/relationships/hyperlink" Target="https://webfocus.ucop.edu/ibi_apps/WFServlet?IBIF_webapp=/ibi_apps&amp;IBIC_server=EDASERVE&amp;IBIWF_msgviewer=OFF&amp;IBIF_ex=CFRX3223&amp;CLICKED_ON=&amp;ROW=152&amp;COL=H1&amp;EFFDATE=FNL2016&amp;LOCATION_1=01Berkeley&amp;LOCATION_2=1Local%20only&amp;OUTPUT=EXL2K" TargetMode="External"/><Relationship Id="rId93" Type="http://schemas.openxmlformats.org/officeDocument/2006/relationships/hyperlink" Target="https://webfocus.ucop.edu/ibi_apps/WFServlet?IBIF_webapp=/ibi_apps&amp;IBIC_server=EDASERVE&amp;IBIWF_msgviewer=OFF&amp;IBIF_ex=CFRX3223&amp;CLICKED_ON=&amp;ROW=160&amp;COL=I1&amp;EFFDATE=FNL2016&amp;LOCATION_1=01Berkeley&amp;LOCATION_2=1Local%20only&amp;OUTPUT=EXL2K" TargetMode="External"/><Relationship Id="rId98" Type="http://schemas.openxmlformats.org/officeDocument/2006/relationships/hyperlink" Target="https://webfocus.ucop.edu/ibi_apps/WFServlet?IBIF_webapp=/ibi_apps&amp;IBIC_server=EDASERVE&amp;IBIWF_msgviewer=OFF&amp;IBIF_ex=CFRX3223&amp;CLICKED_ON=&amp;ROW=162&amp;COL=K1&amp;EFFDATE=FNL2016&amp;LOCATION_1=01Berkeley&amp;LOCATION_2=1Local%20only&amp;OUTPUT=EXL2K" TargetMode="External"/><Relationship Id="rId121" Type="http://schemas.openxmlformats.org/officeDocument/2006/relationships/hyperlink" Target="https://webfocus.ucop.edu/ibi_apps/WFServlet?IBIF_webapp=/ibi_apps&amp;IBIC_server=EDASERVE&amp;IBIWF_msgviewer=OFF&amp;IBIF_ex=CFRX3223&amp;CLICKED_ON=&amp;ROW=182&amp;COL=B1&amp;EFFDATE=FNL2016&amp;LOCATION_1=01Berkeley&amp;LOCATION_2=1Local%20only&amp;OUTPUT=EXL2K" TargetMode="External"/><Relationship Id="rId3" Type="http://schemas.openxmlformats.org/officeDocument/2006/relationships/hyperlink" Target="https://webfocus.ucop.edu/ibi_apps/WFServlet?IBIF_webapp=/ibi_apps&amp;IBIC_server=EDASERVE&amp;IBIWF_msgviewer=OFF&amp;IBIF_ex=CFRX3223&amp;CLICKED_ON=&amp;ROW=100&amp;COL=C1&amp;EFFDATE=FNL2016&amp;LOCATION_1=01Berkeley&amp;LOCATION_2=1Local%20only&amp;OUTPUT=EXL2K" TargetMode="External"/><Relationship Id="rId12" Type="http://schemas.openxmlformats.org/officeDocument/2006/relationships/hyperlink" Target="https://webfocus.ucop.edu/ibi_apps/WFServlet?IBIF_webapp=/ibi_apps&amp;IBIC_server=EDASERVE&amp;IBIWF_msgviewer=OFF&amp;IBIF_ex=CFRX3223&amp;CLICKED_ON=&amp;ROW=102&amp;COL=A1&amp;EFFDATE=FNL2016&amp;LOCATION_1=01Berkeley&amp;LOCATION_2=1Local%20only&amp;OUTPUT=EXL2K" TargetMode="External"/><Relationship Id="rId17" Type="http://schemas.openxmlformats.org/officeDocument/2006/relationships/hyperlink" Target="https://webfocus.ucop.edu/ibi_apps/WFServlet?IBIF_webapp=/ibi_apps&amp;IBIC_server=EDASERVE&amp;IBIWF_msgviewer=OFF&amp;IBIF_ex=CFRX3223&amp;CLICKED_ON=&amp;ROW=102&amp;COL=G1&amp;EFFDATE=FNL2016&amp;LOCATION_1=01Berkeley&amp;LOCATION_2=1Local%20only&amp;OUTPUT=EXL2K" TargetMode="External"/><Relationship Id="rId25" Type="http://schemas.openxmlformats.org/officeDocument/2006/relationships/hyperlink" Target="https://webfocus.ucop.edu/ibi_apps/WFServlet?IBIF_webapp=/ibi_apps&amp;IBIC_server=EDASERVE&amp;IBIWF_msgviewer=OFF&amp;IBIF_ex=CFRX3223&amp;CLICKED_ON=&amp;ROW=110&amp;COL=F1&amp;EFFDATE=FNL2016&amp;LOCATION_1=01Berkeley&amp;LOCATION_2=1Local%20only&amp;OUTPUT=EXL2K" TargetMode="External"/><Relationship Id="rId33" Type="http://schemas.openxmlformats.org/officeDocument/2006/relationships/hyperlink" Target="https://webfocus.ucop.edu/ibi_apps/WFServlet?IBIF_webapp=/ibi_apps&amp;IBIC_server=EDASERVE&amp;IBIWF_msgviewer=OFF&amp;IBIF_ex=CFRX3223&amp;CLICKED_ON=&amp;ROW=112&amp;COL=C1&amp;EFFDATE=FNL2016&amp;LOCATION_1=01Berkeley&amp;LOCATION_2=1Local%20only&amp;OUTPUT=EXL2K" TargetMode="External"/><Relationship Id="rId38" Type="http://schemas.openxmlformats.org/officeDocument/2006/relationships/hyperlink" Target="https://webfocus.ucop.edu/ibi_apps/WFServlet?IBIF_webapp=/ibi_apps&amp;IBIC_server=EDASERVE&amp;IBIWF_msgviewer=OFF&amp;IBIF_ex=CFRX3223&amp;CLICKED_ON=&amp;ROW=112&amp;COL=H1&amp;EFFDATE=FNL2016&amp;LOCATION_1=01Berkeley&amp;LOCATION_2=1Local%20only&amp;OUTPUT=EXL2K" TargetMode="External"/><Relationship Id="rId46" Type="http://schemas.openxmlformats.org/officeDocument/2006/relationships/hyperlink" Target="https://webfocus.ucop.edu/ibi_apps/WFServlet?IBIF_webapp=/ibi_apps&amp;IBIC_server=EDASERVE&amp;IBIWF_msgviewer=OFF&amp;IBIF_ex=CFRX3223&amp;CLICKED_ON=&amp;ROW=120&amp;COL=G1&amp;EFFDATE=FNL2016&amp;LOCATION_1=01Berkeley&amp;LOCATION_2=1Local%20only&amp;OUTPUT=EXL2K" TargetMode="External"/><Relationship Id="rId59" Type="http://schemas.openxmlformats.org/officeDocument/2006/relationships/hyperlink" Target="https://webfocus.ucop.edu/ibi_apps/WFServlet?IBIF_webapp=/ibi_apps&amp;IBIC_server=EDASERVE&amp;IBIWF_msgviewer=OFF&amp;IBIF_ex=CFRX3223&amp;CLICKED_ON=&amp;ROW=130&amp;COL=F1&amp;EFFDATE=FNL2016&amp;LOCATION_1=01Berkeley&amp;LOCATION_2=1Local%20only&amp;OUTPUT=EXL2K" TargetMode="External"/><Relationship Id="rId67" Type="http://schemas.openxmlformats.org/officeDocument/2006/relationships/hyperlink" Target="https://webfocus.ucop.edu/ibi_apps/WFServlet?IBIF_webapp=/ibi_apps&amp;IBIC_server=EDASERVE&amp;IBIWF_msgviewer=OFF&amp;IBIF_ex=CFRX3223&amp;CLICKED_ON=&amp;ROW=132&amp;COL=C1&amp;EFFDATE=FNL2016&amp;LOCATION_1=01Berkeley&amp;LOCATION_2=1Local%20only&amp;OUTPUT=EXL2K" TargetMode="External"/><Relationship Id="rId103" Type="http://schemas.openxmlformats.org/officeDocument/2006/relationships/hyperlink" Target="https://webfocus.ucop.edu/ibi_apps/WFServlet?IBIF_webapp=/ibi_apps&amp;IBIC_server=EDASERVE&amp;IBIWF_msgviewer=OFF&amp;IBIF_ex=CFRX3223&amp;CLICKED_ON=&amp;ROW=170&amp;COL=G1&amp;EFFDATE=FNL2016&amp;LOCATION_1=01Berkeley&amp;LOCATION_2=1Local%20only&amp;OUTPUT=EXL2K" TargetMode="External"/><Relationship Id="rId108" Type="http://schemas.openxmlformats.org/officeDocument/2006/relationships/hyperlink" Target="https://webfocus.ucop.edu/ibi_apps/WFServlet?IBIF_webapp=/ibi_apps&amp;IBIC_server=EDASERVE&amp;IBIWF_msgviewer=OFF&amp;IBIF_ex=CFRX3223&amp;CLICKED_ON=&amp;ROW=172&amp;COL=H1&amp;EFFDATE=FNL2016&amp;LOCATION_1=01Berkeley&amp;LOCATION_2=1Local%20only&amp;OUTPUT=EXL2K" TargetMode="External"/><Relationship Id="rId116" Type="http://schemas.openxmlformats.org/officeDocument/2006/relationships/hyperlink" Target="https://webfocus.ucop.edu/ibi_apps/WFServlet?IBIF_webapp=/ibi_apps&amp;IBIC_server=EDASERVE&amp;IBIWF_msgviewer=OFF&amp;IBIF_ex=CFRX3223&amp;CLICKED_ON=&amp;ROW=180&amp;COL=G1&amp;EFFDATE=FNL2016&amp;LOCATION_1=01Berkeley&amp;LOCATION_2=1Local%20only&amp;OUTPUT=EXL2K" TargetMode="External"/><Relationship Id="rId124" Type="http://schemas.openxmlformats.org/officeDocument/2006/relationships/hyperlink" Target="https://webfocus.ucop.edu/ibi_apps/WFServlet?IBIF_webapp=/ibi_apps&amp;IBIC_server=EDASERVE&amp;IBIWF_msgviewer=OFF&amp;IBIF_ex=CFRX3223&amp;CLICKED_ON=&amp;ROW=190&amp;COL=C1&amp;EFFDATE=FNL2016&amp;LOCATION_1=01Berkeley&amp;LOCATION_2=1Local%20only&amp;OUTPUT=EXL2K" TargetMode="External"/><Relationship Id="rId129" Type="http://schemas.openxmlformats.org/officeDocument/2006/relationships/hyperlink" Target="https://webfocus.ucop.edu/ibi_apps/WFServlet?IBIF_webapp=/ibi_apps&amp;IBIC_server=EDASERVE&amp;IBIWF_msgviewer=OFF&amp;IBIF_ex=CFRX3223&amp;CLICKED_ON=&amp;ROW=190&amp;COL=K1&amp;EFFDATE=FNL2016&amp;LOCATION_1=01Berkeley&amp;LOCATION_2=1Local%20only&amp;OUTPUT=EXL2K" TargetMode="External"/><Relationship Id="rId20" Type="http://schemas.openxmlformats.org/officeDocument/2006/relationships/hyperlink" Target="https://webfocus.ucop.edu/ibi_apps/WFServlet?IBIF_webapp=/ibi_apps&amp;IBIC_server=EDASERVE&amp;IBIWF_msgviewer=OFF&amp;IBIF_ex=CFRX3223&amp;CLICKED_ON=&amp;ROW=110&amp;COL=A1&amp;EFFDATE=FNL2016&amp;LOCATION_1=01Berkeley&amp;LOCATION_2=1Local%20only&amp;OUTPUT=EXL2K" TargetMode="External"/><Relationship Id="rId41" Type="http://schemas.openxmlformats.org/officeDocument/2006/relationships/hyperlink" Target="https://webfocus.ucop.edu/ibi_apps/WFServlet?IBIF_webapp=/ibi_apps&amp;IBIC_server=EDASERVE&amp;IBIWF_msgviewer=OFF&amp;IBIF_ex=CFRX3223&amp;CLICKED_ON=&amp;ROW=120&amp;COL=B1&amp;EFFDATE=FNL2016&amp;LOCATION_1=01Berkeley&amp;LOCATION_2=1Local%20only&amp;OUTPUT=EXL2K" TargetMode="External"/><Relationship Id="rId54" Type="http://schemas.openxmlformats.org/officeDocument/2006/relationships/hyperlink" Target="https://webfocus.ucop.edu/ibi_apps/WFServlet?IBIF_webapp=/ibi_apps&amp;IBIC_server=EDASERVE&amp;IBIWF_msgviewer=OFF&amp;IBIF_ex=CFRX3223&amp;CLICKED_ON=&amp;ROW=122&amp;COL=K1&amp;EFFDATE=FNL2016&amp;LOCATION_1=01Berkeley&amp;LOCATION_2=1Local%20only&amp;OUTPUT=EXL2K" TargetMode="External"/><Relationship Id="rId62" Type="http://schemas.openxmlformats.org/officeDocument/2006/relationships/hyperlink" Target="https://webfocus.ucop.edu/ibi_apps/WFServlet?IBIF_webapp=/ibi_apps&amp;IBIC_server=EDASERVE&amp;IBIWF_msgviewer=OFF&amp;IBIF_ex=CFRX3223&amp;CLICKED_ON=&amp;ROW=130&amp;COL=I1&amp;EFFDATE=FNL2016&amp;LOCATION_1=01Berkeley&amp;LOCATION_2=1Local%20only&amp;OUTPUT=EXL2K" TargetMode="External"/><Relationship Id="rId70" Type="http://schemas.openxmlformats.org/officeDocument/2006/relationships/hyperlink" Target="https://webfocus.ucop.edu/ibi_apps/WFServlet?IBIF_webapp=/ibi_apps&amp;IBIC_server=EDASERVE&amp;IBIWF_msgviewer=OFF&amp;IBIF_ex=CFRX3223&amp;CLICKED_ON=&amp;ROW=132&amp;COL=G1&amp;EFFDATE=FNL2016&amp;LOCATION_1=01Berkeley&amp;LOCATION_2=1Local%20only&amp;OUTPUT=EXL2K" TargetMode="External"/><Relationship Id="rId75" Type="http://schemas.openxmlformats.org/officeDocument/2006/relationships/hyperlink" Target="https://webfocus.ucop.edu/ibi_apps/WFServlet?IBIF_webapp=/ibi_apps&amp;IBIC_server=EDASERVE&amp;IBIWF_msgviewer=OFF&amp;IBIF_ex=CFRX3223&amp;CLICKED_ON=&amp;ROW=150&amp;COL=C1&amp;EFFDATE=FNL2016&amp;LOCATION_1=01Berkeley&amp;LOCATION_2=1Local%20only&amp;OUTPUT=EXL2K" TargetMode="External"/><Relationship Id="rId83" Type="http://schemas.openxmlformats.org/officeDocument/2006/relationships/hyperlink" Target="https://webfocus.ucop.edu/ibi_apps/WFServlet?IBIF_webapp=/ibi_apps&amp;IBIC_server=EDASERVE&amp;IBIWF_msgviewer=OFF&amp;IBIF_ex=CFRX3223&amp;CLICKED_ON=&amp;ROW=152&amp;COL=B1&amp;EFFDATE=FNL2016&amp;LOCATION_1=01Berkeley&amp;LOCATION_2=1Local%20only&amp;OUTPUT=EXL2K" TargetMode="External"/><Relationship Id="rId88" Type="http://schemas.openxmlformats.org/officeDocument/2006/relationships/hyperlink" Target="https://webfocus.ucop.edu/ibi_apps/WFServlet?IBIF_webapp=/ibi_apps&amp;IBIC_server=EDASERVE&amp;IBIWF_msgviewer=OFF&amp;IBIF_ex=CFRX3223&amp;CLICKED_ON=&amp;ROW=160&amp;COL=B1&amp;EFFDATE=FNL2016&amp;LOCATION_1=01Berkeley&amp;LOCATION_2=1Local%20only&amp;OUTPUT=EXL2K" TargetMode="External"/><Relationship Id="rId91" Type="http://schemas.openxmlformats.org/officeDocument/2006/relationships/hyperlink" Target="https://webfocus.ucop.edu/ibi_apps/WFServlet?IBIF_webapp=/ibi_apps&amp;IBIC_server=EDASERVE&amp;IBIWF_msgviewer=OFF&amp;IBIF_ex=CFRX3223&amp;CLICKED_ON=&amp;ROW=160&amp;COL=G1&amp;EFFDATE=FNL2016&amp;LOCATION_1=01Berkeley&amp;LOCATION_2=1Local%20only&amp;OUTPUT=EXL2K" TargetMode="External"/><Relationship Id="rId96" Type="http://schemas.openxmlformats.org/officeDocument/2006/relationships/hyperlink" Target="https://webfocus.ucop.edu/ibi_apps/WFServlet?IBIF_webapp=/ibi_apps&amp;IBIC_server=EDASERVE&amp;IBIWF_msgviewer=OFF&amp;IBIF_ex=CFRX3223&amp;CLICKED_ON=&amp;ROW=162&amp;COL=A1&amp;EFFDATE=FNL2016&amp;LOCATION_1=01Berkeley&amp;LOCATION_2=1Local%20only&amp;OUTPUT=EXL2K" TargetMode="External"/><Relationship Id="rId111" Type="http://schemas.openxmlformats.org/officeDocument/2006/relationships/hyperlink" Target="https://webfocus.ucop.edu/ibi_apps/WFServlet?IBIF_webapp=/ibi_apps&amp;IBIC_server=EDASERVE&amp;IBIWF_msgviewer=OFF&amp;IBIF_ex=CFRX3223&amp;CLICKED_ON=&amp;ROW=180&amp;COL=B1&amp;EFFDATE=FNL2016&amp;LOCATION_1=01Berkeley&amp;LOCATION_2=1Local%20only&amp;OUTPUT=EXL2K" TargetMode="External"/><Relationship Id="rId132" Type="http://schemas.openxmlformats.org/officeDocument/2006/relationships/hyperlink" Target="https://webfocus.ucop.edu/ibi_apps/WFServlet?IBIF_webapp=/ibi_apps&amp;IBIC_server=EDASERVE&amp;IBIWF_msgviewer=OFF&amp;IBIF_ex=CFRX3223&amp;CLICKED_ON=&amp;ROW=192&amp;COL=I1&amp;EFFDATE=FNL2016&amp;LOCATION_1=01Berkeley&amp;LOCATION_2=1Local%20only&amp;OUTPUT=EXL2K" TargetMode="External"/><Relationship Id="rId1" Type="http://schemas.openxmlformats.org/officeDocument/2006/relationships/hyperlink" Target="https://webfocus.ucop.edu/ibi_apps/WFServlet?IBIF_webapp=/ibi_apps&amp;IBIC_server=EDASERVE&amp;IBIWF_msgviewer=OFF&amp;IBIF_ex=CFRX3223&amp;CLICKED_ON=&amp;ROW=100&amp;COL=A1&amp;EFFDATE=FNL2016&amp;LOCATION_1=01Berkeley&amp;LOCATION_2=1Local%20only&amp;OUTPUT=EXL2K" TargetMode="External"/><Relationship Id="rId6" Type="http://schemas.openxmlformats.org/officeDocument/2006/relationships/hyperlink" Target="https://webfocus.ucop.edu/ibi_apps/WFServlet?IBIF_webapp=/ibi_apps&amp;IBIC_server=EDASERVE&amp;IBIWF_msgviewer=OFF&amp;IBIF_ex=CFRX3223&amp;CLICKED_ON=&amp;ROW=100&amp;COL=F1&amp;EFFDATE=FNL2016&amp;LOCATION_1=01Berkeley&amp;LOCATION_2=1Local%20only&amp;OUTPUT=EXL2K" TargetMode="External"/><Relationship Id="rId15" Type="http://schemas.openxmlformats.org/officeDocument/2006/relationships/hyperlink" Target="https://webfocus.ucop.edu/ibi_apps/WFServlet?IBIF_webapp=/ibi_apps&amp;IBIC_server=EDASERVE&amp;IBIWF_msgviewer=OFF&amp;IBIF_ex=CFRX3223&amp;CLICKED_ON=&amp;ROW=102&amp;COL=D1&amp;EFFDATE=FNL2016&amp;LOCATION_1=01Berkeley&amp;LOCATION_2=1Local%20only&amp;OUTPUT=EXL2K" TargetMode="External"/><Relationship Id="rId23" Type="http://schemas.openxmlformats.org/officeDocument/2006/relationships/hyperlink" Target="https://webfocus.ucop.edu/ibi_apps/WFServlet?IBIF_webapp=/ibi_apps&amp;IBIC_server=EDASERVE&amp;IBIWF_msgviewer=OFF&amp;IBIF_ex=CFRX3223&amp;CLICKED_ON=&amp;ROW=110&amp;COL=D1&amp;EFFDATE=FNL2016&amp;LOCATION_1=01Berkeley&amp;LOCATION_2=1Local%20only&amp;OUTPUT=EXL2K" TargetMode="External"/><Relationship Id="rId28" Type="http://schemas.openxmlformats.org/officeDocument/2006/relationships/hyperlink" Target="https://webfocus.ucop.edu/ibi_apps/WFServlet?IBIF_webapp=/ibi_apps&amp;IBIC_server=EDASERVE&amp;IBIWF_msgviewer=OFF&amp;IBIF_ex=CFRX3223&amp;CLICKED_ON=&amp;ROW=110&amp;COL=I1&amp;EFFDATE=FNL2016&amp;LOCATION_1=01Berkeley&amp;LOCATION_2=1Local%20only&amp;OUTPUT=EXL2K" TargetMode="External"/><Relationship Id="rId36" Type="http://schemas.openxmlformats.org/officeDocument/2006/relationships/hyperlink" Target="https://webfocus.ucop.edu/ibi_apps/WFServlet?IBIF_webapp=/ibi_apps&amp;IBIC_server=EDASERVE&amp;IBIWF_msgviewer=OFF&amp;IBIF_ex=CFRX3223&amp;CLICKED_ON=&amp;ROW=112&amp;COL=F1&amp;EFFDATE=FNL2016&amp;LOCATION_1=01Berkeley&amp;LOCATION_2=1Local%20only&amp;OUTPUT=EXL2K" TargetMode="External"/><Relationship Id="rId49" Type="http://schemas.openxmlformats.org/officeDocument/2006/relationships/hyperlink" Target="https://webfocus.ucop.edu/ibi_apps/WFServlet?IBIF_webapp=/ibi_apps&amp;IBIC_server=EDASERVE&amp;IBIWF_msgviewer=OFF&amp;IBIF_ex=CFRX3223&amp;CLICKED_ON=&amp;ROW=120&amp;COL=K1&amp;EFFDATE=FNL2016&amp;LOCATION_1=01Berkeley&amp;LOCATION_2=1Local%20only&amp;OUTPUT=EXL2K" TargetMode="External"/><Relationship Id="rId57" Type="http://schemas.openxmlformats.org/officeDocument/2006/relationships/hyperlink" Target="https://webfocus.ucop.edu/ibi_apps/WFServlet?IBIF_webapp=/ibi_apps&amp;IBIC_server=EDASERVE&amp;IBIWF_msgviewer=OFF&amp;IBIF_ex=CFRX3223&amp;CLICKED_ON=&amp;ROW=130&amp;COL=C1&amp;EFFDATE=FNL2016&amp;LOCATION_1=01Berkeley&amp;LOCATION_2=1Local%20only&amp;OUTPUT=EXL2K" TargetMode="External"/><Relationship Id="rId106" Type="http://schemas.openxmlformats.org/officeDocument/2006/relationships/hyperlink" Target="https://webfocus.ucop.edu/ibi_apps/WFServlet?IBIF_webapp=/ibi_apps&amp;IBIC_server=EDASERVE&amp;IBIWF_msgviewer=OFF&amp;IBIF_ex=CFRX3223&amp;CLICKED_ON=&amp;ROW=170&amp;COL=L1&amp;EFFDATE=FNL2016&amp;LOCATION_1=01Berkeley&amp;LOCATION_2=1Local%20only&amp;OUTPUT=EXL2K" TargetMode="External"/><Relationship Id="rId114" Type="http://schemas.openxmlformats.org/officeDocument/2006/relationships/hyperlink" Target="https://webfocus.ucop.edu/ibi_apps/WFServlet?IBIF_webapp=/ibi_apps&amp;IBIC_server=EDASERVE&amp;IBIWF_msgviewer=OFF&amp;IBIF_ex=CFRX3223&amp;CLICKED_ON=&amp;ROW=180&amp;COL=E1&amp;EFFDATE=FNL2016&amp;LOCATION_1=01Berkeley&amp;LOCATION_2=1Local%20only&amp;OUTPUT=EXL2K" TargetMode="External"/><Relationship Id="rId119" Type="http://schemas.openxmlformats.org/officeDocument/2006/relationships/hyperlink" Target="https://webfocus.ucop.edu/ibi_apps/WFServlet?IBIF_webapp=/ibi_apps&amp;IBIC_server=EDASERVE&amp;IBIWF_msgviewer=OFF&amp;IBIF_ex=CFRX3223&amp;CLICKED_ON=&amp;ROW=180&amp;COL=K1&amp;EFFDATE=FNL2016&amp;LOCATION_1=01Berkeley&amp;LOCATION_2=1Local%20only&amp;OUTPUT=EXL2K" TargetMode="External"/><Relationship Id="rId127" Type="http://schemas.openxmlformats.org/officeDocument/2006/relationships/hyperlink" Target="https://webfocus.ucop.edu/ibi_apps/WFServlet?IBIF_webapp=/ibi_apps&amp;IBIC_server=EDASERVE&amp;IBIWF_msgviewer=OFF&amp;IBIF_ex=CFRX3223&amp;CLICKED_ON=&amp;ROW=190&amp;COL=H1&amp;EFFDATE=FNL2016&amp;LOCATION_1=01Berkeley&amp;LOCATION_2=1Local%20only&amp;OUTPUT=EXL2K" TargetMode="External"/><Relationship Id="rId10" Type="http://schemas.openxmlformats.org/officeDocument/2006/relationships/hyperlink" Target="https://webfocus.ucop.edu/ibi_apps/WFServlet?IBIF_webapp=/ibi_apps&amp;IBIC_server=EDASERVE&amp;IBIWF_msgviewer=OFF&amp;IBIF_ex=CFRX3223&amp;CLICKED_ON=&amp;ROW=100&amp;COL=K1&amp;EFFDATE=FNL2016&amp;LOCATION_1=01Berkeley&amp;LOCATION_2=1Local%20only&amp;OUTPUT=EXL2K" TargetMode="External"/><Relationship Id="rId31" Type="http://schemas.openxmlformats.org/officeDocument/2006/relationships/hyperlink" Target="https://webfocus.ucop.edu/ibi_apps/WFServlet?IBIF_webapp=/ibi_apps&amp;IBIC_server=EDASERVE&amp;IBIWF_msgviewer=OFF&amp;IBIF_ex=CFRX3223&amp;CLICKED_ON=&amp;ROW=112&amp;COL=A1&amp;EFFDATE=FNL2016&amp;LOCATION_1=01Berkeley&amp;LOCATION_2=1Local%20only&amp;OUTPUT=EXL2K" TargetMode="External"/><Relationship Id="rId44" Type="http://schemas.openxmlformats.org/officeDocument/2006/relationships/hyperlink" Target="https://webfocus.ucop.edu/ibi_apps/WFServlet?IBIF_webapp=/ibi_apps&amp;IBIC_server=EDASERVE&amp;IBIWF_msgviewer=OFF&amp;IBIF_ex=CFRX3223&amp;CLICKED_ON=&amp;ROW=120&amp;COL=E1&amp;EFFDATE=FNL2016&amp;LOCATION_1=01Berkeley&amp;LOCATION_2=1Local%20only&amp;OUTPUT=EXL2K" TargetMode="External"/><Relationship Id="rId52" Type="http://schemas.openxmlformats.org/officeDocument/2006/relationships/hyperlink" Target="https://webfocus.ucop.edu/ibi_apps/WFServlet?IBIF_webapp=/ibi_apps&amp;IBIC_server=EDASERVE&amp;IBIWF_msgviewer=OFF&amp;IBIF_ex=CFRX3223&amp;CLICKED_ON=&amp;ROW=122&amp;COL=F1&amp;EFFDATE=FNL2016&amp;LOCATION_1=01Berkeley&amp;LOCATION_2=1Local%20only&amp;OUTPUT=EXL2K" TargetMode="External"/><Relationship Id="rId60" Type="http://schemas.openxmlformats.org/officeDocument/2006/relationships/hyperlink" Target="https://webfocus.ucop.edu/ibi_apps/WFServlet?IBIF_webapp=/ibi_apps&amp;IBIC_server=EDASERVE&amp;IBIWF_msgviewer=OFF&amp;IBIF_ex=CFRX3223&amp;CLICKED_ON=&amp;ROW=130&amp;COL=G1&amp;EFFDATE=FNL2016&amp;LOCATION_1=01Berkeley&amp;LOCATION_2=1Local%20only&amp;OUTPUT=EXL2K" TargetMode="External"/><Relationship Id="rId65" Type="http://schemas.openxmlformats.org/officeDocument/2006/relationships/hyperlink" Target="https://webfocus.ucop.edu/ibi_apps/WFServlet?IBIF_webapp=/ibi_apps&amp;IBIC_server=EDASERVE&amp;IBIWF_msgviewer=OFF&amp;IBIF_ex=CFRX3223&amp;CLICKED_ON=&amp;ROW=132&amp;COL=A1&amp;EFFDATE=FNL2016&amp;LOCATION_1=01Berkeley&amp;LOCATION_2=1Local%20only&amp;OUTPUT=EXL2K" TargetMode="External"/><Relationship Id="rId73" Type="http://schemas.openxmlformats.org/officeDocument/2006/relationships/hyperlink" Target="https://webfocus.ucop.edu/ibi_apps/WFServlet?IBIF_webapp=/ibi_apps&amp;IBIC_server=EDASERVE&amp;IBIWF_msgviewer=OFF&amp;IBIF_ex=CFRX3223&amp;CLICKED_ON=&amp;ROW=150&amp;COL=A1&amp;EFFDATE=FNL2016&amp;LOCATION_1=01Berkeley&amp;LOCATION_2=1Local%20only&amp;OUTPUT=EXL2K" TargetMode="External"/><Relationship Id="rId78" Type="http://schemas.openxmlformats.org/officeDocument/2006/relationships/hyperlink" Target="https://webfocus.ucop.edu/ibi_apps/WFServlet?IBIF_webapp=/ibi_apps&amp;IBIC_server=EDASERVE&amp;IBIWF_msgviewer=OFF&amp;IBIF_ex=CFRX3223&amp;CLICKED_ON=&amp;ROW=150&amp;COL=G1&amp;EFFDATE=FNL2016&amp;LOCATION_1=01Berkeley&amp;LOCATION_2=1Local%20only&amp;OUTPUT=EXL2K" TargetMode="External"/><Relationship Id="rId81" Type="http://schemas.openxmlformats.org/officeDocument/2006/relationships/hyperlink" Target="https://webfocus.ucop.edu/ibi_apps/WFServlet?IBIF_webapp=/ibi_apps&amp;IBIC_server=EDASERVE&amp;IBIWF_msgviewer=OFF&amp;IBIF_ex=CFRX3223&amp;CLICKED_ON=&amp;ROW=150&amp;COL=K1&amp;EFFDATE=FNL2016&amp;LOCATION_1=01Berkeley&amp;LOCATION_2=1Local%20only&amp;OUTPUT=EXL2K" TargetMode="External"/><Relationship Id="rId86" Type="http://schemas.openxmlformats.org/officeDocument/2006/relationships/hyperlink" Target="https://webfocus.ucop.edu/ibi_apps/WFServlet?IBIF_webapp=/ibi_apps&amp;IBIC_server=EDASERVE&amp;IBIWF_msgviewer=OFF&amp;IBIF_ex=CFRX3223&amp;CLICKED_ON=&amp;ROW=152&amp;COL=K1&amp;EFFDATE=FNL2016&amp;LOCATION_1=01Berkeley&amp;LOCATION_2=1Local%20only&amp;OUTPUT=EXL2K" TargetMode="External"/><Relationship Id="rId94" Type="http://schemas.openxmlformats.org/officeDocument/2006/relationships/hyperlink" Target="https://webfocus.ucop.edu/ibi_apps/WFServlet?IBIF_webapp=/ibi_apps&amp;IBIC_server=EDASERVE&amp;IBIWF_msgviewer=OFF&amp;IBIF_ex=CFRX3223&amp;CLICKED_ON=&amp;ROW=160&amp;COL=K1&amp;EFFDATE=FNL2016&amp;LOCATION_1=01Berkeley&amp;LOCATION_2=1Local%20only&amp;OUTPUT=EXL2K" TargetMode="External"/><Relationship Id="rId99" Type="http://schemas.openxmlformats.org/officeDocument/2006/relationships/hyperlink" Target="https://webfocus.ucop.edu/ibi_apps/WFServlet?IBIF_webapp=/ibi_apps&amp;IBIC_server=EDASERVE&amp;IBIWF_msgviewer=OFF&amp;IBIF_ex=CFRX3223&amp;CLICKED_ON=&amp;ROW=170&amp;COL=A1&amp;EFFDATE=FNL2016&amp;LOCATION_1=01Berkeley&amp;LOCATION_2=1Local%20only&amp;OUTPUT=EXL2K" TargetMode="External"/><Relationship Id="rId101" Type="http://schemas.openxmlformats.org/officeDocument/2006/relationships/hyperlink" Target="https://webfocus.ucop.edu/ibi_apps/WFServlet?IBIF_webapp=/ibi_apps&amp;IBIC_server=EDASERVE&amp;IBIWF_msgviewer=OFF&amp;IBIF_ex=CFRX3223&amp;CLICKED_ON=&amp;ROW=170&amp;COL=C1&amp;EFFDATE=FNL2016&amp;LOCATION_1=01Berkeley&amp;LOCATION_2=1Local%20only&amp;OUTPUT=EXL2K" TargetMode="External"/><Relationship Id="rId122" Type="http://schemas.openxmlformats.org/officeDocument/2006/relationships/hyperlink" Target="https://webfocus.ucop.edu/ibi_apps/WFServlet?IBIF_webapp=/ibi_apps&amp;IBIC_server=EDASERVE&amp;IBIWF_msgviewer=OFF&amp;IBIF_ex=CFRX3223&amp;CLICKED_ON=&amp;ROW=182&amp;COL=I1&amp;EFFDATE=FNL2016&amp;LOCATION_1=01Berkeley&amp;LOCATION_2=1Local%20only&amp;OUTPUT=EXL2K" TargetMode="External"/><Relationship Id="rId130" Type="http://schemas.openxmlformats.org/officeDocument/2006/relationships/hyperlink" Target="https://webfocus.ucop.edu/ibi_apps/WFServlet?IBIF_webapp=/ibi_apps&amp;IBIC_server=EDASERVE&amp;IBIWF_msgviewer=OFF&amp;IBIF_ex=CFRX3223&amp;CLICKED_ON=&amp;ROW=190&amp;COL=L1&amp;EFFDATE=FNL2016&amp;LOCATION_1=01Berkeley&amp;LOCATION_2=1Local%20only&amp;OUTPUT=EXL2K" TargetMode="External"/><Relationship Id="rId4" Type="http://schemas.openxmlformats.org/officeDocument/2006/relationships/hyperlink" Target="https://webfocus.ucop.edu/ibi_apps/WFServlet?IBIF_webapp=/ibi_apps&amp;IBIC_server=EDASERVE&amp;IBIWF_msgviewer=OFF&amp;IBIF_ex=CFRX3223&amp;CLICKED_ON=&amp;ROW=100&amp;COL=D1&amp;EFFDATE=FNL2016&amp;LOCATION_1=01Berkeley&amp;LOCATION_2=1Local%20only&amp;OUTPUT=EXL2K" TargetMode="External"/><Relationship Id="rId9" Type="http://schemas.openxmlformats.org/officeDocument/2006/relationships/hyperlink" Target="https://webfocus.ucop.edu/ibi_apps/WFServlet?IBIF_webapp=/ibi_apps&amp;IBIC_server=EDASERVE&amp;IBIWF_msgviewer=OFF&amp;IBIF_ex=CFRX3223&amp;CLICKED_ON=&amp;ROW=100&amp;COL=I1&amp;EFFDATE=FNL2016&amp;LOCATION_1=01Berkeley&amp;LOCATION_2=1Local%20only&amp;OUTPUT=EXL2K" TargetMode="External"/><Relationship Id="rId13" Type="http://schemas.openxmlformats.org/officeDocument/2006/relationships/hyperlink" Target="https://webfocus.ucop.edu/ibi_apps/WFServlet?IBIF_webapp=/ibi_apps&amp;IBIC_server=EDASERVE&amp;IBIWF_msgviewer=OFF&amp;IBIF_ex=CFRX3223&amp;CLICKED_ON=&amp;ROW=102&amp;COL=B1&amp;EFFDATE=FNL2016&amp;LOCATION_1=01Berkeley&amp;LOCATION_2=1Local%20only&amp;OUTPUT=EXL2K" TargetMode="External"/><Relationship Id="rId18" Type="http://schemas.openxmlformats.org/officeDocument/2006/relationships/hyperlink" Target="https://webfocus.ucop.edu/ibi_apps/WFServlet?IBIF_webapp=/ibi_apps&amp;IBIC_server=EDASERVE&amp;IBIWF_msgviewer=OFF&amp;IBIF_ex=CFRX3223&amp;CLICKED_ON=&amp;ROW=102&amp;COL=H1&amp;EFFDATE=FNL2016&amp;LOCATION_1=01Berkeley&amp;LOCATION_2=1Local%20only&amp;OUTPUT=EXL2K" TargetMode="External"/><Relationship Id="rId39" Type="http://schemas.openxmlformats.org/officeDocument/2006/relationships/hyperlink" Target="https://webfocus.ucop.edu/ibi_apps/WFServlet?IBIF_webapp=/ibi_apps&amp;IBIC_server=EDASERVE&amp;IBIWF_msgviewer=OFF&amp;IBIF_ex=CFRX3223&amp;CLICKED_ON=&amp;ROW=112&amp;COL=K1&amp;EFFDATE=FNL2016&amp;LOCATION_1=01Berkeley&amp;LOCATION_2=1Local%20only&amp;OUTPUT=EXL2K" TargetMode="External"/><Relationship Id="rId109" Type="http://schemas.openxmlformats.org/officeDocument/2006/relationships/hyperlink" Target="https://webfocus.ucop.edu/ibi_apps/WFServlet?IBIF_webapp=/ibi_apps&amp;IBIC_server=EDASERVE&amp;IBIWF_msgviewer=OFF&amp;IBIF_ex=CFRX3223&amp;CLICKED_ON=&amp;ROW=172&amp;COL=K1&amp;EFFDATE=FNL2016&amp;LOCATION_1=01Berkeley&amp;LOCATION_2=1Local%20only&amp;OUTPUT=EXL2K" TargetMode="External"/><Relationship Id="rId34" Type="http://schemas.openxmlformats.org/officeDocument/2006/relationships/hyperlink" Target="https://webfocus.ucop.edu/ibi_apps/WFServlet?IBIF_webapp=/ibi_apps&amp;IBIC_server=EDASERVE&amp;IBIWF_msgviewer=OFF&amp;IBIF_ex=CFRX3223&amp;CLICKED_ON=&amp;ROW=112&amp;COL=D1&amp;EFFDATE=FNL2016&amp;LOCATION_1=01Berkeley&amp;LOCATION_2=1Local%20only&amp;OUTPUT=EXL2K" TargetMode="External"/><Relationship Id="rId50" Type="http://schemas.openxmlformats.org/officeDocument/2006/relationships/hyperlink" Target="https://webfocus.ucop.edu/ibi_apps/WFServlet?IBIF_webapp=/ibi_apps&amp;IBIC_server=EDASERVE&amp;IBIWF_msgviewer=OFF&amp;IBIF_ex=CFRX3223&amp;CLICKED_ON=&amp;ROW=120&amp;COL=L1&amp;EFFDATE=FNL2016&amp;LOCATION_1=01Berkeley&amp;LOCATION_2=1Local%20only&amp;OUTPUT=EXL2K" TargetMode="External"/><Relationship Id="rId55" Type="http://schemas.openxmlformats.org/officeDocument/2006/relationships/hyperlink" Target="https://webfocus.ucop.edu/ibi_apps/WFServlet?IBIF_webapp=/ibi_apps&amp;IBIC_server=EDASERVE&amp;IBIWF_msgviewer=OFF&amp;IBIF_ex=CFRX3223&amp;CLICKED_ON=&amp;ROW=130&amp;COL=A1&amp;EFFDATE=FNL2016&amp;LOCATION_1=01Berkeley&amp;LOCATION_2=1Local%20only&amp;OUTPUT=EXL2K" TargetMode="External"/><Relationship Id="rId76" Type="http://schemas.openxmlformats.org/officeDocument/2006/relationships/hyperlink" Target="https://webfocus.ucop.edu/ibi_apps/WFServlet?IBIF_webapp=/ibi_apps&amp;IBIC_server=EDASERVE&amp;IBIWF_msgviewer=OFF&amp;IBIF_ex=CFRX3223&amp;CLICKED_ON=&amp;ROW=150&amp;COL=D1&amp;EFFDATE=FNL2016&amp;LOCATION_1=01Berkeley&amp;LOCATION_2=1Local%20only&amp;OUTPUT=EXL2K" TargetMode="External"/><Relationship Id="rId97" Type="http://schemas.openxmlformats.org/officeDocument/2006/relationships/hyperlink" Target="https://webfocus.ucop.edu/ibi_apps/WFServlet?IBIF_webapp=/ibi_apps&amp;IBIC_server=EDASERVE&amp;IBIWF_msgviewer=OFF&amp;IBIF_ex=CFRX3223&amp;CLICKED_ON=&amp;ROW=162&amp;COL=H1&amp;EFFDATE=FNL2016&amp;LOCATION_1=01Berkeley&amp;LOCATION_2=1Local%20only&amp;OUTPUT=EXL2K" TargetMode="External"/><Relationship Id="rId104" Type="http://schemas.openxmlformats.org/officeDocument/2006/relationships/hyperlink" Target="https://webfocus.ucop.edu/ibi_apps/WFServlet?IBIF_webapp=/ibi_apps&amp;IBIC_server=EDASERVE&amp;IBIWF_msgviewer=OFF&amp;IBIF_ex=CFRX3223&amp;CLICKED_ON=&amp;ROW=170&amp;COL=H1&amp;EFFDATE=FNL2016&amp;LOCATION_1=01Berkeley&amp;LOCATION_2=1Local%20only&amp;OUTPUT=EXL2K" TargetMode="External"/><Relationship Id="rId120" Type="http://schemas.openxmlformats.org/officeDocument/2006/relationships/hyperlink" Target="https://webfocus.ucop.edu/ibi_apps/WFServlet?IBIF_webapp=/ibi_apps&amp;IBIC_server=EDASERVE&amp;IBIWF_msgviewer=OFF&amp;IBIF_ex=CFRX3223&amp;CLICKED_ON=&amp;ROW=180&amp;COL=L1&amp;EFFDATE=FNL2016&amp;LOCATION_1=01Berkeley&amp;LOCATION_2=1Local%20only&amp;OUTPUT=EXL2K" TargetMode="External"/><Relationship Id="rId125" Type="http://schemas.openxmlformats.org/officeDocument/2006/relationships/hyperlink" Target="https://webfocus.ucop.edu/ibi_apps/WFServlet?IBIF_webapp=/ibi_apps&amp;IBIC_server=EDASERVE&amp;IBIWF_msgviewer=OFF&amp;IBIF_ex=CFRX3223&amp;CLICKED_ON=&amp;ROW=190&amp;COL=F1&amp;EFFDATE=FNL2016&amp;LOCATION_1=01Berkeley&amp;LOCATION_2=1Local%20only&amp;OUTPUT=EXL2K" TargetMode="External"/><Relationship Id="rId7" Type="http://schemas.openxmlformats.org/officeDocument/2006/relationships/hyperlink" Target="https://webfocus.ucop.edu/ibi_apps/WFServlet?IBIF_webapp=/ibi_apps&amp;IBIC_server=EDASERVE&amp;IBIWF_msgviewer=OFF&amp;IBIF_ex=CFRX3223&amp;CLICKED_ON=&amp;ROW=100&amp;COL=G1&amp;EFFDATE=FNL2016&amp;LOCATION_1=01Berkeley&amp;LOCATION_2=1Local%20only&amp;OUTPUT=EXL2K" TargetMode="External"/><Relationship Id="rId71" Type="http://schemas.openxmlformats.org/officeDocument/2006/relationships/hyperlink" Target="https://webfocus.ucop.edu/ibi_apps/WFServlet?IBIF_webapp=/ibi_apps&amp;IBIC_server=EDASERVE&amp;IBIWF_msgviewer=OFF&amp;IBIF_ex=CFRX3223&amp;CLICKED_ON=&amp;ROW=132&amp;COL=H1&amp;EFFDATE=FNL2016&amp;LOCATION_1=01Berkeley&amp;LOCATION_2=1Local%20only&amp;OUTPUT=EXL2K" TargetMode="External"/><Relationship Id="rId92" Type="http://schemas.openxmlformats.org/officeDocument/2006/relationships/hyperlink" Target="https://webfocus.ucop.edu/ibi_apps/WFServlet?IBIF_webapp=/ibi_apps&amp;IBIC_server=EDASERVE&amp;IBIWF_msgviewer=OFF&amp;IBIF_ex=CFRX3223&amp;CLICKED_ON=&amp;ROW=160&amp;COL=H1&amp;EFFDATE=FNL2016&amp;LOCATION_1=01Berkeley&amp;LOCATION_2=1Local%20only&amp;OUTPUT=EXL2K" TargetMode="External"/><Relationship Id="rId2" Type="http://schemas.openxmlformats.org/officeDocument/2006/relationships/hyperlink" Target="https://webfocus.ucop.edu/ibi_apps/WFServlet?IBIF_webapp=/ibi_apps&amp;IBIC_server=EDASERVE&amp;IBIWF_msgviewer=OFF&amp;IBIF_ex=CFRX3223&amp;CLICKED_ON=&amp;ROW=100&amp;COL=B1&amp;EFFDATE=FNL2016&amp;LOCATION_1=01Berkeley&amp;LOCATION_2=1Local%20only&amp;OUTPUT=EXL2K" TargetMode="External"/><Relationship Id="rId29" Type="http://schemas.openxmlformats.org/officeDocument/2006/relationships/hyperlink" Target="https://webfocus.ucop.edu/ibi_apps/WFServlet?IBIF_webapp=/ibi_apps&amp;IBIC_server=EDASERVE&amp;IBIWF_msgviewer=OFF&amp;IBIF_ex=CFRX3223&amp;CLICKED_ON=&amp;ROW=110&amp;COL=K1&amp;EFFDATE=FNL2016&amp;LOCATION_1=01Berkeley&amp;LOCATION_2=1Local%20only&amp;OUTPUT=EXL2K" TargetMode="External"/><Relationship Id="rId24" Type="http://schemas.openxmlformats.org/officeDocument/2006/relationships/hyperlink" Target="https://webfocus.ucop.edu/ibi_apps/WFServlet?IBIF_webapp=/ibi_apps&amp;IBIC_server=EDASERVE&amp;IBIWF_msgviewer=OFF&amp;IBIF_ex=CFRX3223&amp;CLICKED_ON=&amp;ROW=110&amp;COL=E1&amp;EFFDATE=FNL2016&amp;LOCATION_1=01Berkeley&amp;LOCATION_2=1Local%20only&amp;OUTPUT=EXL2K" TargetMode="External"/><Relationship Id="rId40" Type="http://schemas.openxmlformats.org/officeDocument/2006/relationships/hyperlink" Target="https://webfocus.ucop.edu/ibi_apps/WFServlet?IBIF_webapp=/ibi_apps&amp;IBIC_server=EDASERVE&amp;IBIWF_msgviewer=OFF&amp;IBIF_ex=CFRX3223&amp;CLICKED_ON=&amp;ROW=120&amp;COL=A1&amp;EFFDATE=FNL2016&amp;LOCATION_1=01Berkeley&amp;LOCATION_2=1Local%20only&amp;OUTPUT=EXL2K" TargetMode="External"/><Relationship Id="rId45" Type="http://schemas.openxmlformats.org/officeDocument/2006/relationships/hyperlink" Target="https://webfocus.ucop.edu/ibi_apps/WFServlet?IBIF_webapp=/ibi_apps&amp;IBIC_server=EDASERVE&amp;IBIWF_msgviewer=OFF&amp;IBIF_ex=CFRX3223&amp;CLICKED_ON=&amp;ROW=120&amp;COL=F1&amp;EFFDATE=FNL2016&amp;LOCATION_1=01Berkeley&amp;LOCATION_2=1Local%20only&amp;OUTPUT=EXL2K" TargetMode="External"/><Relationship Id="rId66" Type="http://schemas.openxmlformats.org/officeDocument/2006/relationships/hyperlink" Target="https://webfocus.ucop.edu/ibi_apps/WFServlet?IBIF_webapp=/ibi_apps&amp;IBIC_server=EDASERVE&amp;IBIWF_msgviewer=OFF&amp;IBIF_ex=CFRX3223&amp;CLICKED_ON=&amp;ROW=132&amp;COL=B1&amp;EFFDATE=FNL2016&amp;LOCATION_1=01Berkeley&amp;LOCATION_2=1Local%20only&amp;OUTPUT=EXL2K" TargetMode="External"/><Relationship Id="rId87" Type="http://schemas.openxmlformats.org/officeDocument/2006/relationships/hyperlink" Target="https://webfocus.ucop.edu/ibi_apps/WFServlet?IBIF_webapp=/ibi_apps&amp;IBIC_server=EDASERVE&amp;IBIWF_msgviewer=OFF&amp;IBIF_ex=CFRX3223&amp;CLICKED_ON=&amp;ROW=160&amp;COL=A1&amp;EFFDATE=FNL2016&amp;LOCATION_1=01Berkeley&amp;LOCATION_2=1Local%20only&amp;OUTPUT=EXL2K" TargetMode="External"/><Relationship Id="rId110" Type="http://schemas.openxmlformats.org/officeDocument/2006/relationships/hyperlink" Target="https://webfocus.ucop.edu/ibi_apps/WFServlet?IBIF_webapp=/ibi_apps&amp;IBIC_server=EDASERVE&amp;IBIWF_msgviewer=OFF&amp;IBIF_ex=CFRX3223&amp;CLICKED_ON=&amp;ROW=180&amp;COL=A1&amp;EFFDATE=FNL2016&amp;LOCATION_1=01Berkeley&amp;LOCATION_2=1Local%20only&amp;OUTPUT=EXL2K" TargetMode="External"/><Relationship Id="rId115" Type="http://schemas.openxmlformats.org/officeDocument/2006/relationships/hyperlink" Target="https://webfocus.ucop.edu/ibi_apps/WFServlet?IBIF_webapp=/ibi_apps&amp;IBIC_server=EDASERVE&amp;IBIWF_msgviewer=OFF&amp;IBIF_ex=CFRX3223&amp;CLICKED_ON=&amp;ROW=180&amp;COL=F1&amp;EFFDATE=FNL2016&amp;LOCATION_1=01Berkeley&amp;LOCATION_2=1Local%20only&amp;OUTPUT=EXL2K" TargetMode="External"/><Relationship Id="rId131" Type="http://schemas.openxmlformats.org/officeDocument/2006/relationships/hyperlink" Target="https://webfocus.ucop.edu/ibi_apps/WFServlet?IBIF_webapp=/ibi_apps&amp;IBIC_server=EDASERVE&amp;IBIWF_msgviewer=OFF&amp;IBIF_ex=CFRX3223&amp;CLICKED_ON=&amp;ROW=192&amp;COL=F1&amp;EFFDATE=FNL2016&amp;LOCATION_1=01Berkeley&amp;LOCATION_2=1Local%20only&amp;OUTPUT=EXL2K" TargetMode="External"/><Relationship Id="rId61" Type="http://schemas.openxmlformats.org/officeDocument/2006/relationships/hyperlink" Target="https://webfocus.ucop.edu/ibi_apps/WFServlet?IBIF_webapp=/ibi_apps&amp;IBIC_server=EDASERVE&amp;IBIWF_msgviewer=OFF&amp;IBIF_ex=CFRX3223&amp;CLICKED_ON=&amp;ROW=130&amp;COL=H1&amp;EFFDATE=FNL2016&amp;LOCATION_1=01Berkeley&amp;LOCATION_2=1Local%20only&amp;OUTPUT=EXL2K" TargetMode="External"/><Relationship Id="rId82" Type="http://schemas.openxmlformats.org/officeDocument/2006/relationships/hyperlink" Target="https://webfocus.ucop.edu/ibi_apps/WFServlet?IBIF_webapp=/ibi_apps&amp;IBIC_server=EDASERVE&amp;IBIWF_msgviewer=OFF&amp;IBIF_ex=CFRX3223&amp;CLICKED_ON=&amp;ROW=150&amp;COL=L1&amp;EFFDATE=FNL2016&amp;LOCATION_1=01Berkeley&amp;LOCATION_2=1Local%20only&amp;OUTPUT=EXL2K" TargetMode="External"/><Relationship Id="rId19" Type="http://schemas.openxmlformats.org/officeDocument/2006/relationships/hyperlink" Target="https://webfocus.ucop.edu/ibi_apps/WFServlet?IBIF_webapp=/ibi_apps&amp;IBIC_server=EDASERVE&amp;IBIWF_msgviewer=OFF&amp;IBIF_ex=CFRX3223&amp;CLICKED_ON=&amp;ROW=102&amp;COL=K1&amp;EFFDATE=FNL2016&amp;LOCATION_1=01Berkeley&amp;LOCATION_2=1Local%20only&amp;OUTPUT=EXL2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6"/>
  <sheetViews>
    <sheetView tabSelected="1" view="pageBreakPreview" zoomScale="50" zoomScaleNormal="100" zoomScaleSheetLayoutView="50" workbookViewId="0">
      <selection activeCell="T22" sqref="T22"/>
    </sheetView>
  </sheetViews>
  <sheetFormatPr defaultColWidth="11.7109375" defaultRowHeight="12.75" x14ac:dyDescent="0.2"/>
  <cols>
    <col min="1" max="4" width="1.7109375" style="39" customWidth="1"/>
    <col min="5" max="5" width="29" style="31" customWidth="1"/>
    <col min="6" max="6" width="11.42578125" style="18" bestFit="1" customWidth="1"/>
    <col min="7" max="7" width="1.140625" style="22" customWidth="1"/>
    <col min="8" max="8" width="10.85546875" style="22" bestFit="1" customWidth="1"/>
    <col min="9" max="9" width="1.140625" style="22" customWidth="1"/>
    <col min="10" max="10" width="11.42578125" style="22" customWidth="1"/>
    <col min="11" max="11" width="1.140625" style="22" customWidth="1"/>
    <col min="12" max="12" width="11.140625" style="22" bestFit="1" customWidth="1"/>
    <col min="13" max="13" width="1.140625" style="22" customWidth="1"/>
    <col min="14" max="14" width="12" style="22" bestFit="1" customWidth="1"/>
    <col min="15" max="15" width="1.140625" style="22" customWidth="1"/>
    <col min="16" max="16" width="12" style="22" bestFit="1" customWidth="1"/>
    <col min="17" max="17" width="1.140625" style="22" customWidth="1"/>
    <col min="18" max="18" width="10.7109375" style="22" bestFit="1" customWidth="1"/>
    <col min="19" max="19" width="0.28515625" style="30" customWidth="1"/>
    <col min="20" max="16384" width="11.7109375" style="30"/>
  </cols>
  <sheetData>
    <row r="1" spans="1:18" s="7" customFormat="1" ht="21.75" customHeight="1" x14ac:dyDescent="0.2">
      <c r="A1" s="1"/>
      <c r="B1" s="1"/>
      <c r="C1" s="1"/>
      <c r="D1" s="1"/>
      <c r="E1" s="2"/>
      <c r="F1" s="3"/>
      <c r="G1" s="4"/>
      <c r="H1" s="5" t="s">
        <v>0</v>
      </c>
      <c r="I1" s="5"/>
      <c r="J1" s="6"/>
      <c r="K1" s="5"/>
      <c r="L1" s="5"/>
      <c r="M1" s="4"/>
      <c r="N1" s="5" t="s">
        <v>1</v>
      </c>
      <c r="O1" s="5"/>
      <c r="P1" s="6"/>
      <c r="Q1" s="5"/>
      <c r="R1" s="5"/>
    </row>
    <row r="2" spans="1:18" s="12" customFormat="1" ht="31.9" customHeight="1" x14ac:dyDescent="0.2">
      <c r="A2" s="9"/>
      <c r="B2" s="9"/>
      <c r="C2" s="9"/>
      <c r="D2" s="9"/>
      <c r="E2" s="10"/>
      <c r="F2" s="11" t="s">
        <v>2</v>
      </c>
      <c r="H2" s="13" t="s">
        <v>3</v>
      </c>
      <c r="I2" s="13"/>
      <c r="J2" s="13"/>
      <c r="K2" s="14"/>
      <c r="L2" s="15" t="s">
        <v>4</v>
      </c>
      <c r="M2" s="14"/>
      <c r="N2" s="15" t="s">
        <v>5</v>
      </c>
      <c r="O2" s="14"/>
      <c r="P2" s="15" t="s">
        <v>6</v>
      </c>
      <c r="Q2" s="14"/>
      <c r="R2" s="15" t="s">
        <v>7</v>
      </c>
    </row>
    <row r="3" spans="1:18" s="7" customFormat="1" ht="21.6" customHeight="1" x14ac:dyDescent="0.2">
      <c r="A3" s="16"/>
      <c r="B3" s="16"/>
      <c r="C3" s="16"/>
      <c r="D3" s="16"/>
      <c r="E3" s="17"/>
      <c r="F3" s="18"/>
      <c r="H3" s="19" t="s">
        <v>8</v>
      </c>
      <c r="I3" s="20"/>
      <c r="J3" s="19" t="s">
        <v>9</v>
      </c>
      <c r="K3" s="20"/>
      <c r="M3" s="20"/>
      <c r="N3" s="21"/>
      <c r="O3" s="21"/>
      <c r="P3" s="21"/>
      <c r="Q3" s="21"/>
      <c r="R3" s="21"/>
    </row>
    <row r="4" spans="1:18" ht="15" x14ac:dyDescent="0.35">
      <c r="A4" s="23" t="s">
        <v>10</v>
      </c>
      <c r="B4" s="24"/>
      <c r="C4" s="24"/>
      <c r="D4" s="24"/>
      <c r="E4" s="25"/>
      <c r="F4" s="26"/>
      <c r="G4" s="27"/>
      <c r="H4" s="28"/>
      <c r="I4" s="29"/>
      <c r="J4" s="28"/>
      <c r="K4" s="29"/>
      <c r="L4" s="28"/>
      <c r="M4" s="29"/>
      <c r="N4" s="29"/>
      <c r="O4" s="29"/>
      <c r="P4" s="29"/>
      <c r="Q4" s="29"/>
    </row>
    <row r="5" spans="1:18" ht="15" x14ac:dyDescent="0.35">
      <c r="A5" s="23"/>
      <c r="B5" s="23" t="s">
        <v>11</v>
      </c>
      <c r="C5" s="24"/>
      <c r="D5" s="24"/>
      <c r="E5" s="25"/>
      <c r="F5" s="26"/>
      <c r="G5" s="27"/>
      <c r="H5" s="28"/>
      <c r="I5" s="29"/>
      <c r="J5" s="28"/>
      <c r="K5" s="29"/>
      <c r="L5" s="28"/>
      <c r="M5" s="29"/>
      <c r="N5" s="29"/>
      <c r="O5" s="29"/>
      <c r="P5" s="29"/>
      <c r="Q5" s="29"/>
    </row>
    <row r="6" spans="1:18" ht="12.75" customHeight="1" x14ac:dyDescent="0.2">
      <c r="A6" s="31"/>
      <c r="B6" s="32"/>
      <c r="C6" s="32"/>
      <c r="D6" s="32"/>
      <c r="E6" s="33"/>
      <c r="G6" s="27"/>
      <c r="H6" s="27"/>
      <c r="I6" s="8"/>
      <c r="J6" s="27"/>
      <c r="K6" s="8"/>
      <c r="L6" s="27"/>
      <c r="M6" s="8"/>
      <c r="N6" s="8"/>
      <c r="O6" s="8"/>
      <c r="P6" s="8"/>
      <c r="Q6" s="8"/>
    </row>
    <row r="7" spans="1:18" ht="16.5" customHeight="1" x14ac:dyDescent="0.2">
      <c r="A7" s="32"/>
      <c r="B7" s="17" t="s">
        <v>12</v>
      </c>
      <c r="C7" s="33"/>
      <c r="D7" s="33"/>
      <c r="G7" s="27"/>
      <c r="H7" s="27"/>
      <c r="I7" s="8"/>
      <c r="J7" s="27"/>
      <c r="K7" s="8"/>
      <c r="L7" s="34"/>
      <c r="M7" s="8"/>
      <c r="N7" s="8"/>
      <c r="O7" s="8"/>
      <c r="P7" s="8"/>
      <c r="Q7" s="8"/>
    </row>
    <row r="8" spans="1:18" x14ac:dyDescent="0.2">
      <c r="A8" s="33"/>
      <c r="B8" s="33"/>
      <c r="C8" s="31" t="s">
        <v>13</v>
      </c>
      <c r="D8" s="31"/>
      <c r="E8" s="35"/>
      <c r="F8" s="56">
        <f t="shared" ref="F8:F14" si="0">SUM(H8:L8)</f>
        <v>140000</v>
      </c>
      <c r="G8" s="36"/>
      <c r="H8" s="56">
        <v>0</v>
      </c>
      <c r="I8" s="58"/>
      <c r="J8" s="56">
        <v>67000</v>
      </c>
      <c r="K8" s="58"/>
      <c r="L8" s="56">
        <v>73000</v>
      </c>
      <c r="M8" s="58"/>
      <c r="N8" s="56">
        <v>102000</v>
      </c>
      <c r="O8" s="58"/>
      <c r="P8" s="56">
        <v>38000</v>
      </c>
      <c r="Q8" s="58"/>
      <c r="R8" s="56">
        <v>0</v>
      </c>
    </row>
    <row r="9" spans="1:18" x14ac:dyDescent="0.2">
      <c r="A9" s="33"/>
      <c r="B9" s="33"/>
      <c r="C9" s="31" t="s">
        <v>14</v>
      </c>
      <c r="D9" s="31"/>
      <c r="E9" s="35"/>
      <c r="F9" s="18">
        <f t="shared" si="0"/>
        <v>2000</v>
      </c>
      <c r="G9" s="36"/>
      <c r="H9" s="34">
        <v>0</v>
      </c>
      <c r="I9" s="58"/>
      <c r="J9" s="34">
        <v>0</v>
      </c>
      <c r="K9" s="58"/>
      <c r="L9" s="34">
        <v>2000</v>
      </c>
      <c r="M9" s="58"/>
      <c r="N9" s="34">
        <v>0</v>
      </c>
      <c r="O9" s="58"/>
      <c r="P9" s="34">
        <v>2000</v>
      </c>
      <c r="Q9" s="58"/>
      <c r="R9" s="34">
        <v>0</v>
      </c>
    </row>
    <row r="10" spans="1:18" x14ac:dyDescent="0.2">
      <c r="A10" s="33"/>
      <c r="B10" s="33"/>
      <c r="C10" s="31" t="s">
        <v>15</v>
      </c>
      <c r="D10" s="31"/>
      <c r="E10" s="35"/>
      <c r="F10" s="18">
        <f t="shared" si="0"/>
        <v>51000</v>
      </c>
      <c r="G10" s="36"/>
      <c r="H10" s="34">
        <v>28000</v>
      </c>
      <c r="I10" s="58"/>
      <c r="J10" s="34">
        <v>0</v>
      </c>
      <c r="K10" s="58"/>
      <c r="L10" s="34">
        <v>23000</v>
      </c>
      <c r="M10" s="58"/>
      <c r="N10" s="34">
        <v>13000</v>
      </c>
      <c r="O10" s="58"/>
      <c r="P10" s="34">
        <v>38000</v>
      </c>
      <c r="Q10" s="58"/>
      <c r="R10" s="34">
        <v>0</v>
      </c>
    </row>
    <row r="11" spans="1:18" x14ac:dyDescent="0.2">
      <c r="A11" s="33"/>
      <c r="B11" s="33"/>
      <c r="C11" s="31" t="s">
        <v>16</v>
      </c>
      <c r="D11" s="31"/>
      <c r="E11" s="35"/>
      <c r="F11" s="18">
        <f t="shared" si="0"/>
        <v>74000</v>
      </c>
      <c r="G11" s="36"/>
      <c r="H11" s="34">
        <v>8000</v>
      </c>
      <c r="I11" s="58"/>
      <c r="J11" s="34">
        <v>45000</v>
      </c>
      <c r="K11" s="58"/>
      <c r="L11" s="34">
        <v>21000</v>
      </c>
      <c r="M11" s="58"/>
      <c r="N11" s="34">
        <v>9000</v>
      </c>
      <c r="O11" s="58"/>
      <c r="P11" s="34">
        <v>65000</v>
      </c>
      <c r="Q11" s="58"/>
      <c r="R11" s="34">
        <v>0</v>
      </c>
    </row>
    <row r="12" spans="1:18" x14ac:dyDescent="0.2">
      <c r="A12" s="32"/>
      <c r="B12" s="32"/>
      <c r="C12" s="31" t="s">
        <v>17</v>
      </c>
      <c r="D12" s="31"/>
      <c r="E12" s="35"/>
      <c r="F12" s="18">
        <f t="shared" si="0"/>
        <v>10000</v>
      </c>
      <c r="G12" s="36"/>
      <c r="H12" s="34">
        <v>0</v>
      </c>
      <c r="I12" s="58"/>
      <c r="J12" s="34">
        <v>2000</v>
      </c>
      <c r="K12" s="58"/>
      <c r="L12" s="34">
        <v>8000</v>
      </c>
      <c r="M12" s="58"/>
      <c r="N12" s="34">
        <v>0</v>
      </c>
      <c r="O12" s="58"/>
      <c r="P12" s="34">
        <v>10000</v>
      </c>
      <c r="Q12" s="58"/>
      <c r="R12" s="34">
        <v>0</v>
      </c>
    </row>
    <row r="13" spans="1:18" x14ac:dyDescent="0.2">
      <c r="A13" s="32"/>
      <c r="B13" s="32"/>
      <c r="C13" s="31" t="s">
        <v>18</v>
      </c>
      <c r="D13" s="31"/>
      <c r="E13" s="35"/>
      <c r="F13" s="18">
        <f t="shared" si="0"/>
        <v>19000</v>
      </c>
      <c r="G13" s="36"/>
      <c r="H13" s="34">
        <v>0</v>
      </c>
      <c r="I13" s="58"/>
      <c r="J13" s="34">
        <v>19000</v>
      </c>
      <c r="K13" s="58"/>
      <c r="L13" s="34">
        <v>0</v>
      </c>
      <c r="M13" s="58"/>
      <c r="N13" s="34">
        <v>9000</v>
      </c>
      <c r="O13" s="58"/>
      <c r="P13" s="34">
        <v>10000</v>
      </c>
      <c r="Q13" s="58"/>
      <c r="R13" s="34">
        <v>0</v>
      </c>
    </row>
    <row r="14" spans="1:18" x14ac:dyDescent="0.2">
      <c r="A14" s="32"/>
      <c r="B14" s="32"/>
      <c r="C14" s="31" t="s">
        <v>19</v>
      </c>
      <c r="D14" s="31"/>
      <c r="E14" s="35"/>
      <c r="F14" s="18">
        <f t="shared" si="0"/>
        <v>8000</v>
      </c>
      <c r="G14" s="36"/>
      <c r="H14" s="34">
        <v>-1000</v>
      </c>
      <c r="I14" s="58"/>
      <c r="J14" s="34">
        <v>0</v>
      </c>
      <c r="K14" s="58"/>
      <c r="L14" s="34">
        <v>9000</v>
      </c>
      <c r="M14" s="58"/>
      <c r="N14" s="34">
        <v>-1000</v>
      </c>
      <c r="O14" s="58"/>
      <c r="P14" s="34">
        <v>9000</v>
      </c>
      <c r="Q14" s="58"/>
      <c r="R14" s="34">
        <v>0</v>
      </c>
    </row>
    <row r="15" spans="1:18" x14ac:dyDescent="0.2">
      <c r="A15" s="33"/>
      <c r="B15" s="33"/>
      <c r="C15" s="31" t="s">
        <v>20</v>
      </c>
      <c r="D15" s="31"/>
      <c r="E15" s="21"/>
      <c r="G15" s="7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spans="1:18" x14ac:dyDescent="0.2">
      <c r="A16" s="33"/>
      <c r="B16" s="33"/>
      <c r="C16" s="31" t="s">
        <v>21</v>
      </c>
      <c r="D16" s="31"/>
      <c r="E16" s="35" t="s">
        <v>22</v>
      </c>
      <c r="F16" s="59">
        <f>SUM(H16:L16)</f>
        <v>79000</v>
      </c>
      <c r="G16" s="7"/>
      <c r="H16" s="37">
        <v>71000</v>
      </c>
      <c r="I16" s="34"/>
      <c r="J16" s="37">
        <v>2000</v>
      </c>
      <c r="K16" s="34"/>
      <c r="L16" s="37">
        <v>6000</v>
      </c>
      <c r="M16" s="34"/>
      <c r="N16" s="37">
        <v>49000</v>
      </c>
      <c r="O16" s="34"/>
      <c r="P16" s="37">
        <v>30000</v>
      </c>
      <c r="Q16" s="34"/>
      <c r="R16" s="37">
        <v>0</v>
      </c>
    </row>
    <row r="17" spans="1:18" x14ac:dyDescent="0.2">
      <c r="A17" s="33"/>
      <c r="B17" s="33"/>
      <c r="C17" s="31"/>
      <c r="D17" s="31"/>
      <c r="G17" s="7"/>
      <c r="H17" s="38"/>
      <c r="I17" s="38"/>
      <c r="J17" s="7"/>
      <c r="K17" s="38"/>
      <c r="L17" s="38"/>
      <c r="M17" s="38"/>
      <c r="N17" s="38"/>
      <c r="O17" s="38"/>
      <c r="P17" s="38"/>
      <c r="Q17" s="38"/>
      <c r="R17" s="7"/>
    </row>
    <row r="18" spans="1:18" x14ac:dyDescent="0.2">
      <c r="A18" s="33"/>
      <c r="B18" s="33"/>
      <c r="C18" s="31"/>
      <c r="D18" s="31"/>
      <c r="E18" s="31" t="s">
        <v>2</v>
      </c>
      <c r="F18" s="59">
        <f>SUM(H18:L18)</f>
        <v>383000</v>
      </c>
      <c r="G18" s="7"/>
      <c r="H18" s="59">
        <f>SUM(H8:H16)</f>
        <v>106000</v>
      </c>
      <c r="I18" s="18"/>
      <c r="J18" s="59">
        <f>SUM(J8:J16)</f>
        <v>135000</v>
      </c>
      <c r="K18" s="18"/>
      <c r="L18" s="59">
        <f>SUM(L8:L16)</f>
        <v>142000</v>
      </c>
      <c r="M18" s="18"/>
      <c r="N18" s="59">
        <f>SUM(N8:N16)</f>
        <v>181000</v>
      </c>
      <c r="O18" s="18"/>
      <c r="P18" s="59">
        <f>SUM(P8:P16)</f>
        <v>202000</v>
      </c>
      <c r="Q18" s="18"/>
      <c r="R18" s="59">
        <f>SUM(R8:R16)</f>
        <v>0</v>
      </c>
    </row>
    <row r="19" spans="1:18" x14ac:dyDescent="0.2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6.5" customHeight="1" x14ac:dyDescent="0.2">
      <c r="B20" s="39" t="s">
        <v>23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">
      <c r="C21" s="31" t="s">
        <v>13</v>
      </c>
      <c r="D21" s="31"/>
      <c r="E21" s="35"/>
      <c r="F21" s="18">
        <f t="shared" ref="F21:F28" si="1">SUM(H21:L21)</f>
        <v>4781000</v>
      </c>
      <c r="G21" s="36"/>
      <c r="H21" s="34">
        <v>3822000</v>
      </c>
      <c r="I21" s="58"/>
      <c r="J21" s="34">
        <v>127000</v>
      </c>
      <c r="K21" s="58"/>
      <c r="L21" s="34">
        <v>832000</v>
      </c>
      <c r="M21" s="58"/>
      <c r="N21" s="34">
        <v>3041000</v>
      </c>
      <c r="O21" s="58"/>
      <c r="P21" s="34">
        <v>1740000</v>
      </c>
      <c r="Q21" s="58"/>
      <c r="R21" s="34">
        <v>0</v>
      </c>
    </row>
    <row r="22" spans="1:18" x14ac:dyDescent="0.2">
      <c r="C22" s="31" t="s">
        <v>14</v>
      </c>
      <c r="D22" s="31"/>
      <c r="E22" s="35"/>
      <c r="F22" s="18">
        <f t="shared" si="1"/>
        <v>2724000</v>
      </c>
      <c r="G22" s="36"/>
      <c r="H22" s="34">
        <v>1038000</v>
      </c>
      <c r="I22" s="58"/>
      <c r="J22" s="34">
        <v>254000</v>
      </c>
      <c r="K22" s="58"/>
      <c r="L22" s="34">
        <v>1432000</v>
      </c>
      <c r="M22" s="58"/>
      <c r="N22" s="34">
        <v>1537000</v>
      </c>
      <c r="O22" s="58"/>
      <c r="P22" s="34">
        <v>1542000</v>
      </c>
      <c r="Q22" s="58"/>
      <c r="R22" s="34">
        <v>355000</v>
      </c>
    </row>
    <row r="23" spans="1:18" x14ac:dyDescent="0.2">
      <c r="C23" s="31" t="s">
        <v>15</v>
      </c>
      <c r="D23" s="31"/>
      <c r="E23" s="35"/>
      <c r="F23" s="18">
        <f t="shared" si="1"/>
        <v>8510000</v>
      </c>
      <c r="G23" s="36"/>
      <c r="H23" s="34">
        <v>2731000</v>
      </c>
      <c r="I23" s="58"/>
      <c r="J23" s="34">
        <v>264000</v>
      </c>
      <c r="K23" s="58"/>
      <c r="L23" s="34">
        <v>5515000</v>
      </c>
      <c r="M23" s="58"/>
      <c r="N23" s="34">
        <v>4471000</v>
      </c>
      <c r="O23" s="58"/>
      <c r="P23" s="34">
        <v>4047000</v>
      </c>
      <c r="Q23" s="58"/>
      <c r="R23" s="34">
        <v>8000</v>
      </c>
    </row>
    <row r="24" spans="1:18" x14ac:dyDescent="0.2">
      <c r="C24" s="31" t="s">
        <v>24</v>
      </c>
      <c r="D24" s="31"/>
      <c r="E24" s="35"/>
      <c r="F24" s="18">
        <f t="shared" si="1"/>
        <v>903000</v>
      </c>
      <c r="G24" s="36"/>
      <c r="H24" s="34">
        <v>523000</v>
      </c>
      <c r="I24" s="58"/>
      <c r="J24" s="34">
        <v>139000</v>
      </c>
      <c r="K24" s="58"/>
      <c r="L24" s="34">
        <v>241000</v>
      </c>
      <c r="M24" s="58"/>
      <c r="N24" s="34">
        <v>535000</v>
      </c>
      <c r="O24" s="58"/>
      <c r="P24" s="34">
        <v>372000</v>
      </c>
      <c r="Q24" s="58"/>
      <c r="R24" s="34">
        <v>4000</v>
      </c>
    </row>
    <row r="25" spans="1:18" x14ac:dyDescent="0.2">
      <c r="C25" s="31" t="s">
        <v>16</v>
      </c>
      <c r="D25" s="31"/>
      <c r="E25" s="35"/>
      <c r="F25" s="18">
        <f t="shared" si="1"/>
        <v>5082000</v>
      </c>
      <c r="G25" s="36"/>
      <c r="H25" s="34">
        <v>2732000</v>
      </c>
      <c r="I25" s="58"/>
      <c r="J25" s="34">
        <v>142000</v>
      </c>
      <c r="K25" s="58"/>
      <c r="L25" s="34">
        <v>2208000</v>
      </c>
      <c r="M25" s="58"/>
      <c r="N25" s="34">
        <v>3209000</v>
      </c>
      <c r="O25" s="58"/>
      <c r="P25" s="34">
        <v>1873000</v>
      </c>
      <c r="Q25" s="58"/>
      <c r="R25" s="34">
        <v>0</v>
      </c>
    </row>
    <row r="26" spans="1:18" x14ac:dyDescent="0.2">
      <c r="C26" s="31" t="s">
        <v>17</v>
      </c>
      <c r="D26" s="31"/>
      <c r="E26" s="35"/>
      <c r="F26" s="18">
        <f t="shared" si="1"/>
        <v>4786000</v>
      </c>
      <c r="G26" s="36"/>
      <c r="H26" s="34">
        <v>1268000</v>
      </c>
      <c r="I26" s="58"/>
      <c r="J26" s="34">
        <v>521000</v>
      </c>
      <c r="K26" s="58"/>
      <c r="L26" s="34">
        <v>2997000</v>
      </c>
      <c r="M26" s="58"/>
      <c r="N26" s="34">
        <v>2085000</v>
      </c>
      <c r="O26" s="58"/>
      <c r="P26" s="34">
        <v>2701000</v>
      </c>
      <c r="Q26" s="58"/>
      <c r="R26" s="34">
        <v>0</v>
      </c>
    </row>
    <row r="27" spans="1:18" x14ac:dyDescent="0.2">
      <c r="C27" s="31" t="s">
        <v>18</v>
      </c>
      <c r="D27" s="31"/>
      <c r="E27" s="35"/>
      <c r="F27" s="18">
        <f t="shared" si="1"/>
        <v>6312000</v>
      </c>
      <c r="G27" s="36"/>
      <c r="H27" s="34">
        <v>2266000</v>
      </c>
      <c r="I27" s="58"/>
      <c r="J27" s="34">
        <v>209000</v>
      </c>
      <c r="K27" s="58"/>
      <c r="L27" s="34">
        <v>3837000</v>
      </c>
      <c r="M27" s="58"/>
      <c r="N27" s="34">
        <v>2423000</v>
      </c>
      <c r="O27" s="58"/>
      <c r="P27" s="34">
        <v>3889000</v>
      </c>
      <c r="Q27" s="58"/>
      <c r="R27" s="34">
        <v>0</v>
      </c>
    </row>
    <row r="28" spans="1:18" x14ac:dyDescent="0.2">
      <c r="C28" s="31" t="s">
        <v>19</v>
      </c>
      <c r="D28" s="31"/>
      <c r="E28" s="35"/>
      <c r="F28" s="18">
        <f t="shared" si="1"/>
        <v>7205000</v>
      </c>
      <c r="G28" s="36"/>
      <c r="H28" s="34">
        <v>3352000</v>
      </c>
      <c r="I28" s="58"/>
      <c r="J28" s="34">
        <v>70000</v>
      </c>
      <c r="K28" s="58"/>
      <c r="L28" s="34">
        <v>3783000</v>
      </c>
      <c r="M28" s="58"/>
      <c r="N28" s="34">
        <v>4321000</v>
      </c>
      <c r="O28" s="58"/>
      <c r="P28" s="34">
        <v>2884000</v>
      </c>
      <c r="Q28" s="58"/>
      <c r="R28" s="34">
        <v>0</v>
      </c>
    </row>
    <row r="29" spans="1:18" x14ac:dyDescent="0.2">
      <c r="C29" s="31" t="s">
        <v>20</v>
      </c>
      <c r="D29" s="31"/>
      <c r="E29" s="21"/>
      <c r="F29" s="4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1:18" x14ac:dyDescent="0.2">
      <c r="C30" s="31" t="s">
        <v>21</v>
      </c>
      <c r="D30" s="31"/>
      <c r="E30" s="35" t="s">
        <v>22</v>
      </c>
      <c r="F30" s="59">
        <f>SUM(H30:L30)</f>
        <v>1230000</v>
      </c>
      <c r="G30" s="7"/>
      <c r="H30" s="37">
        <v>745000</v>
      </c>
      <c r="I30" s="34"/>
      <c r="J30" s="37">
        <v>76000</v>
      </c>
      <c r="K30" s="34"/>
      <c r="L30" s="37">
        <v>409000</v>
      </c>
      <c r="M30" s="34"/>
      <c r="N30" s="37">
        <v>778000</v>
      </c>
      <c r="O30" s="34"/>
      <c r="P30" s="37">
        <v>452000</v>
      </c>
      <c r="Q30" s="34"/>
      <c r="R30" s="37">
        <v>0</v>
      </c>
    </row>
    <row r="31" spans="1:18" x14ac:dyDescent="0.2">
      <c r="C31" s="31"/>
      <c r="D31" s="31"/>
      <c r="F31" s="4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1:18" x14ac:dyDescent="0.2">
      <c r="C32" s="31"/>
      <c r="D32" s="31"/>
      <c r="E32" s="31" t="s">
        <v>2</v>
      </c>
      <c r="F32" s="42">
        <f>SUM(F21:F30)</f>
        <v>41533000</v>
      </c>
      <c r="G32" s="41"/>
      <c r="H32" s="42">
        <f>SUM(H21:H30)</f>
        <v>18477000</v>
      </c>
      <c r="I32" s="41"/>
      <c r="J32" s="42">
        <f>SUM(J21:J30)</f>
        <v>1802000</v>
      </c>
      <c r="K32" s="41"/>
      <c r="L32" s="42">
        <f>SUM(L21:L30)</f>
        <v>21254000</v>
      </c>
      <c r="M32" s="41"/>
      <c r="N32" s="42">
        <f>SUM(N21:N30)</f>
        <v>22400000</v>
      </c>
      <c r="O32" s="41"/>
      <c r="P32" s="42">
        <f>SUM(P21:P30)</f>
        <v>19500000</v>
      </c>
      <c r="Q32" s="41"/>
      <c r="R32" s="42">
        <f>SUM(R21:R30)</f>
        <v>367000</v>
      </c>
    </row>
    <row r="33" spans="1:18" x14ac:dyDescent="0.2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">
      <c r="A34" s="33"/>
      <c r="B34" s="33" t="s">
        <v>25</v>
      </c>
      <c r="C34" s="31"/>
      <c r="D34" s="31"/>
      <c r="E34" s="39"/>
      <c r="F34" s="59">
        <f>SUM(H34:L34)</f>
        <v>7000</v>
      </c>
      <c r="G34" s="7"/>
      <c r="H34" s="37">
        <v>0</v>
      </c>
      <c r="I34" s="34"/>
      <c r="J34" s="37">
        <v>4000</v>
      </c>
      <c r="K34" s="34"/>
      <c r="L34" s="37">
        <v>3000</v>
      </c>
      <c r="M34" s="34"/>
      <c r="N34" s="37">
        <v>5000</v>
      </c>
      <c r="O34" s="34"/>
      <c r="P34" s="37">
        <v>2000</v>
      </c>
      <c r="Q34" s="34"/>
      <c r="R34" s="37">
        <v>0</v>
      </c>
    </row>
    <row r="35" spans="1:18" x14ac:dyDescent="0.2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">
      <c r="A36" s="32"/>
      <c r="B36" s="32"/>
      <c r="C36" s="33"/>
      <c r="D36" s="33"/>
      <c r="E36" s="31" t="s">
        <v>26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">
      <c r="A37" s="33"/>
      <c r="B37" s="43"/>
      <c r="C37" s="33"/>
      <c r="D37" s="33"/>
      <c r="E37" s="39" t="s">
        <v>27</v>
      </c>
      <c r="F37" s="59">
        <f>F18+F32+F34</f>
        <v>41923000</v>
      </c>
      <c r="G37" s="7"/>
      <c r="H37" s="59">
        <f>H18+H32+H34</f>
        <v>18583000</v>
      </c>
      <c r="I37" s="59"/>
      <c r="J37" s="59">
        <f>J18+J32+J34</f>
        <v>1941000</v>
      </c>
      <c r="K37" s="59"/>
      <c r="L37" s="59">
        <f>L18+L32+L34</f>
        <v>21399000</v>
      </c>
      <c r="M37" s="59"/>
      <c r="N37" s="59">
        <f>N18+N32+N34</f>
        <v>22586000</v>
      </c>
      <c r="O37" s="59"/>
      <c r="P37" s="59">
        <f>P18+P32+P34</f>
        <v>19704000</v>
      </c>
      <c r="Q37" s="59"/>
      <c r="R37" s="59">
        <f>R18+R32+R34</f>
        <v>367000</v>
      </c>
    </row>
    <row r="38" spans="1:18" x14ac:dyDescent="0.2">
      <c r="A38" s="33"/>
      <c r="B38" s="33"/>
      <c r="C38" s="31"/>
      <c r="D38" s="31"/>
      <c r="E38" s="39"/>
      <c r="G38" s="7"/>
      <c r="H38" s="7"/>
      <c r="I38" s="38"/>
      <c r="J38" s="38"/>
      <c r="K38" s="38"/>
      <c r="L38" s="38"/>
      <c r="M38" s="38"/>
      <c r="N38" s="38"/>
      <c r="O38" s="38"/>
      <c r="P38" s="38"/>
      <c r="Q38" s="38"/>
      <c r="R38" s="7"/>
    </row>
    <row r="39" spans="1:18" x14ac:dyDescent="0.2">
      <c r="A39" s="44" t="s">
        <v>28</v>
      </c>
      <c r="B39" s="33"/>
      <c r="C39" s="31"/>
      <c r="D39" s="31"/>
      <c r="E39" s="39"/>
      <c r="G39" s="7"/>
      <c r="H39" s="7"/>
      <c r="I39" s="38"/>
      <c r="J39" s="38"/>
      <c r="K39" s="38"/>
      <c r="L39" s="38"/>
      <c r="M39" s="38"/>
      <c r="N39" s="38"/>
      <c r="O39" s="38"/>
      <c r="P39" s="38"/>
      <c r="Q39" s="38"/>
      <c r="R39" s="7"/>
    </row>
    <row r="40" spans="1:18" x14ac:dyDescent="0.2">
      <c r="A40" s="44"/>
      <c r="B40" s="44" t="s">
        <v>29</v>
      </c>
      <c r="C40" s="31"/>
      <c r="D40" s="31"/>
      <c r="E40" s="39"/>
      <c r="G40" s="7"/>
      <c r="H40" s="7"/>
      <c r="I40" s="38"/>
      <c r="J40" s="38"/>
      <c r="K40" s="38"/>
      <c r="L40" s="38"/>
      <c r="M40" s="38"/>
      <c r="N40" s="38"/>
      <c r="O40" s="38"/>
      <c r="P40" s="38"/>
      <c r="Q40" s="38"/>
      <c r="R40" s="7"/>
    </row>
    <row r="41" spans="1:18" x14ac:dyDescent="0.2">
      <c r="A41" s="33"/>
      <c r="B41" s="33"/>
      <c r="C41" s="31"/>
      <c r="D41" s="31"/>
      <c r="E41" s="39"/>
      <c r="G41" s="7"/>
      <c r="H41" s="7"/>
      <c r="I41" s="7"/>
      <c r="J41" s="38"/>
      <c r="K41" s="7"/>
      <c r="L41" s="38"/>
      <c r="M41" s="7"/>
      <c r="N41" s="7"/>
      <c r="O41" s="7"/>
      <c r="P41" s="7"/>
      <c r="Q41" s="7"/>
      <c r="R41" s="7"/>
    </row>
    <row r="42" spans="1:18" x14ac:dyDescent="0.2">
      <c r="A42" s="33"/>
      <c r="B42" s="39" t="s">
        <v>12</v>
      </c>
      <c r="C42" s="31"/>
      <c r="D42" s="31"/>
      <c r="E42" s="39"/>
      <c r="F42" s="59">
        <f>SUM(H42:L42)</f>
        <v>76572000</v>
      </c>
      <c r="G42" s="7"/>
      <c r="H42" s="37">
        <v>22416000</v>
      </c>
      <c r="I42" s="34"/>
      <c r="J42" s="37">
        <v>42388000</v>
      </c>
      <c r="K42" s="34"/>
      <c r="L42" s="37">
        <v>11768000</v>
      </c>
      <c r="M42" s="34"/>
      <c r="N42" s="37">
        <v>44669000</v>
      </c>
      <c r="O42" s="34"/>
      <c r="P42" s="37">
        <v>31938000</v>
      </c>
      <c r="Q42" s="34"/>
      <c r="R42" s="37">
        <v>35000</v>
      </c>
    </row>
    <row r="43" spans="1:18" x14ac:dyDescent="0.2">
      <c r="A43" s="33"/>
      <c r="C43" s="31"/>
      <c r="D43" s="31"/>
      <c r="E43" s="39"/>
      <c r="G43" s="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x14ac:dyDescent="0.2">
      <c r="A44" s="33"/>
      <c r="B44" s="33" t="s">
        <v>23</v>
      </c>
      <c r="E44" s="35"/>
      <c r="F44" s="59">
        <f>SUM(H44:L44)</f>
        <v>2369000</v>
      </c>
      <c r="G44" s="7"/>
      <c r="H44" s="37">
        <v>6000</v>
      </c>
      <c r="I44" s="34"/>
      <c r="J44" s="37">
        <v>111000</v>
      </c>
      <c r="K44" s="34"/>
      <c r="L44" s="37">
        <v>2252000</v>
      </c>
      <c r="M44" s="34"/>
      <c r="N44" s="37">
        <v>1275000</v>
      </c>
      <c r="O44" s="34"/>
      <c r="P44" s="37">
        <v>1098000</v>
      </c>
      <c r="Q44" s="34"/>
      <c r="R44" s="37">
        <v>4000</v>
      </c>
    </row>
    <row r="45" spans="1:18" x14ac:dyDescent="0.2">
      <c r="A45" s="33"/>
      <c r="C45" s="31"/>
      <c r="D45" s="31"/>
      <c r="E45" s="39"/>
      <c r="G45" s="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2">
      <c r="A46" s="33"/>
      <c r="B46" s="33" t="s">
        <v>25</v>
      </c>
      <c r="C46" s="31"/>
      <c r="D46" s="31"/>
      <c r="E46" s="39"/>
      <c r="F46" s="59">
        <f>SUM(H46:L46)</f>
        <v>774000</v>
      </c>
      <c r="G46" s="7"/>
      <c r="H46" s="37">
        <v>0</v>
      </c>
      <c r="I46" s="34"/>
      <c r="J46" s="37">
        <v>704000</v>
      </c>
      <c r="K46" s="34"/>
      <c r="L46" s="37">
        <v>70000</v>
      </c>
      <c r="M46" s="34"/>
      <c r="N46" s="37">
        <v>367000</v>
      </c>
      <c r="O46" s="34"/>
      <c r="P46" s="37">
        <v>407000</v>
      </c>
      <c r="Q46" s="34"/>
      <c r="R46" s="37">
        <v>0</v>
      </c>
    </row>
    <row r="47" spans="1:18" x14ac:dyDescent="0.2">
      <c r="A47" s="33"/>
      <c r="B47" s="33"/>
      <c r="C47" s="31"/>
      <c r="D47" s="31"/>
      <c r="E47" s="39"/>
      <c r="G47" s="7"/>
      <c r="H47" s="7"/>
      <c r="I47" s="38"/>
      <c r="J47" s="38"/>
      <c r="K47" s="38"/>
      <c r="L47" s="38"/>
      <c r="M47" s="38"/>
      <c r="N47" s="38"/>
      <c r="O47" s="38"/>
      <c r="P47" s="38"/>
      <c r="Q47" s="38"/>
      <c r="R47" s="7"/>
    </row>
    <row r="48" spans="1:18" x14ac:dyDescent="0.2">
      <c r="B48" s="33" t="s">
        <v>30</v>
      </c>
      <c r="F48" s="59">
        <f>SUM(H48:L48)</f>
        <v>20470000</v>
      </c>
      <c r="G48" s="7"/>
      <c r="H48" s="37">
        <v>1966000</v>
      </c>
      <c r="I48" s="34"/>
      <c r="J48" s="37">
        <v>13809000</v>
      </c>
      <c r="K48" s="34"/>
      <c r="L48" s="37">
        <v>4695000</v>
      </c>
      <c r="M48" s="34"/>
      <c r="N48" s="37">
        <v>10396000</v>
      </c>
      <c r="O48" s="34"/>
      <c r="P48" s="37">
        <v>10165000</v>
      </c>
      <c r="Q48" s="34"/>
      <c r="R48" s="37">
        <v>91000</v>
      </c>
    </row>
    <row r="49" spans="1:18" x14ac:dyDescent="0.2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">
      <c r="E50" s="31" t="s">
        <v>31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">
      <c r="E51" s="31" t="s">
        <v>32</v>
      </c>
      <c r="F51" s="59">
        <f>SUM(H51:L51)</f>
        <v>100185000</v>
      </c>
      <c r="G51" s="18">
        <v>0</v>
      </c>
      <c r="H51" s="59">
        <f>+H42+H44+H46+H48</f>
        <v>24388000</v>
      </c>
      <c r="I51" s="18"/>
      <c r="J51" s="59">
        <f>+J42+J44+J46+J48</f>
        <v>57012000</v>
      </c>
      <c r="K51" s="18"/>
      <c r="L51" s="59">
        <f>+L42+L44+L46+L48</f>
        <v>18785000</v>
      </c>
      <c r="M51" s="18"/>
      <c r="N51" s="59">
        <f>+N42+N44+N46+N48</f>
        <v>56707000</v>
      </c>
      <c r="O51" s="18"/>
      <c r="P51" s="59">
        <f>+P42+P44+P46+P48</f>
        <v>43608000</v>
      </c>
      <c r="Q51" s="18">
        <v>0</v>
      </c>
      <c r="R51" s="59">
        <f>+R42+R44+R46+R48</f>
        <v>130000</v>
      </c>
    </row>
    <row r="52" spans="1:18" x14ac:dyDescent="0.2">
      <c r="A52" s="32"/>
      <c r="B52" s="32"/>
      <c r="C52" s="33"/>
      <c r="D52" s="33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">
      <c r="A53" s="44" t="s">
        <v>33</v>
      </c>
      <c r="B53" s="32"/>
      <c r="C53" s="33"/>
      <c r="D53" s="33"/>
      <c r="E53" s="33"/>
      <c r="G53" s="7"/>
      <c r="H53" s="7"/>
      <c r="I53" s="38"/>
      <c r="J53" s="7"/>
      <c r="K53" s="38"/>
      <c r="L53" s="7"/>
      <c r="M53" s="38"/>
      <c r="N53" s="38"/>
      <c r="O53" s="38"/>
      <c r="P53" s="38"/>
      <c r="Q53" s="38"/>
      <c r="R53" s="7"/>
    </row>
    <row r="54" spans="1:18" x14ac:dyDescent="0.2">
      <c r="A54" s="33"/>
      <c r="B54" s="33"/>
      <c r="C54" s="31"/>
      <c r="D54" s="31"/>
      <c r="G54" s="7"/>
      <c r="H54" s="7"/>
      <c r="I54" s="38"/>
      <c r="J54" s="38"/>
      <c r="K54" s="38"/>
      <c r="L54" s="38"/>
      <c r="M54" s="38"/>
      <c r="N54" s="38"/>
      <c r="O54" s="38"/>
      <c r="P54" s="38"/>
      <c r="Q54" s="38"/>
      <c r="R54" s="7"/>
    </row>
    <row r="55" spans="1:18" x14ac:dyDescent="0.2">
      <c r="A55" s="33"/>
      <c r="B55" s="33" t="s">
        <v>12</v>
      </c>
      <c r="C55" s="31"/>
      <c r="D55" s="31"/>
      <c r="G55" s="7"/>
      <c r="H55" s="7"/>
      <c r="I55" s="38"/>
      <c r="J55" s="38"/>
      <c r="K55" s="38"/>
      <c r="L55" s="38"/>
      <c r="M55" s="38"/>
      <c r="N55" s="38"/>
      <c r="O55" s="38"/>
      <c r="P55" s="38"/>
      <c r="Q55" s="38"/>
      <c r="R55" s="7"/>
    </row>
    <row r="56" spans="1:18" x14ac:dyDescent="0.2">
      <c r="A56" s="33"/>
      <c r="B56" s="33"/>
      <c r="C56" s="31" t="s">
        <v>34</v>
      </c>
      <c r="D56" s="31"/>
      <c r="E56" s="35"/>
      <c r="F56" s="18">
        <f>SUM(H56:L56)</f>
        <v>7311000</v>
      </c>
      <c r="G56" s="36"/>
      <c r="H56" s="34">
        <v>5553000</v>
      </c>
      <c r="I56" s="58"/>
      <c r="J56" s="34">
        <v>741000</v>
      </c>
      <c r="K56" s="58"/>
      <c r="L56" s="34">
        <v>1017000</v>
      </c>
      <c r="M56" s="58"/>
      <c r="N56" s="34">
        <v>4376000</v>
      </c>
      <c r="O56" s="58"/>
      <c r="P56" s="34">
        <v>2935000</v>
      </c>
      <c r="Q56" s="58"/>
      <c r="R56" s="34">
        <v>0</v>
      </c>
    </row>
    <row r="57" spans="1:18" x14ac:dyDescent="0.2">
      <c r="A57" s="33"/>
      <c r="B57" s="33"/>
      <c r="C57" s="31" t="s">
        <v>35</v>
      </c>
      <c r="D57" s="31"/>
      <c r="E57" s="35"/>
      <c r="F57" s="18">
        <f>SUM(H57:L57)</f>
        <v>19828000</v>
      </c>
      <c r="G57" s="36"/>
      <c r="H57" s="34">
        <v>15724000</v>
      </c>
      <c r="I57" s="58"/>
      <c r="J57" s="34">
        <v>2361000</v>
      </c>
      <c r="K57" s="58"/>
      <c r="L57" s="34">
        <v>1743000</v>
      </c>
      <c r="M57" s="58"/>
      <c r="N57" s="34">
        <v>11917000</v>
      </c>
      <c r="O57" s="58"/>
      <c r="P57" s="34">
        <v>7911000</v>
      </c>
      <c r="Q57" s="58"/>
      <c r="R57" s="34">
        <v>0</v>
      </c>
    </row>
    <row r="58" spans="1:18" x14ac:dyDescent="0.2">
      <c r="A58" s="33"/>
      <c r="B58" s="33"/>
      <c r="C58" s="31" t="s">
        <v>36</v>
      </c>
      <c r="D58" s="31"/>
      <c r="E58" s="35"/>
      <c r="F58" s="59">
        <f>SUM(H58:L58)</f>
        <v>7504000</v>
      </c>
      <c r="G58" s="7"/>
      <c r="H58" s="37">
        <v>5614000</v>
      </c>
      <c r="I58" s="34"/>
      <c r="J58" s="37">
        <v>557000</v>
      </c>
      <c r="K58" s="34"/>
      <c r="L58" s="37">
        <v>1333000</v>
      </c>
      <c r="M58" s="34"/>
      <c r="N58" s="37">
        <v>3451000</v>
      </c>
      <c r="O58" s="34"/>
      <c r="P58" s="37">
        <v>4053000</v>
      </c>
      <c r="Q58" s="34"/>
      <c r="R58" s="37">
        <v>0</v>
      </c>
    </row>
    <row r="59" spans="1:18" x14ac:dyDescent="0.2">
      <c r="A59" s="33"/>
      <c r="B59" s="33"/>
      <c r="C59" s="31"/>
      <c r="D59" s="31"/>
      <c r="G59" s="7"/>
      <c r="H59" s="7"/>
      <c r="I59" s="45"/>
      <c r="J59" s="38"/>
      <c r="K59" s="45"/>
      <c r="L59" s="38"/>
      <c r="M59" s="45"/>
      <c r="N59" s="38"/>
      <c r="O59" s="45"/>
      <c r="P59" s="45"/>
      <c r="Q59" s="45"/>
      <c r="R59" s="7"/>
    </row>
    <row r="60" spans="1:18" x14ac:dyDescent="0.2">
      <c r="A60" s="33"/>
      <c r="B60" s="33"/>
      <c r="C60" s="31"/>
      <c r="D60" s="31"/>
      <c r="E60" s="31" t="s">
        <v>2</v>
      </c>
      <c r="F60" s="59">
        <f>SUM(H60:L60)</f>
        <v>34643000</v>
      </c>
      <c r="G60" s="7"/>
      <c r="H60" s="59">
        <f>SUM(H56:H59)</f>
        <v>26891000</v>
      </c>
      <c r="I60" s="18"/>
      <c r="J60" s="59">
        <f>SUM(J56:J59)</f>
        <v>3659000</v>
      </c>
      <c r="K60" s="18"/>
      <c r="L60" s="59">
        <f>SUM(L56:L59)</f>
        <v>4093000</v>
      </c>
      <c r="M60" s="18"/>
      <c r="N60" s="59">
        <f>SUM(N56:N59)</f>
        <v>19744000</v>
      </c>
      <c r="O60" s="18"/>
      <c r="P60" s="59">
        <f>SUM(P56:P59)</f>
        <v>14899000</v>
      </c>
      <c r="Q60" s="18"/>
      <c r="R60" s="59">
        <f>SUM(R56:R59)</f>
        <v>0</v>
      </c>
    </row>
    <row r="61" spans="1:18" x14ac:dyDescent="0.2">
      <c r="A61" s="33"/>
      <c r="B61" s="33"/>
      <c r="C61" s="31"/>
      <c r="D61" s="31"/>
      <c r="G61" s="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x14ac:dyDescent="0.2">
      <c r="A62" s="33"/>
      <c r="B62" s="33" t="s">
        <v>23</v>
      </c>
      <c r="C62" s="31"/>
      <c r="D62" s="31"/>
      <c r="G62" s="7"/>
      <c r="H62" s="7"/>
      <c r="I62" s="7"/>
      <c r="J62" s="38"/>
      <c r="K62" s="7"/>
      <c r="L62" s="38"/>
      <c r="M62" s="7"/>
      <c r="N62" s="7"/>
      <c r="O62" s="7"/>
      <c r="P62" s="7"/>
      <c r="Q62" s="7"/>
      <c r="R62" s="7"/>
    </row>
    <row r="63" spans="1:18" x14ac:dyDescent="0.2">
      <c r="C63" s="31" t="s">
        <v>34</v>
      </c>
      <c r="D63" s="31"/>
      <c r="E63" s="35"/>
      <c r="F63" s="18">
        <f>SUM(H63:L63)</f>
        <v>4427000</v>
      </c>
      <c r="G63" s="36"/>
      <c r="H63" s="34">
        <v>169000</v>
      </c>
      <c r="I63" s="58"/>
      <c r="J63" s="34">
        <v>29000</v>
      </c>
      <c r="K63" s="58"/>
      <c r="L63" s="34">
        <v>4229000</v>
      </c>
      <c r="M63" s="58"/>
      <c r="N63" s="34">
        <v>2299000</v>
      </c>
      <c r="O63" s="58"/>
      <c r="P63" s="34">
        <v>2128000</v>
      </c>
      <c r="Q63" s="58"/>
      <c r="R63" s="34">
        <v>0</v>
      </c>
    </row>
    <row r="64" spans="1:18" x14ac:dyDescent="0.2">
      <c r="C64" s="31" t="s">
        <v>35</v>
      </c>
      <c r="D64" s="31"/>
      <c r="E64" s="35"/>
      <c r="F64" s="18">
        <f>SUM(H64:L64)</f>
        <v>21860000</v>
      </c>
      <c r="G64" s="36"/>
      <c r="H64" s="34">
        <v>207000</v>
      </c>
      <c r="I64" s="58"/>
      <c r="J64" s="34">
        <v>319000</v>
      </c>
      <c r="K64" s="58"/>
      <c r="L64" s="34">
        <v>21334000</v>
      </c>
      <c r="M64" s="58"/>
      <c r="N64" s="34">
        <v>9136000</v>
      </c>
      <c r="O64" s="58"/>
      <c r="P64" s="34">
        <v>12724000</v>
      </c>
      <c r="Q64" s="58"/>
      <c r="R64" s="34">
        <v>0</v>
      </c>
    </row>
    <row r="65" spans="1:18" x14ac:dyDescent="0.2">
      <c r="A65" s="32"/>
      <c r="B65" s="32"/>
      <c r="C65" s="31" t="s">
        <v>36</v>
      </c>
      <c r="D65" s="31"/>
      <c r="E65" s="35"/>
      <c r="F65" s="59">
        <f>SUM(H65:L65)</f>
        <v>46000</v>
      </c>
      <c r="G65" s="7"/>
      <c r="H65" s="37">
        <v>0</v>
      </c>
      <c r="I65" s="34"/>
      <c r="J65" s="37">
        <v>15000</v>
      </c>
      <c r="K65" s="34"/>
      <c r="L65" s="37">
        <v>31000</v>
      </c>
      <c r="M65" s="34"/>
      <c r="N65" s="37">
        <v>7000</v>
      </c>
      <c r="O65" s="34"/>
      <c r="P65" s="37">
        <v>39000</v>
      </c>
      <c r="Q65" s="34"/>
      <c r="R65" s="37">
        <v>0</v>
      </c>
    </row>
    <row r="66" spans="1:18" x14ac:dyDescent="0.2">
      <c r="A66" s="33"/>
      <c r="B66" s="33"/>
      <c r="C66" s="31"/>
      <c r="D66" s="31"/>
      <c r="G66" s="7"/>
      <c r="H66" s="7"/>
      <c r="I66" s="7"/>
      <c r="J66" s="7"/>
      <c r="K66" s="7"/>
      <c r="L66" s="45"/>
      <c r="M66" s="7"/>
      <c r="N66" s="7"/>
      <c r="O66" s="7"/>
      <c r="P66" s="7"/>
      <c r="Q66" s="7"/>
      <c r="R66" s="7"/>
    </row>
    <row r="67" spans="1:18" x14ac:dyDescent="0.2">
      <c r="A67" s="33"/>
      <c r="B67" s="33"/>
      <c r="C67" s="31"/>
      <c r="D67" s="31"/>
      <c r="E67" s="31" t="s">
        <v>2</v>
      </c>
      <c r="F67" s="59">
        <f>SUM(H67:L67)</f>
        <v>26333000</v>
      </c>
      <c r="G67" s="7"/>
      <c r="H67" s="59">
        <f>SUM(H63:H66)</f>
        <v>376000</v>
      </c>
      <c r="I67" s="18"/>
      <c r="J67" s="59">
        <f>SUM(J63:J66)</f>
        <v>363000</v>
      </c>
      <c r="K67" s="18"/>
      <c r="L67" s="59">
        <f>SUM(L63:L66)</f>
        <v>25594000</v>
      </c>
      <c r="M67" s="18"/>
      <c r="N67" s="59">
        <f>SUM(N63:N66)</f>
        <v>11442000</v>
      </c>
      <c r="O67" s="18"/>
      <c r="P67" s="59">
        <f>SUM(P63:P66)</f>
        <v>14891000</v>
      </c>
      <c r="Q67" s="18"/>
      <c r="R67" s="59">
        <f>SUM(R63:R66)</f>
        <v>0</v>
      </c>
    </row>
    <row r="68" spans="1:18" x14ac:dyDescent="0.2">
      <c r="A68" s="33"/>
      <c r="B68" s="33"/>
      <c r="C68" s="31"/>
      <c r="D68" s="31"/>
      <c r="G68" s="7"/>
      <c r="H68" s="7"/>
      <c r="I68" s="38"/>
      <c r="J68" s="38"/>
      <c r="K68" s="38"/>
      <c r="L68" s="38"/>
      <c r="M68" s="38"/>
      <c r="N68" s="38"/>
      <c r="O68" s="38"/>
      <c r="P68" s="38"/>
      <c r="Q68" s="38"/>
      <c r="R68" s="7"/>
    </row>
    <row r="69" spans="1:18" x14ac:dyDescent="0.2">
      <c r="A69" s="33"/>
      <c r="B69" s="17" t="s">
        <v>25</v>
      </c>
      <c r="C69" s="31"/>
      <c r="D69" s="31"/>
      <c r="F69" s="59">
        <f>SUM(H69:L69)</f>
        <v>5000</v>
      </c>
      <c r="G69" s="7"/>
      <c r="H69" s="37">
        <v>-1000</v>
      </c>
      <c r="I69" s="34"/>
      <c r="J69" s="37">
        <v>0</v>
      </c>
      <c r="K69" s="34"/>
      <c r="L69" s="37">
        <v>6000</v>
      </c>
      <c r="M69" s="34"/>
      <c r="N69" s="37">
        <v>0</v>
      </c>
      <c r="O69" s="34"/>
      <c r="P69" s="37">
        <v>5000</v>
      </c>
      <c r="Q69" s="34"/>
      <c r="R69" s="37">
        <v>0</v>
      </c>
    </row>
    <row r="70" spans="1:18" x14ac:dyDescent="0.2">
      <c r="A70" s="33"/>
      <c r="B70" s="33"/>
      <c r="C70" s="31"/>
      <c r="D70" s="31"/>
      <c r="G70" s="7"/>
      <c r="H70" s="7"/>
      <c r="I70" s="38"/>
      <c r="J70" s="38"/>
      <c r="K70" s="38"/>
      <c r="L70" s="38"/>
      <c r="M70" s="38"/>
      <c r="N70" s="38"/>
      <c r="O70" s="38"/>
      <c r="P70" s="38"/>
      <c r="Q70" s="38"/>
      <c r="R70" s="7"/>
    </row>
    <row r="71" spans="1:18" x14ac:dyDescent="0.2">
      <c r="A71" s="33"/>
      <c r="B71" s="33" t="s">
        <v>30</v>
      </c>
      <c r="C71" s="31"/>
      <c r="D71" s="31"/>
      <c r="F71" s="59">
        <f>SUM(H71:L71)</f>
        <v>-59000</v>
      </c>
      <c r="G71" s="7"/>
      <c r="H71" s="37">
        <v>10000</v>
      </c>
      <c r="I71" s="34"/>
      <c r="J71" s="37">
        <v>-102000</v>
      </c>
      <c r="K71" s="34"/>
      <c r="L71" s="37">
        <v>33000</v>
      </c>
      <c r="M71" s="34"/>
      <c r="N71" s="37">
        <v>2049000</v>
      </c>
      <c r="O71" s="34"/>
      <c r="P71" s="37">
        <v>2237000</v>
      </c>
      <c r="Q71" s="34"/>
      <c r="R71" s="37">
        <v>4345000</v>
      </c>
    </row>
    <row r="72" spans="1:18" x14ac:dyDescent="0.2">
      <c r="A72" s="33"/>
      <c r="B72" s="33"/>
      <c r="C72" s="31"/>
      <c r="D72" s="31"/>
      <c r="G72" s="7"/>
      <c r="H72" s="7"/>
      <c r="I72" s="38"/>
      <c r="J72" s="38"/>
      <c r="K72" s="38"/>
      <c r="L72" s="38"/>
      <c r="M72" s="38"/>
      <c r="N72" s="38"/>
      <c r="O72" s="38"/>
      <c r="P72" s="38"/>
      <c r="Q72" s="38"/>
      <c r="R72" s="7"/>
    </row>
    <row r="73" spans="1:18" x14ac:dyDescent="0.2">
      <c r="A73" s="33"/>
      <c r="B73" s="33"/>
      <c r="C73" s="31"/>
      <c r="D73" s="31"/>
      <c r="E73" s="31" t="s">
        <v>37</v>
      </c>
      <c r="F73" s="59">
        <f>SUM(H73:L73)</f>
        <v>60922000</v>
      </c>
      <c r="G73" s="7"/>
      <c r="H73" s="59">
        <f>+H60+H67+H69+H71</f>
        <v>27276000</v>
      </c>
      <c r="I73" s="7"/>
      <c r="J73" s="59">
        <f>+J60+J67+J69+J71</f>
        <v>3920000</v>
      </c>
      <c r="K73" s="7"/>
      <c r="L73" s="59">
        <f>+L60+L67+L69+L71</f>
        <v>29726000</v>
      </c>
      <c r="M73" s="7"/>
      <c r="N73" s="59">
        <f>+N60+N67+N69+N71</f>
        <v>33235000</v>
      </c>
      <c r="O73" s="7"/>
      <c r="P73" s="59">
        <f>+P60+P67+P69+P71</f>
        <v>32032000</v>
      </c>
      <c r="Q73" s="7"/>
      <c r="R73" s="59">
        <f>+R60+R67+R69+R71</f>
        <v>4345000</v>
      </c>
    </row>
    <row r="74" spans="1:18" x14ac:dyDescent="0.2">
      <c r="A74" s="33"/>
      <c r="B74" s="33"/>
      <c r="C74" s="31"/>
      <c r="D74" s="31"/>
      <c r="G74" s="7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7"/>
    </row>
    <row r="75" spans="1:18" x14ac:dyDescent="0.2">
      <c r="A75" s="44" t="s">
        <v>38</v>
      </c>
      <c r="B75" s="33"/>
      <c r="C75" s="31"/>
      <c r="D75" s="31"/>
      <c r="G75" s="7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7"/>
    </row>
    <row r="76" spans="1:18" x14ac:dyDescent="0.2">
      <c r="A76" s="33"/>
      <c r="B76" s="33"/>
      <c r="C76" s="31"/>
      <c r="D76" s="31"/>
      <c r="G76" s="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7"/>
    </row>
    <row r="77" spans="1:18" x14ac:dyDescent="0.2">
      <c r="A77" s="33"/>
      <c r="B77" s="33" t="s">
        <v>12</v>
      </c>
      <c r="C77" s="31"/>
      <c r="D77" s="31"/>
      <c r="F77" s="59">
        <f>SUM(H77:L77)</f>
        <v>13169000</v>
      </c>
      <c r="G77" s="7"/>
      <c r="H77" s="37">
        <v>11216000</v>
      </c>
      <c r="I77" s="34"/>
      <c r="J77" s="37">
        <v>1179000</v>
      </c>
      <c r="K77" s="34"/>
      <c r="L77" s="37">
        <v>774000</v>
      </c>
      <c r="M77" s="34"/>
      <c r="N77" s="37">
        <v>8865000</v>
      </c>
      <c r="O77" s="34"/>
      <c r="P77" s="37">
        <v>4304000</v>
      </c>
      <c r="Q77" s="34"/>
      <c r="R77" s="37">
        <v>0</v>
      </c>
    </row>
    <row r="78" spans="1:18" x14ac:dyDescent="0.2">
      <c r="A78" s="33"/>
      <c r="B78" s="33"/>
      <c r="C78" s="31"/>
      <c r="D78" s="31"/>
      <c r="G78" s="7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</row>
    <row r="79" spans="1:18" x14ac:dyDescent="0.2">
      <c r="B79" s="39" t="s">
        <v>23</v>
      </c>
      <c r="F79" s="59">
        <f>SUM(H79:L79)</f>
        <v>5704000</v>
      </c>
      <c r="G79" s="7"/>
      <c r="H79" s="37">
        <v>118000</v>
      </c>
      <c r="I79" s="34"/>
      <c r="J79" s="37">
        <v>104000</v>
      </c>
      <c r="K79" s="34"/>
      <c r="L79" s="37">
        <v>5482000</v>
      </c>
      <c r="M79" s="34"/>
      <c r="N79" s="37">
        <v>2277000</v>
      </c>
      <c r="O79" s="34"/>
      <c r="P79" s="37">
        <v>3427000</v>
      </c>
      <c r="Q79" s="34"/>
      <c r="R79" s="37">
        <v>0</v>
      </c>
    </row>
    <row r="80" spans="1:18" x14ac:dyDescent="0.2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x14ac:dyDescent="0.2">
      <c r="A81" s="32"/>
      <c r="B81" s="17" t="s">
        <v>25</v>
      </c>
      <c r="C81" s="33"/>
      <c r="D81" s="33"/>
      <c r="F81" s="18">
        <f>SUM(H81:L81)</f>
        <v>4844000</v>
      </c>
      <c r="G81" s="7"/>
      <c r="H81" s="34">
        <v>881000</v>
      </c>
      <c r="I81" s="58"/>
      <c r="J81" s="34">
        <v>2909000</v>
      </c>
      <c r="K81" s="58"/>
      <c r="L81" s="34">
        <v>1054000</v>
      </c>
      <c r="M81" s="58"/>
      <c r="N81" s="34">
        <v>2952000</v>
      </c>
      <c r="O81" s="58"/>
      <c r="P81" s="34">
        <v>1892000</v>
      </c>
      <c r="Q81" s="7"/>
      <c r="R81" s="7">
        <v>0</v>
      </c>
    </row>
    <row r="82" spans="1:18" x14ac:dyDescent="0.2">
      <c r="F82" s="3"/>
      <c r="G82" s="7"/>
      <c r="H82" s="4"/>
      <c r="I82" s="7"/>
      <c r="J82" s="4"/>
      <c r="K82" s="7"/>
      <c r="L82" s="4"/>
      <c r="M82" s="7"/>
      <c r="N82" s="4"/>
      <c r="O82" s="7"/>
      <c r="P82" s="4"/>
      <c r="Q82" s="7"/>
      <c r="R82" s="4"/>
    </row>
    <row r="83" spans="1:18" x14ac:dyDescent="0.2">
      <c r="A83" s="33"/>
      <c r="B83" s="17" t="s">
        <v>30</v>
      </c>
      <c r="C83" s="31"/>
      <c r="D83" s="31"/>
      <c r="F83" s="59">
        <f>SUM(H83:L83)</f>
        <v>183000</v>
      </c>
      <c r="G83" s="7"/>
      <c r="H83" s="37">
        <v>183000</v>
      </c>
      <c r="I83" s="34"/>
      <c r="J83" s="37">
        <v>0</v>
      </c>
      <c r="K83" s="34"/>
      <c r="L83" s="37">
        <v>0</v>
      </c>
      <c r="M83" s="34"/>
      <c r="N83" s="37">
        <v>124000</v>
      </c>
      <c r="O83" s="34"/>
      <c r="P83" s="37">
        <v>59000</v>
      </c>
      <c r="Q83" s="34"/>
      <c r="R83" s="37">
        <v>0</v>
      </c>
    </row>
    <row r="84" spans="1:18" x14ac:dyDescent="0.2">
      <c r="A84" s="33"/>
      <c r="B84" s="33"/>
      <c r="C84" s="31"/>
      <c r="D84" s="31"/>
      <c r="G84" s="7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7"/>
    </row>
    <row r="85" spans="1:18" x14ac:dyDescent="0.2">
      <c r="A85" s="33"/>
      <c r="B85" s="33"/>
      <c r="C85" s="31"/>
      <c r="D85" s="31"/>
      <c r="E85" s="31" t="s">
        <v>39</v>
      </c>
      <c r="F85" s="59">
        <f>SUM(H85:L85)</f>
        <v>23900000</v>
      </c>
      <c r="G85" s="7"/>
      <c r="H85" s="59">
        <f>+H77+H79+H81+H83</f>
        <v>12398000</v>
      </c>
      <c r="I85" s="18"/>
      <c r="J85" s="59">
        <f>+J77+J79+J81+J83</f>
        <v>4192000</v>
      </c>
      <c r="K85" s="18"/>
      <c r="L85" s="59">
        <f>+L77+L79+L81+L83</f>
        <v>7310000</v>
      </c>
      <c r="M85" s="18"/>
      <c r="N85" s="59">
        <f>+N77+N79+N81+N83</f>
        <v>14218000</v>
      </c>
      <c r="O85" s="18"/>
      <c r="P85" s="59">
        <f>+P77+P79+P81+P83</f>
        <v>9682000</v>
      </c>
      <c r="Q85" s="18"/>
      <c r="R85" s="59">
        <f>+R77+R79+R81+R83</f>
        <v>0</v>
      </c>
    </row>
    <row r="86" spans="1:18" x14ac:dyDescent="0.2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x14ac:dyDescent="0.2">
      <c r="A87" s="23" t="s">
        <v>40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x14ac:dyDescent="0.2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x14ac:dyDescent="0.2">
      <c r="A89" s="32"/>
      <c r="B89" s="17" t="s">
        <v>12</v>
      </c>
      <c r="C89" s="33"/>
      <c r="D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x14ac:dyDescent="0.2">
      <c r="A90" s="32"/>
      <c r="B90" s="17"/>
      <c r="C90" s="33" t="s">
        <v>41</v>
      </c>
      <c r="D90" s="33"/>
      <c r="F90" s="18">
        <f>SUM(H90:L90)</f>
        <v>6440000</v>
      </c>
      <c r="G90" s="36"/>
      <c r="H90" s="34">
        <v>5503000</v>
      </c>
      <c r="I90" s="58"/>
      <c r="J90" s="34">
        <v>561000</v>
      </c>
      <c r="K90" s="58"/>
      <c r="L90" s="34">
        <v>376000</v>
      </c>
      <c r="M90" s="58"/>
      <c r="N90" s="34">
        <v>3713000</v>
      </c>
      <c r="O90" s="58"/>
      <c r="P90" s="34">
        <v>2727000</v>
      </c>
      <c r="Q90" s="58"/>
      <c r="R90" s="34">
        <v>0</v>
      </c>
    </row>
    <row r="91" spans="1:18" x14ac:dyDescent="0.2">
      <c r="A91" s="33"/>
      <c r="B91" s="33"/>
      <c r="C91" s="31" t="s">
        <v>42</v>
      </c>
      <c r="D91" s="31"/>
      <c r="E91" s="35"/>
      <c r="F91" s="18">
        <f>SUM(H91:L91)</f>
        <v>14325000</v>
      </c>
      <c r="G91" s="36"/>
      <c r="H91" s="34">
        <v>12232000</v>
      </c>
      <c r="I91" s="58"/>
      <c r="J91" s="34">
        <v>845000</v>
      </c>
      <c r="K91" s="58"/>
      <c r="L91" s="34">
        <v>1248000</v>
      </c>
      <c r="M91" s="58"/>
      <c r="N91" s="34">
        <v>8756000</v>
      </c>
      <c r="O91" s="58"/>
      <c r="P91" s="34">
        <v>5581000</v>
      </c>
      <c r="Q91" s="58"/>
      <c r="R91" s="34">
        <v>12000</v>
      </c>
    </row>
    <row r="92" spans="1:18" x14ac:dyDescent="0.2">
      <c r="A92" s="33"/>
      <c r="B92" s="33"/>
      <c r="C92" s="31" t="s">
        <v>36</v>
      </c>
      <c r="D92" s="31"/>
      <c r="E92" s="35"/>
      <c r="F92" s="18">
        <f>SUM(H92:L92)</f>
        <v>14553000</v>
      </c>
      <c r="G92" s="36"/>
      <c r="H92" s="34">
        <v>4157000</v>
      </c>
      <c r="I92" s="58"/>
      <c r="J92" s="34">
        <v>4083000</v>
      </c>
      <c r="K92" s="58"/>
      <c r="L92" s="34">
        <v>6313000</v>
      </c>
      <c r="M92" s="58"/>
      <c r="N92" s="34">
        <v>6415000</v>
      </c>
      <c r="O92" s="58"/>
      <c r="P92" s="34">
        <v>8167000</v>
      </c>
      <c r="Q92" s="58"/>
      <c r="R92" s="34">
        <v>29000</v>
      </c>
    </row>
    <row r="93" spans="1:18" x14ac:dyDescent="0.2">
      <c r="A93" s="33"/>
      <c r="B93" s="33"/>
      <c r="C93" s="31" t="s">
        <v>43</v>
      </c>
      <c r="D93" s="31"/>
      <c r="E93" s="35"/>
      <c r="G93" s="7"/>
      <c r="H93" s="41"/>
      <c r="I93" s="46"/>
      <c r="J93" s="41"/>
      <c r="K93" s="46"/>
      <c r="L93" s="41"/>
      <c r="M93" s="46"/>
      <c r="N93" s="41"/>
      <c r="O93" s="46"/>
      <c r="P93" s="41"/>
      <c r="Q93" s="46"/>
      <c r="R93" s="41"/>
    </row>
    <row r="94" spans="1:18" x14ac:dyDescent="0.2">
      <c r="A94" s="33"/>
      <c r="B94" s="33"/>
      <c r="C94" s="31"/>
      <c r="D94" s="31"/>
      <c r="E94" s="31" t="s">
        <v>44</v>
      </c>
      <c r="F94" s="18">
        <f>SUM(H94:L94)</f>
        <v>33916000</v>
      </c>
      <c r="G94" s="36"/>
      <c r="H94" s="34">
        <v>28181000</v>
      </c>
      <c r="I94" s="58"/>
      <c r="J94" s="34">
        <v>2134000</v>
      </c>
      <c r="K94" s="58"/>
      <c r="L94" s="34">
        <v>3601000</v>
      </c>
      <c r="M94" s="58"/>
      <c r="N94" s="34">
        <v>21800000</v>
      </c>
      <c r="O94" s="58"/>
      <c r="P94" s="34">
        <v>12116000</v>
      </c>
      <c r="Q94" s="58"/>
      <c r="R94" s="34">
        <v>0</v>
      </c>
    </row>
    <row r="95" spans="1:18" x14ac:dyDescent="0.2">
      <c r="A95" s="33"/>
      <c r="B95" s="33"/>
      <c r="C95" s="31" t="s">
        <v>45</v>
      </c>
      <c r="D95" s="31"/>
      <c r="E95" s="35"/>
      <c r="F95" s="18">
        <f>SUM(H95:L95)</f>
        <v>68000</v>
      </c>
      <c r="G95" s="36"/>
      <c r="H95" s="34">
        <v>0</v>
      </c>
      <c r="I95" s="58"/>
      <c r="J95" s="34">
        <v>62000</v>
      </c>
      <c r="K95" s="58"/>
      <c r="L95" s="34">
        <v>6000</v>
      </c>
      <c r="M95" s="58"/>
      <c r="N95" s="34">
        <v>9000</v>
      </c>
      <c r="O95" s="58"/>
      <c r="P95" s="34">
        <v>59000</v>
      </c>
      <c r="Q95" s="58"/>
      <c r="R95" s="34">
        <v>0</v>
      </c>
    </row>
    <row r="96" spans="1:18" x14ac:dyDescent="0.2">
      <c r="A96" s="33"/>
      <c r="B96" s="33"/>
      <c r="C96" s="31" t="s">
        <v>46</v>
      </c>
      <c r="D96" s="31"/>
      <c r="E96" s="35"/>
      <c r="G96" s="7"/>
      <c r="H96" s="41"/>
      <c r="I96" s="46"/>
      <c r="J96" s="41"/>
      <c r="K96" s="46"/>
      <c r="L96" s="41"/>
      <c r="M96" s="46"/>
      <c r="N96" s="41"/>
      <c r="O96" s="46"/>
      <c r="P96" s="41"/>
      <c r="Q96" s="46"/>
      <c r="R96" s="41"/>
    </row>
    <row r="97" spans="1:18" x14ac:dyDescent="0.2">
      <c r="A97" s="33"/>
      <c r="B97" s="33"/>
      <c r="C97" s="31"/>
      <c r="D97" s="31"/>
      <c r="E97" s="31" t="s">
        <v>47</v>
      </c>
      <c r="F97" s="18">
        <f>SUM(H97:L97)</f>
        <v>6650000</v>
      </c>
      <c r="G97" s="36"/>
      <c r="H97" s="34">
        <v>5160000</v>
      </c>
      <c r="I97" s="58"/>
      <c r="J97" s="34">
        <v>931000</v>
      </c>
      <c r="K97" s="58"/>
      <c r="L97" s="34">
        <v>559000</v>
      </c>
      <c r="M97" s="58"/>
      <c r="N97" s="34">
        <v>4217000</v>
      </c>
      <c r="O97" s="58"/>
      <c r="P97" s="34">
        <v>2433000</v>
      </c>
      <c r="Q97" s="58"/>
      <c r="R97" s="34">
        <v>0</v>
      </c>
    </row>
    <row r="98" spans="1:18" x14ac:dyDescent="0.2">
      <c r="A98" s="33"/>
      <c r="B98" s="33"/>
      <c r="C98" s="31" t="s">
        <v>48</v>
      </c>
      <c r="D98" s="31"/>
      <c r="E98" s="35"/>
      <c r="F98" s="18">
        <f>SUM(H98:L98)</f>
        <v>4557000</v>
      </c>
      <c r="G98" s="36"/>
      <c r="H98" s="34">
        <v>3851000</v>
      </c>
      <c r="I98" s="58"/>
      <c r="J98" s="34">
        <v>436000</v>
      </c>
      <c r="K98" s="58"/>
      <c r="L98" s="34">
        <v>270000</v>
      </c>
      <c r="M98" s="58"/>
      <c r="N98" s="34">
        <v>2785000</v>
      </c>
      <c r="O98" s="58"/>
      <c r="P98" s="34">
        <v>1772000</v>
      </c>
      <c r="Q98" s="58"/>
      <c r="R98" s="34">
        <v>0</v>
      </c>
    </row>
    <row r="99" spans="1:18" x14ac:dyDescent="0.2">
      <c r="C99" s="31" t="s">
        <v>49</v>
      </c>
      <c r="D99" s="31"/>
      <c r="E99" s="35"/>
      <c r="F99" s="18">
        <f>SUM(H99:L99)</f>
        <v>16509000</v>
      </c>
      <c r="G99" s="36"/>
      <c r="H99" s="34">
        <v>12874000</v>
      </c>
      <c r="I99" s="58"/>
      <c r="J99" s="34">
        <v>975000</v>
      </c>
      <c r="K99" s="58"/>
      <c r="L99" s="34">
        <v>2660000</v>
      </c>
      <c r="M99" s="58"/>
      <c r="N99" s="34">
        <v>10204000</v>
      </c>
      <c r="O99" s="58"/>
      <c r="P99" s="34">
        <v>6305000</v>
      </c>
      <c r="Q99" s="58"/>
      <c r="R99" s="34">
        <v>0</v>
      </c>
    </row>
    <row r="100" spans="1:18" x14ac:dyDescent="0.2">
      <c r="A100" s="32"/>
      <c r="B100" s="32"/>
      <c r="C100" s="31" t="s">
        <v>50</v>
      </c>
      <c r="D100" s="31"/>
      <c r="E100" s="35"/>
      <c r="F100" s="59">
        <f>SUM(H100:L100)</f>
        <v>2271000</v>
      </c>
      <c r="G100" s="7"/>
      <c r="H100" s="37">
        <v>2007000</v>
      </c>
      <c r="I100" s="34"/>
      <c r="J100" s="37">
        <v>159000</v>
      </c>
      <c r="K100" s="34"/>
      <c r="L100" s="37">
        <v>105000</v>
      </c>
      <c r="M100" s="34"/>
      <c r="N100" s="37">
        <v>1314000</v>
      </c>
      <c r="O100" s="34"/>
      <c r="P100" s="37">
        <v>957000</v>
      </c>
      <c r="Q100" s="34"/>
      <c r="R100" s="37">
        <v>0</v>
      </c>
    </row>
    <row r="101" spans="1:18" x14ac:dyDescent="0.2">
      <c r="A101" s="33"/>
      <c r="B101" s="32"/>
      <c r="C101" s="33"/>
      <c r="D101" s="33"/>
      <c r="E101" s="33"/>
      <c r="G101" s="7"/>
      <c r="H101" s="7"/>
      <c r="I101" s="38"/>
      <c r="J101" s="7"/>
      <c r="K101" s="38"/>
      <c r="L101" s="7"/>
      <c r="M101" s="38"/>
      <c r="N101" s="7"/>
      <c r="O101" s="38"/>
      <c r="P101" s="38"/>
      <c r="Q101" s="38"/>
      <c r="R101" s="7"/>
    </row>
    <row r="102" spans="1:18" x14ac:dyDescent="0.2">
      <c r="A102" s="33"/>
      <c r="B102" s="33"/>
      <c r="C102" s="31"/>
      <c r="D102" s="31"/>
      <c r="E102" s="31" t="s">
        <v>2</v>
      </c>
      <c r="F102" s="59">
        <f>SUM(H102:L102)</f>
        <v>99289000</v>
      </c>
      <c r="G102" s="7"/>
      <c r="H102" s="59">
        <f>SUM(H90:H101)</f>
        <v>73965000</v>
      </c>
      <c r="I102" s="18"/>
      <c r="J102" s="59">
        <f>SUM(J90:J101)</f>
        <v>10186000</v>
      </c>
      <c r="K102" s="18"/>
      <c r="L102" s="59">
        <f>SUM(L90:L101)</f>
        <v>15138000</v>
      </c>
      <c r="M102" s="18"/>
      <c r="N102" s="59">
        <f>SUM(N90:N101)</f>
        <v>59213000</v>
      </c>
      <c r="O102" s="18"/>
      <c r="P102" s="59">
        <f>SUM(P90:P101)</f>
        <v>40117000</v>
      </c>
      <c r="Q102" s="18"/>
      <c r="R102" s="59">
        <f>SUM(R90:R101)</f>
        <v>41000</v>
      </c>
    </row>
    <row r="103" spans="1:18" x14ac:dyDescent="0.2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x14ac:dyDescent="0.2">
      <c r="A104" s="32"/>
      <c r="B104" s="17" t="s">
        <v>23</v>
      </c>
      <c r="C104" s="33"/>
      <c r="D104" s="33"/>
      <c r="G104" s="7"/>
      <c r="H104" s="38"/>
      <c r="I104" s="38"/>
      <c r="J104" s="7"/>
      <c r="K104" s="38"/>
      <c r="L104" s="7"/>
      <c r="M104" s="38"/>
      <c r="N104" s="38"/>
      <c r="O104" s="38"/>
      <c r="P104" s="38"/>
      <c r="Q104" s="38"/>
      <c r="R104" s="7"/>
    </row>
    <row r="105" spans="1:18" x14ac:dyDescent="0.2">
      <c r="A105" s="33"/>
      <c r="B105" s="33"/>
      <c r="C105" s="31" t="s">
        <v>41</v>
      </c>
      <c r="D105" s="31"/>
      <c r="E105" s="35"/>
      <c r="F105" s="18">
        <f t="shared" ref="F105:F114" si="2">SUM(H105:L105)</f>
        <v>316000</v>
      </c>
      <c r="G105" s="36"/>
      <c r="H105" s="34">
        <v>59000</v>
      </c>
      <c r="I105" s="58"/>
      <c r="J105" s="34">
        <v>88000</v>
      </c>
      <c r="K105" s="58"/>
      <c r="L105" s="34">
        <v>169000</v>
      </c>
      <c r="M105" s="58"/>
      <c r="N105" s="34">
        <v>160000</v>
      </c>
      <c r="O105" s="58"/>
      <c r="P105" s="34">
        <v>156000</v>
      </c>
      <c r="Q105" s="58"/>
      <c r="R105" s="34">
        <v>0</v>
      </c>
    </row>
    <row r="106" spans="1:18" x14ac:dyDescent="0.2">
      <c r="A106" s="33"/>
      <c r="B106" s="33"/>
      <c r="C106" s="31" t="s">
        <v>42</v>
      </c>
      <c r="D106" s="31"/>
      <c r="E106" s="35"/>
      <c r="F106" s="18">
        <f t="shared" si="2"/>
        <v>116000</v>
      </c>
      <c r="G106" s="36"/>
      <c r="H106" s="34">
        <v>0</v>
      </c>
      <c r="I106" s="58"/>
      <c r="J106" s="34">
        <v>61000</v>
      </c>
      <c r="K106" s="58"/>
      <c r="L106" s="34">
        <v>55000</v>
      </c>
      <c r="M106" s="58"/>
      <c r="N106" s="34">
        <v>86000</v>
      </c>
      <c r="O106" s="58"/>
      <c r="P106" s="34">
        <v>30000</v>
      </c>
      <c r="Q106" s="58"/>
      <c r="R106" s="34">
        <v>0</v>
      </c>
    </row>
    <row r="107" spans="1:18" x14ac:dyDescent="0.2">
      <c r="A107" s="33"/>
      <c r="B107" s="33"/>
      <c r="C107" s="31" t="s">
        <v>36</v>
      </c>
      <c r="D107" s="31"/>
      <c r="E107" s="35"/>
      <c r="F107" s="18">
        <f t="shared" si="2"/>
        <v>491000</v>
      </c>
      <c r="G107" s="36"/>
      <c r="H107" s="34">
        <v>357000</v>
      </c>
      <c r="I107" s="58"/>
      <c r="J107" s="34">
        <v>-11000</v>
      </c>
      <c r="K107" s="58"/>
      <c r="L107" s="34">
        <v>145000</v>
      </c>
      <c r="M107" s="58"/>
      <c r="N107" s="34">
        <v>342000</v>
      </c>
      <c r="O107" s="58"/>
      <c r="P107" s="34">
        <v>149000</v>
      </c>
      <c r="Q107" s="58"/>
      <c r="R107" s="34">
        <v>0</v>
      </c>
    </row>
    <row r="108" spans="1:18" x14ac:dyDescent="0.2">
      <c r="A108" s="33"/>
      <c r="B108" s="33"/>
      <c r="C108" s="31" t="s">
        <v>51</v>
      </c>
      <c r="D108" s="31"/>
      <c r="E108" s="35"/>
      <c r="F108" s="18">
        <f t="shared" si="2"/>
        <v>3915000</v>
      </c>
      <c r="G108" s="36"/>
      <c r="H108" s="34">
        <v>627000</v>
      </c>
      <c r="I108" s="58"/>
      <c r="J108" s="34">
        <v>40000</v>
      </c>
      <c r="K108" s="58"/>
      <c r="L108" s="34">
        <v>3248000</v>
      </c>
      <c r="M108" s="58"/>
      <c r="N108" s="34">
        <v>2119000</v>
      </c>
      <c r="O108" s="58"/>
      <c r="P108" s="34">
        <v>1796000</v>
      </c>
      <c r="Q108" s="58"/>
      <c r="R108" s="34">
        <v>0</v>
      </c>
    </row>
    <row r="109" spans="1:18" x14ac:dyDescent="0.2">
      <c r="A109" s="33"/>
      <c r="B109" s="33"/>
      <c r="C109" s="31" t="s">
        <v>43</v>
      </c>
      <c r="D109" s="31"/>
      <c r="G109" s="36"/>
      <c r="H109" s="34"/>
      <c r="I109" s="58"/>
      <c r="J109" s="34"/>
      <c r="K109" s="58"/>
      <c r="L109" s="34"/>
      <c r="M109" s="58"/>
      <c r="N109" s="34"/>
      <c r="O109" s="58"/>
      <c r="P109" s="34"/>
      <c r="Q109" s="58"/>
      <c r="R109" s="34"/>
    </row>
    <row r="110" spans="1:18" x14ac:dyDescent="0.2">
      <c r="A110" s="33"/>
      <c r="B110" s="33"/>
      <c r="C110" s="31"/>
      <c r="D110" s="31"/>
      <c r="E110" s="35" t="s">
        <v>44</v>
      </c>
      <c r="F110" s="18">
        <f t="shared" si="2"/>
        <v>-1000</v>
      </c>
      <c r="G110" s="36"/>
      <c r="H110" s="34">
        <v>18000</v>
      </c>
      <c r="I110" s="58"/>
      <c r="J110" s="34">
        <v>1000</v>
      </c>
      <c r="K110" s="58"/>
      <c r="L110" s="34">
        <v>-20000</v>
      </c>
      <c r="M110" s="58"/>
      <c r="N110" s="34">
        <v>16000</v>
      </c>
      <c r="O110" s="58"/>
      <c r="P110" s="34">
        <v>-17000</v>
      </c>
      <c r="Q110" s="58"/>
      <c r="R110" s="34">
        <v>0</v>
      </c>
    </row>
    <row r="111" spans="1:18" x14ac:dyDescent="0.2">
      <c r="A111" s="33"/>
      <c r="B111" s="33"/>
      <c r="C111" s="31" t="s">
        <v>45</v>
      </c>
      <c r="D111" s="31"/>
      <c r="E111" s="35"/>
      <c r="F111" s="18">
        <f t="shared" si="2"/>
        <v>106401000</v>
      </c>
      <c r="G111" s="36"/>
      <c r="H111" s="34">
        <v>484000</v>
      </c>
      <c r="I111" s="58"/>
      <c r="J111" s="34">
        <v>4362000</v>
      </c>
      <c r="K111" s="58"/>
      <c r="L111" s="34">
        <v>101555000</v>
      </c>
      <c r="M111" s="58"/>
      <c r="N111" s="34">
        <v>49731000</v>
      </c>
      <c r="O111" s="58"/>
      <c r="P111" s="34">
        <v>56662000</v>
      </c>
      <c r="Q111" s="58"/>
      <c r="R111" s="34">
        <v>-8000</v>
      </c>
    </row>
    <row r="112" spans="1:18" x14ac:dyDescent="0.2">
      <c r="A112" s="33"/>
      <c r="B112" s="33"/>
      <c r="C112" s="31" t="s">
        <v>52</v>
      </c>
      <c r="D112" s="31"/>
      <c r="G112" s="36"/>
      <c r="H112" s="34"/>
      <c r="I112" s="58"/>
      <c r="J112" s="34"/>
      <c r="K112" s="58"/>
      <c r="L112" s="34"/>
      <c r="M112" s="58"/>
      <c r="N112" s="34"/>
      <c r="O112" s="58"/>
      <c r="P112" s="34"/>
      <c r="Q112" s="58"/>
      <c r="R112" s="34"/>
    </row>
    <row r="113" spans="1:18" x14ac:dyDescent="0.2">
      <c r="A113" s="33"/>
      <c r="B113" s="33"/>
      <c r="C113" s="31"/>
      <c r="D113" s="31"/>
      <c r="E113" s="35" t="s">
        <v>53</v>
      </c>
      <c r="F113" s="18">
        <f t="shared" si="2"/>
        <v>3326000</v>
      </c>
      <c r="G113" s="36"/>
      <c r="H113" s="34">
        <v>238000</v>
      </c>
      <c r="I113" s="58"/>
      <c r="J113" s="34">
        <v>154000</v>
      </c>
      <c r="K113" s="58"/>
      <c r="L113" s="34">
        <v>2934000</v>
      </c>
      <c r="M113" s="58"/>
      <c r="N113" s="34">
        <v>1861000</v>
      </c>
      <c r="O113" s="58"/>
      <c r="P113" s="34">
        <v>1487000</v>
      </c>
      <c r="Q113" s="58"/>
      <c r="R113" s="34">
        <v>22000</v>
      </c>
    </row>
    <row r="114" spans="1:18" x14ac:dyDescent="0.2">
      <c r="A114" s="33"/>
      <c r="B114" s="33"/>
      <c r="C114" s="31" t="s">
        <v>54</v>
      </c>
      <c r="D114" s="31"/>
      <c r="E114" s="35"/>
      <c r="F114" s="18">
        <f t="shared" si="2"/>
        <v>246000</v>
      </c>
      <c r="G114" s="36"/>
      <c r="H114" s="34">
        <v>9000</v>
      </c>
      <c r="I114" s="58"/>
      <c r="J114" s="34">
        <v>27000</v>
      </c>
      <c r="K114" s="58"/>
      <c r="L114" s="34">
        <v>210000</v>
      </c>
      <c r="M114" s="58"/>
      <c r="N114" s="34">
        <v>80000</v>
      </c>
      <c r="O114" s="58"/>
      <c r="P114" s="34">
        <v>166000</v>
      </c>
      <c r="Q114" s="58"/>
      <c r="R114" s="34">
        <v>0</v>
      </c>
    </row>
    <row r="115" spans="1:18" x14ac:dyDescent="0.2">
      <c r="C115" s="31" t="s">
        <v>50</v>
      </c>
      <c r="D115" s="31"/>
      <c r="E115" s="35"/>
      <c r="F115" s="59">
        <f>SUM(H115:L115)</f>
        <v>32000</v>
      </c>
      <c r="G115" s="7"/>
      <c r="H115" s="37">
        <v>2000</v>
      </c>
      <c r="I115" s="34"/>
      <c r="J115" s="37">
        <v>26000</v>
      </c>
      <c r="K115" s="34"/>
      <c r="L115" s="37">
        <v>4000</v>
      </c>
      <c r="M115" s="34"/>
      <c r="N115" s="37">
        <v>1000</v>
      </c>
      <c r="O115" s="34"/>
      <c r="P115" s="37">
        <v>31000</v>
      </c>
      <c r="Q115" s="34"/>
      <c r="R115" s="37">
        <v>0</v>
      </c>
    </row>
    <row r="116" spans="1:18" x14ac:dyDescent="0.2">
      <c r="A116" s="33"/>
      <c r="B116" s="33"/>
      <c r="C116" s="31"/>
      <c r="D116" s="31"/>
      <c r="G116" s="7"/>
      <c r="H116" s="38"/>
      <c r="I116" s="38"/>
      <c r="J116" s="7"/>
      <c r="K116" s="38"/>
      <c r="L116" s="38"/>
      <c r="M116" s="38"/>
      <c r="N116" s="38"/>
      <c r="O116" s="38"/>
      <c r="P116" s="38"/>
      <c r="Q116" s="38"/>
      <c r="R116" s="7"/>
    </row>
    <row r="117" spans="1:18" x14ac:dyDescent="0.2">
      <c r="A117" s="33"/>
      <c r="B117" s="33"/>
      <c r="C117" s="31"/>
      <c r="D117" s="31"/>
      <c r="E117" s="31" t="s">
        <v>55</v>
      </c>
      <c r="F117" s="59">
        <f>SUM(H117:L117)</f>
        <v>114842000</v>
      </c>
      <c r="G117" s="7"/>
      <c r="H117" s="59">
        <f>SUM(H105:H116)</f>
        <v>1794000</v>
      </c>
      <c r="I117" s="18"/>
      <c r="J117" s="59">
        <f>SUM(J105:J116)</f>
        <v>4748000</v>
      </c>
      <c r="K117" s="18"/>
      <c r="L117" s="59">
        <f>SUM(L105:L116)</f>
        <v>108300000</v>
      </c>
      <c r="M117" s="18"/>
      <c r="N117" s="59">
        <f>SUM(N105:N116)</f>
        <v>54396000</v>
      </c>
      <c r="O117" s="18"/>
      <c r="P117" s="59">
        <f>SUM(P105:P116)</f>
        <v>60460000</v>
      </c>
      <c r="Q117" s="18"/>
      <c r="R117" s="59">
        <f>SUM(R105:R116)</f>
        <v>14000</v>
      </c>
    </row>
    <row r="118" spans="1:18" x14ac:dyDescent="0.2">
      <c r="A118" s="33"/>
      <c r="B118" s="33"/>
      <c r="C118" s="31"/>
      <c r="D118" s="31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</row>
    <row r="119" spans="1:18" x14ac:dyDescent="0.2">
      <c r="A119" s="33"/>
      <c r="B119" s="33"/>
      <c r="C119" s="31"/>
      <c r="D119" s="31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18" x14ac:dyDescent="0.2">
      <c r="A120" s="33"/>
      <c r="B120" s="33" t="s">
        <v>25</v>
      </c>
      <c r="C120" s="31"/>
      <c r="D120" s="31"/>
      <c r="G120" s="7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</row>
    <row r="121" spans="1:18" x14ac:dyDescent="0.2">
      <c r="A121" s="33"/>
      <c r="B121" s="33"/>
      <c r="C121" s="31" t="s">
        <v>36</v>
      </c>
      <c r="D121" s="31"/>
      <c r="E121" s="35"/>
      <c r="F121" s="18">
        <f t="shared" ref="F121" si="3">SUM(H121:L121)</f>
        <v>2000</v>
      </c>
      <c r="G121" s="7"/>
      <c r="H121" s="34">
        <v>0</v>
      </c>
      <c r="I121" s="34"/>
      <c r="J121" s="34">
        <v>2000</v>
      </c>
      <c r="K121" s="34"/>
      <c r="L121" s="34">
        <v>0</v>
      </c>
      <c r="M121" s="34"/>
      <c r="N121" s="34">
        <v>0</v>
      </c>
      <c r="O121" s="34"/>
      <c r="P121" s="34">
        <v>2000</v>
      </c>
      <c r="Q121" s="34"/>
      <c r="R121" s="34">
        <v>0</v>
      </c>
    </row>
    <row r="122" spans="1:18" x14ac:dyDescent="0.2">
      <c r="A122" s="33"/>
      <c r="B122" s="33"/>
      <c r="C122" s="31" t="s">
        <v>51</v>
      </c>
      <c r="D122" s="31"/>
      <c r="E122" s="35"/>
      <c r="F122" s="59">
        <f>SUM(H122:L122)</f>
        <v>41000</v>
      </c>
      <c r="G122" s="7"/>
      <c r="H122" s="37">
        <v>0</v>
      </c>
      <c r="I122" s="34"/>
      <c r="J122" s="37">
        <v>41000</v>
      </c>
      <c r="K122" s="34"/>
      <c r="L122" s="37">
        <v>0</v>
      </c>
      <c r="M122" s="34"/>
      <c r="N122" s="37">
        <v>28000</v>
      </c>
      <c r="O122" s="34"/>
      <c r="P122" s="37">
        <v>13000</v>
      </c>
      <c r="Q122" s="34"/>
      <c r="R122" s="37">
        <v>0</v>
      </c>
    </row>
    <row r="123" spans="1:18" x14ac:dyDescent="0.2">
      <c r="A123" s="33"/>
      <c r="B123" s="33"/>
      <c r="C123" s="31"/>
      <c r="D123" s="31"/>
      <c r="E123" s="35"/>
      <c r="G123" s="7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</row>
    <row r="124" spans="1:18" x14ac:dyDescent="0.2">
      <c r="A124" s="33"/>
      <c r="B124" s="33"/>
      <c r="C124" s="31"/>
      <c r="D124" s="31"/>
      <c r="E124" s="31" t="s">
        <v>2</v>
      </c>
      <c r="F124" s="59">
        <f>SUM(H124:L124)</f>
        <v>43000</v>
      </c>
      <c r="G124" s="7"/>
      <c r="H124" s="59">
        <f>SUM(H120:H123)</f>
        <v>0</v>
      </c>
      <c r="I124" s="18"/>
      <c r="J124" s="59">
        <f>SUM(J120:J123)</f>
        <v>43000</v>
      </c>
      <c r="K124" s="18"/>
      <c r="L124" s="59">
        <f>SUM(L120:L123)</f>
        <v>0</v>
      </c>
      <c r="M124" s="18"/>
      <c r="N124" s="59">
        <f>SUM(N120:N123)</f>
        <v>28000</v>
      </c>
      <c r="O124" s="18"/>
      <c r="P124" s="59">
        <f>SUM(P120:P123)</f>
        <v>15000</v>
      </c>
      <c r="Q124" s="18"/>
      <c r="R124" s="59">
        <f>SUM(R120:R123)</f>
        <v>0</v>
      </c>
    </row>
    <row r="125" spans="1:18" x14ac:dyDescent="0.2">
      <c r="A125" s="33"/>
      <c r="B125" s="33"/>
      <c r="C125" s="31"/>
      <c r="D125" s="31"/>
      <c r="G125" s="7"/>
      <c r="H125" s="38"/>
      <c r="I125" s="38"/>
      <c r="J125" s="7"/>
      <c r="K125" s="38"/>
      <c r="L125" s="38"/>
      <c r="M125" s="38"/>
      <c r="N125" s="38"/>
      <c r="O125" s="38"/>
      <c r="P125" s="38"/>
      <c r="Q125" s="38"/>
      <c r="R125" s="7"/>
    </row>
    <row r="126" spans="1:18" x14ac:dyDescent="0.2">
      <c r="A126" s="33"/>
      <c r="B126" s="33" t="s">
        <v>30</v>
      </c>
      <c r="C126" s="31"/>
      <c r="D126" s="31"/>
      <c r="G126" s="7"/>
      <c r="H126" s="38"/>
      <c r="I126" s="38"/>
      <c r="J126" s="7"/>
      <c r="K126" s="38"/>
      <c r="L126" s="38"/>
      <c r="M126" s="38"/>
      <c r="N126" s="38"/>
      <c r="O126" s="38"/>
      <c r="P126" s="38"/>
      <c r="Q126" s="38"/>
      <c r="R126" s="7"/>
    </row>
    <row r="127" spans="1:18" x14ac:dyDescent="0.2">
      <c r="C127" s="31" t="s">
        <v>36</v>
      </c>
      <c r="D127" s="31"/>
      <c r="E127" s="35"/>
      <c r="F127" s="18">
        <f t="shared" ref="F127:F132" si="4">SUM(H127:L127)</f>
        <v>3635000</v>
      </c>
      <c r="G127" s="36"/>
      <c r="H127" s="34">
        <v>0</v>
      </c>
      <c r="I127" s="58"/>
      <c r="J127" s="34">
        <v>248000</v>
      </c>
      <c r="K127" s="58"/>
      <c r="L127" s="34">
        <v>3387000</v>
      </c>
      <c r="M127" s="58"/>
      <c r="N127" s="34">
        <v>2165000</v>
      </c>
      <c r="O127" s="58"/>
      <c r="P127" s="34">
        <v>1470000</v>
      </c>
      <c r="Q127" s="58"/>
      <c r="R127" s="34">
        <v>0</v>
      </c>
    </row>
    <row r="128" spans="1:18" x14ac:dyDescent="0.2">
      <c r="C128" s="31" t="s">
        <v>51</v>
      </c>
      <c r="D128" s="31"/>
      <c r="E128" s="35"/>
      <c r="F128" s="18">
        <f t="shared" si="4"/>
        <v>525000</v>
      </c>
      <c r="G128" s="36"/>
      <c r="H128" s="34">
        <v>0</v>
      </c>
      <c r="I128" s="58"/>
      <c r="J128" s="34">
        <v>525000</v>
      </c>
      <c r="K128" s="58"/>
      <c r="L128" s="34">
        <v>0</v>
      </c>
      <c r="M128" s="58"/>
      <c r="N128" s="34">
        <v>302000</v>
      </c>
      <c r="O128" s="58"/>
      <c r="P128" s="34">
        <v>223000</v>
      </c>
      <c r="Q128" s="58"/>
      <c r="R128" s="34">
        <v>0</v>
      </c>
    </row>
    <row r="129" spans="1:18" x14ac:dyDescent="0.2">
      <c r="C129" s="31" t="s">
        <v>43</v>
      </c>
      <c r="D129" s="31"/>
      <c r="E129" s="35"/>
      <c r="G129" s="36"/>
      <c r="H129" s="34"/>
      <c r="I129" s="58"/>
      <c r="J129" s="34"/>
      <c r="K129" s="58"/>
      <c r="L129" s="34"/>
      <c r="M129" s="58"/>
      <c r="N129" s="34"/>
      <c r="O129" s="58"/>
      <c r="P129" s="34"/>
      <c r="Q129" s="58"/>
      <c r="R129" s="34"/>
    </row>
    <row r="130" spans="1:18" x14ac:dyDescent="0.2">
      <c r="A130" s="31"/>
      <c r="B130" s="31"/>
      <c r="C130" s="33"/>
      <c r="D130" s="33"/>
      <c r="E130" s="31" t="s">
        <v>44</v>
      </c>
      <c r="F130" s="18">
        <f t="shared" si="4"/>
        <v>-72000</v>
      </c>
      <c r="G130" s="36"/>
      <c r="H130" s="34">
        <v>157000</v>
      </c>
      <c r="I130" s="58"/>
      <c r="J130" s="34">
        <v>-375000</v>
      </c>
      <c r="K130" s="58"/>
      <c r="L130" s="34">
        <v>146000</v>
      </c>
      <c r="M130" s="58"/>
      <c r="N130" s="34">
        <v>951000</v>
      </c>
      <c r="O130" s="58"/>
      <c r="P130" s="34">
        <v>932000</v>
      </c>
      <c r="Q130" s="58"/>
      <c r="R130" s="34">
        <v>1955000</v>
      </c>
    </row>
    <row r="131" spans="1:18" x14ac:dyDescent="0.2">
      <c r="C131" s="31" t="s">
        <v>45</v>
      </c>
      <c r="D131" s="31"/>
      <c r="E131" s="35"/>
      <c r="F131" s="18">
        <f t="shared" si="4"/>
        <v>2513000</v>
      </c>
      <c r="G131" s="36"/>
      <c r="H131" s="34">
        <v>244000</v>
      </c>
      <c r="I131" s="58"/>
      <c r="J131" s="34">
        <v>2216000</v>
      </c>
      <c r="K131" s="58"/>
      <c r="L131" s="34">
        <v>53000</v>
      </c>
      <c r="M131" s="58"/>
      <c r="N131" s="34">
        <v>2428000</v>
      </c>
      <c r="O131" s="58"/>
      <c r="P131" s="34">
        <v>3451000</v>
      </c>
      <c r="Q131" s="58"/>
      <c r="R131" s="34">
        <v>3366000</v>
      </c>
    </row>
    <row r="132" spans="1:18" x14ac:dyDescent="0.2">
      <c r="C132" s="60" t="s">
        <v>56</v>
      </c>
      <c r="D132" s="31"/>
      <c r="E132" s="35"/>
      <c r="F132" s="18">
        <f t="shared" si="4"/>
        <v>-75000</v>
      </c>
      <c r="G132" s="36"/>
      <c r="H132" s="34">
        <v>0</v>
      </c>
      <c r="I132" s="58"/>
      <c r="J132" s="34">
        <v>-75000</v>
      </c>
      <c r="K132" s="58"/>
      <c r="L132" s="34">
        <v>0</v>
      </c>
      <c r="M132" s="58"/>
      <c r="N132" s="34">
        <v>0</v>
      </c>
      <c r="O132" s="58"/>
      <c r="P132" s="34">
        <v>17000</v>
      </c>
      <c r="Q132" s="58"/>
      <c r="R132" s="34">
        <v>92000</v>
      </c>
    </row>
    <row r="133" spans="1:18" x14ac:dyDescent="0.2">
      <c r="A133" s="31"/>
      <c r="B133" s="31"/>
      <c r="C133" s="33" t="s">
        <v>57</v>
      </c>
      <c r="D133" s="33"/>
      <c r="F133" s="18">
        <f>SUM(H133:L133)</f>
        <v>-1000</v>
      </c>
      <c r="G133" s="36"/>
      <c r="H133" s="34">
        <v>0</v>
      </c>
      <c r="I133" s="58"/>
      <c r="J133" s="34">
        <v>-1000</v>
      </c>
      <c r="K133" s="58"/>
      <c r="L133" s="34">
        <v>0</v>
      </c>
      <c r="M133" s="58"/>
      <c r="N133" s="34">
        <v>3000</v>
      </c>
      <c r="O133" s="58"/>
      <c r="P133" s="34">
        <v>1000</v>
      </c>
      <c r="Q133" s="58"/>
      <c r="R133" s="34">
        <v>5000</v>
      </c>
    </row>
    <row r="134" spans="1:18" x14ac:dyDescent="0.2">
      <c r="C134" s="31" t="s">
        <v>54</v>
      </c>
      <c r="D134" s="31"/>
      <c r="F134" s="59">
        <f>SUM(H134:L134)</f>
        <v>1000</v>
      </c>
      <c r="G134" s="7"/>
      <c r="H134" s="37">
        <v>0</v>
      </c>
      <c r="I134" s="34"/>
      <c r="J134" s="37">
        <v>1000</v>
      </c>
      <c r="K134" s="34"/>
      <c r="L134" s="37">
        <v>0</v>
      </c>
      <c r="M134" s="34"/>
      <c r="N134" s="37">
        <v>1000</v>
      </c>
      <c r="O134" s="34"/>
      <c r="P134" s="37">
        <v>0</v>
      </c>
      <c r="Q134" s="34"/>
      <c r="R134" s="37">
        <v>0</v>
      </c>
    </row>
    <row r="135" spans="1:18" x14ac:dyDescent="0.2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x14ac:dyDescent="0.2">
      <c r="E136" s="31" t="s">
        <v>2</v>
      </c>
      <c r="F136" s="59">
        <f>SUM(H136:L136)</f>
        <v>6526000</v>
      </c>
      <c r="G136" s="7">
        <v>0</v>
      </c>
      <c r="H136" s="59">
        <f>SUM(H127:H135)</f>
        <v>401000</v>
      </c>
      <c r="I136" s="18"/>
      <c r="J136" s="59">
        <f>SUM(J127:J135)</f>
        <v>2539000</v>
      </c>
      <c r="K136" s="18"/>
      <c r="L136" s="59">
        <f>SUM(L127:L135)</f>
        <v>3586000</v>
      </c>
      <c r="M136" s="18"/>
      <c r="N136" s="59">
        <f>SUM(N127:N135)</f>
        <v>5850000</v>
      </c>
      <c r="O136" s="18"/>
      <c r="P136" s="59">
        <f>SUM(P127:P135)</f>
        <v>6094000</v>
      </c>
      <c r="Q136" s="18"/>
      <c r="R136" s="59">
        <f>SUM(R127:R135)</f>
        <v>5418000</v>
      </c>
    </row>
    <row r="137" spans="1:18" x14ac:dyDescent="0.2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x14ac:dyDescent="0.2">
      <c r="E138" s="31" t="s">
        <v>58</v>
      </c>
      <c r="F138" s="59">
        <f>SUM(H138:L138)</f>
        <v>220700000</v>
      </c>
      <c r="G138" s="7"/>
      <c r="H138" s="59">
        <f>+H102+H117+H124+H136</f>
        <v>76160000</v>
      </c>
      <c r="I138" s="18"/>
      <c r="J138" s="59">
        <f>+J102+J117+J124+J136</f>
        <v>17516000</v>
      </c>
      <c r="K138" s="18"/>
      <c r="L138" s="59">
        <f>+L102+L117+L124+L136</f>
        <v>127024000</v>
      </c>
      <c r="M138" s="18"/>
      <c r="N138" s="59">
        <f>+N102+N117+N124+N136</f>
        <v>119487000</v>
      </c>
      <c r="O138" s="18"/>
      <c r="P138" s="59">
        <f>+P102+P117+P124+P136</f>
        <v>106686000</v>
      </c>
      <c r="Q138" s="18"/>
      <c r="R138" s="59">
        <f>+R102+R117+R124+R136</f>
        <v>5473000</v>
      </c>
    </row>
    <row r="139" spans="1:18" x14ac:dyDescent="0.2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x14ac:dyDescent="0.2">
      <c r="A140" s="23" t="s">
        <v>59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x14ac:dyDescent="0.2">
      <c r="A141" s="23"/>
      <c r="B141" s="23" t="s">
        <v>60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x14ac:dyDescent="0.2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x14ac:dyDescent="0.2">
      <c r="B143" s="39" t="s">
        <v>12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x14ac:dyDescent="0.2">
      <c r="C144" s="31" t="s">
        <v>61</v>
      </c>
      <c r="D144" s="31"/>
      <c r="E144" s="35"/>
      <c r="F144" s="18">
        <f>SUM(H144:L144)</f>
        <v>7776000</v>
      </c>
      <c r="G144" s="36"/>
      <c r="H144" s="34">
        <v>6677000</v>
      </c>
      <c r="I144" s="58"/>
      <c r="J144" s="34">
        <v>598000</v>
      </c>
      <c r="K144" s="58"/>
      <c r="L144" s="34">
        <v>501000</v>
      </c>
      <c r="M144" s="58"/>
      <c r="N144" s="34">
        <v>5095000</v>
      </c>
      <c r="O144" s="58"/>
      <c r="P144" s="34">
        <v>2681000</v>
      </c>
      <c r="Q144" s="58"/>
      <c r="R144" s="34">
        <v>0</v>
      </c>
    </row>
    <row r="145" spans="1:18" x14ac:dyDescent="0.2">
      <c r="C145" s="31" t="s">
        <v>62</v>
      </c>
      <c r="D145" s="31"/>
      <c r="E145" s="35"/>
      <c r="F145" s="18">
        <f>SUM(H145:L145)</f>
        <v>3508000</v>
      </c>
      <c r="G145" s="36"/>
      <c r="H145" s="34">
        <v>3188000</v>
      </c>
      <c r="I145" s="58"/>
      <c r="J145" s="34">
        <v>210000</v>
      </c>
      <c r="K145" s="58"/>
      <c r="L145" s="34">
        <v>110000</v>
      </c>
      <c r="M145" s="58"/>
      <c r="N145" s="34">
        <v>2225000</v>
      </c>
      <c r="O145" s="58"/>
      <c r="P145" s="34">
        <v>1283000</v>
      </c>
      <c r="Q145" s="58"/>
      <c r="R145" s="34">
        <v>0</v>
      </c>
    </row>
    <row r="146" spans="1:18" x14ac:dyDescent="0.2">
      <c r="C146" s="31" t="s">
        <v>36</v>
      </c>
      <c r="D146" s="31"/>
      <c r="E146" s="35"/>
      <c r="F146" s="18">
        <f>SUM(H146:L146)</f>
        <v>5534000</v>
      </c>
      <c r="G146" s="36"/>
      <c r="H146" s="34">
        <v>2889000</v>
      </c>
      <c r="I146" s="58"/>
      <c r="J146" s="34">
        <v>1416000</v>
      </c>
      <c r="K146" s="58"/>
      <c r="L146" s="34">
        <v>1229000</v>
      </c>
      <c r="M146" s="58"/>
      <c r="N146" s="34">
        <v>3282000</v>
      </c>
      <c r="O146" s="58"/>
      <c r="P146" s="34">
        <v>2377000</v>
      </c>
      <c r="Q146" s="58"/>
      <c r="R146" s="34">
        <v>125000</v>
      </c>
    </row>
    <row r="147" spans="1:18" x14ac:dyDescent="0.2">
      <c r="C147" s="31" t="s">
        <v>63</v>
      </c>
      <c r="D147" s="31"/>
      <c r="E147" s="35"/>
      <c r="G147" s="7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</row>
    <row r="148" spans="1:18" x14ac:dyDescent="0.2">
      <c r="C148" s="30"/>
      <c r="D148" s="31"/>
      <c r="E148" s="35" t="s">
        <v>64</v>
      </c>
      <c r="F148" s="59">
        <f>SUM(H148:L148)</f>
        <v>3451000</v>
      </c>
      <c r="G148" s="7"/>
      <c r="H148" s="37">
        <v>2706000</v>
      </c>
      <c r="I148" s="34"/>
      <c r="J148" s="37">
        <v>336000</v>
      </c>
      <c r="K148" s="34"/>
      <c r="L148" s="37">
        <v>409000</v>
      </c>
      <c r="M148" s="34"/>
      <c r="N148" s="37">
        <v>2120000</v>
      </c>
      <c r="O148" s="34"/>
      <c r="P148" s="37">
        <v>1339000</v>
      </c>
      <c r="Q148" s="34"/>
      <c r="R148" s="37">
        <v>8000</v>
      </c>
    </row>
    <row r="149" spans="1:18" x14ac:dyDescent="0.2">
      <c r="A149" s="48"/>
      <c r="B149" s="48"/>
      <c r="C149" s="48"/>
      <c r="D149" s="48"/>
      <c r="E149" s="48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1:18" x14ac:dyDescent="0.2">
      <c r="E150" s="31" t="s">
        <v>2</v>
      </c>
      <c r="F150" s="59">
        <f>SUM(H150:L150)</f>
        <v>20269000</v>
      </c>
      <c r="G150" s="7"/>
      <c r="H150" s="59">
        <f>SUM(H144:H149)</f>
        <v>15460000</v>
      </c>
      <c r="I150" s="18"/>
      <c r="J150" s="59">
        <f>SUM(J144:J149)</f>
        <v>2560000</v>
      </c>
      <c r="K150" s="18"/>
      <c r="L150" s="59">
        <f>SUM(L144:L149)</f>
        <v>2249000</v>
      </c>
      <c r="M150" s="18"/>
      <c r="N150" s="59">
        <f>SUM(N144:N149)</f>
        <v>12722000</v>
      </c>
      <c r="O150" s="18"/>
      <c r="P150" s="59">
        <f>SUM(P144:P149)</f>
        <v>7680000</v>
      </c>
      <c r="Q150" s="18"/>
      <c r="R150" s="59">
        <f>SUM(R144:R149)</f>
        <v>133000</v>
      </c>
    </row>
    <row r="151" spans="1:18" x14ac:dyDescent="0.2">
      <c r="A151" s="48"/>
      <c r="B151" s="48"/>
      <c r="C151" s="48"/>
      <c r="D151" s="48"/>
      <c r="E151" s="48"/>
      <c r="F151" s="49"/>
      <c r="G151" s="50"/>
      <c r="H151" s="50"/>
      <c r="I151" s="7"/>
      <c r="J151" s="50"/>
      <c r="K151" s="7"/>
      <c r="L151" s="50"/>
      <c r="M151" s="7"/>
      <c r="N151" s="50"/>
      <c r="O151" s="7"/>
      <c r="P151" s="50"/>
      <c r="Q151" s="7"/>
      <c r="R151" s="50"/>
    </row>
    <row r="152" spans="1:18" x14ac:dyDescent="0.2">
      <c r="B152" s="39" t="s">
        <v>23</v>
      </c>
      <c r="G152" s="7"/>
      <c r="H152" s="7"/>
      <c r="I152" s="45"/>
      <c r="J152" s="7"/>
      <c r="K152" s="45"/>
      <c r="L152" s="7"/>
      <c r="M152" s="45"/>
      <c r="N152" s="7"/>
      <c r="O152" s="45"/>
      <c r="P152" s="7"/>
      <c r="Q152" s="45"/>
      <c r="R152" s="7"/>
    </row>
    <row r="153" spans="1:18" x14ac:dyDescent="0.2">
      <c r="C153" s="31" t="s">
        <v>62</v>
      </c>
      <c r="D153" s="31"/>
      <c r="E153" s="35"/>
      <c r="F153" s="18">
        <f>SUM(H153:L153)</f>
        <v>6000</v>
      </c>
      <c r="G153" s="36"/>
      <c r="H153" s="34">
        <v>0</v>
      </c>
      <c r="I153" s="58"/>
      <c r="J153" s="34">
        <v>4000</v>
      </c>
      <c r="K153" s="58"/>
      <c r="L153" s="34">
        <v>2000</v>
      </c>
      <c r="M153" s="58"/>
      <c r="N153" s="34">
        <v>1000</v>
      </c>
      <c r="O153" s="58"/>
      <c r="P153" s="34">
        <v>5000</v>
      </c>
      <c r="Q153" s="58"/>
      <c r="R153" s="34">
        <v>0</v>
      </c>
    </row>
    <row r="154" spans="1:18" x14ac:dyDescent="0.2">
      <c r="C154" s="30" t="s">
        <v>36</v>
      </c>
      <c r="D154" s="31"/>
      <c r="E154" s="35"/>
      <c r="F154" s="59">
        <f>SUM(H154:L154)</f>
        <v>8000</v>
      </c>
      <c r="G154" s="7"/>
      <c r="H154" s="37">
        <v>0</v>
      </c>
      <c r="I154" s="34"/>
      <c r="J154" s="37">
        <v>0</v>
      </c>
      <c r="K154" s="34"/>
      <c r="L154" s="37">
        <v>8000</v>
      </c>
      <c r="M154" s="34"/>
      <c r="N154" s="37">
        <v>0</v>
      </c>
      <c r="O154" s="34"/>
      <c r="P154" s="37">
        <v>8000</v>
      </c>
      <c r="Q154" s="34"/>
      <c r="R154" s="37">
        <v>0</v>
      </c>
    </row>
    <row r="155" spans="1:18" x14ac:dyDescent="0.2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2">
      <c r="E156" s="31" t="s">
        <v>2</v>
      </c>
      <c r="F156" s="59">
        <f>SUM(H156:L156)</f>
        <v>14000</v>
      </c>
      <c r="G156" s="7"/>
      <c r="H156" s="59">
        <f>SUM(H153:H155)</f>
        <v>0</v>
      </c>
      <c r="I156" s="18"/>
      <c r="J156" s="59">
        <f>SUM(J153:J155)</f>
        <v>4000</v>
      </c>
      <c r="K156" s="18"/>
      <c r="L156" s="59">
        <f>SUM(L153:L155)</f>
        <v>10000</v>
      </c>
      <c r="M156" s="18"/>
      <c r="N156" s="59">
        <f>SUM(N153:N155)</f>
        <v>1000</v>
      </c>
      <c r="O156" s="18"/>
      <c r="P156" s="59">
        <f>SUM(P153:P155)</f>
        <v>13000</v>
      </c>
      <c r="Q156" s="18"/>
      <c r="R156" s="59">
        <f>SUM(R153:R155)</f>
        <v>0</v>
      </c>
    </row>
    <row r="157" spans="1:18" x14ac:dyDescent="0.2"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</row>
    <row r="158" spans="1:18" x14ac:dyDescent="0.2">
      <c r="A158" s="33"/>
      <c r="B158" s="17" t="s">
        <v>30</v>
      </c>
      <c r="C158" s="31"/>
      <c r="D158" s="31"/>
      <c r="F158" s="59">
        <f>SUM(H158:L158)</f>
        <v>159000</v>
      </c>
      <c r="G158" s="7"/>
      <c r="H158" s="37">
        <v>0</v>
      </c>
      <c r="I158" s="34"/>
      <c r="J158" s="37">
        <v>159000</v>
      </c>
      <c r="K158" s="34"/>
      <c r="L158" s="37">
        <v>0</v>
      </c>
      <c r="M158" s="34"/>
      <c r="N158" s="37">
        <v>135000</v>
      </c>
      <c r="O158" s="34"/>
      <c r="P158" s="37">
        <v>24000</v>
      </c>
      <c r="Q158" s="34"/>
      <c r="R158" s="37">
        <v>0</v>
      </c>
    </row>
    <row r="159" spans="1:18" x14ac:dyDescent="0.2"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</row>
    <row r="160" spans="1:18" x14ac:dyDescent="0.2">
      <c r="E160" s="31" t="s">
        <v>65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x14ac:dyDescent="0.2">
      <c r="E161" s="31" t="s">
        <v>66</v>
      </c>
      <c r="F161" s="59">
        <f>SUM(H161:L161)</f>
        <v>20442000</v>
      </c>
      <c r="G161" s="7"/>
      <c r="H161" s="59">
        <f>+H150+H156+H158</f>
        <v>15460000</v>
      </c>
      <c r="I161" s="7"/>
      <c r="J161" s="59">
        <f>+J150+J156+J158</f>
        <v>2723000</v>
      </c>
      <c r="K161" s="7"/>
      <c r="L161" s="59">
        <f>+L150+L156+L158</f>
        <v>2259000</v>
      </c>
      <c r="M161" s="7"/>
      <c r="N161" s="59">
        <f>+N150+N156+N158</f>
        <v>12858000</v>
      </c>
      <c r="O161" s="7"/>
      <c r="P161" s="59">
        <f>+P150+P156+P158</f>
        <v>7717000</v>
      </c>
      <c r="Q161" s="7"/>
      <c r="R161" s="59">
        <f>+R150+R156+R158</f>
        <v>133000</v>
      </c>
    </row>
    <row r="162" spans="1:18" x14ac:dyDescent="0.2">
      <c r="G162" s="7"/>
      <c r="H162" s="18"/>
      <c r="I162" s="7"/>
      <c r="J162" s="18"/>
      <c r="K162" s="7"/>
      <c r="L162" s="18"/>
      <c r="M162" s="7"/>
      <c r="N162" s="18"/>
      <c r="O162" s="7"/>
      <c r="P162" s="18"/>
      <c r="Q162" s="7"/>
      <c r="R162" s="18"/>
    </row>
    <row r="163" spans="1:18" x14ac:dyDescent="0.2">
      <c r="A163" s="23" t="s">
        <v>67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x14ac:dyDescent="0.2">
      <c r="A164" s="23"/>
      <c r="B164" s="23" t="s">
        <v>68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x14ac:dyDescent="0.2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x14ac:dyDescent="0.2">
      <c r="B166" s="39" t="s">
        <v>12</v>
      </c>
      <c r="C166" s="31"/>
      <c r="D166" s="31"/>
      <c r="E166" s="35"/>
      <c r="F166" s="59">
        <f>SUM(H166:L166)</f>
        <v>7530000</v>
      </c>
      <c r="G166" s="7"/>
      <c r="H166" s="37">
        <v>3692000</v>
      </c>
      <c r="I166" s="34"/>
      <c r="J166" s="37">
        <v>2276000</v>
      </c>
      <c r="K166" s="34"/>
      <c r="L166" s="37">
        <v>1562000</v>
      </c>
      <c r="M166" s="34"/>
      <c r="N166" s="37">
        <v>4777000</v>
      </c>
      <c r="O166" s="34"/>
      <c r="P166" s="37">
        <v>2753000</v>
      </c>
      <c r="Q166" s="34"/>
      <c r="R166" s="37">
        <v>0</v>
      </c>
    </row>
    <row r="167" spans="1:18" x14ac:dyDescent="0.2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x14ac:dyDescent="0.2">
      <c r="B168" s="39" t="s">
        <v>23</v>
      </c>
      <c r="F168" s="59">
        <f>SUM(H168:L168)</f>
        <v>201000</v>
      </c>
      <c r="G168" s="7"/>
      <c r="H168" s="37">
        <v>0</v>
      </c>
      <c r="I168" s="34"/>
      <c r="J168" s="37">
        <v>1000</v>
      </c>
      <c r="K168" s="34"/>
      <c r="L168" s="37">
        <v>200000</v>
      </c>
      <c r="M168" s="34"/>
      <c r="N168" s="37">
        <v>92000</v>
      </c>
      <c r="O168" s="34"/>
      <c r="P168" s="37">
        <v>109000</v>
      </c>
      <c r="Q168" s="34"/>
      <c r="R168" s="37">
        <v>0</v>
      </c>
    </row>
    <row r="169" spans="1:18" x14ac:dyDescent="0.2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2">
      <c r="A170" s="33"/>
      <c r="B170" s="33" t="s">
        <v>25</v>
      </c>
      <c r="C170" s="31"/>
      <c r="D170" s="31"/>
      <c r="F170" s="59">
        <f>SUM(H170:L170)</f>
        <v>40000</v>
      </c>
      <c r="G170" s="7"/>
      <c r="H170" s="37">
        <v>0</v>
      </c>
      <c r="I170" s="34"/>
      <c r="J170" s="37">
        <v>0</v>
      </c>
      <c r="K170" s="34"/>
      <c r="L170" s="37">
        <v>40000</v>
      </c>
      <c r="M170" s="34"/>
      <c r="N170" s="37">
        <v>30000</v>
      </c>
      <c r="O170" s="34"/>
      <c r="P170" s="37">
        <v>10000</v>
      </c>
      <c r="Q170" s="34"/>
      <c r="R170" s="37">
        <v>0</v>
      </c>
    </row>
    <row r="171" spans="1:18" x14ac:dyDescent="0.2">
      <c r="A171" s="33"/>
      <c r="B171" s="33"/>
      <c r="C171" s="31"/>
      <c r="D171" s="31"/>
      <c r="G171" s="7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</row>
    <row r="172" spans="1:18" x14ac:dyDescent="0.2">
      <c r="B172" s="39" t="s">
        <v>30</v>
      </c>
      <c r="F172" s="59">
        <f>SUM(H172:L172)</f>
        <v>8000</v>
      </c>
      <c r="G172" s="7"/>
      <c r="H172" s="37">
        <v>0</v>
      </c>
      <c r="I172" s="34"/>
      <c r="J172" s="37">
        <v>5000</v>
      </c>
      <c r="K172" s="34"/>
      <c r="L172" s="37">
        <v>3000</v>
      </c>
      <c r="M172" s="34"/>
      <c r="N172" s="37">
        <v>8000</v>
      </c>
      <c r="O172" s="34"/>
      <c r="P172" s="37">
        <v>0</v>
      </c>
      <c r="Q172" s="34"/>
      <c r="R172" s="37">
        <v>0</v>
      </c>
    </row>
    <row r="173" spans="1:18" x14ac:dyDescent="0.2">
      <c r="G173" s="7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</row>
    <row r="174" spans="1:18" x14ac:dyDescent="0.2">
      <c r="B174" s="23"/>
      <c r="E174" s="31" t="s">
        <v>69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x14ac:dyDescent="0.2">
      <c r="B175" s="23"/>
      <c r="E175" s="31" t="s">
        <v>70</v>
      </c>
      <c r="F175" s="59">
        <f>SUM(H175:L175)</f>
        <v>7779000</v>
      </c>
      <c r="G175" s="7"/>
      <c r="H175" s="59">
        <f>+H166+H168+H172+H170</f>
        <v>3692000</v>
      </c>
      <c r="I175" s="18"/>
      <c r="J175" s="59">
        <f>+J166+J168+J172+J170</f>
        <v>2282000</v>
      </c>
      <c r="K175" s="18"/>
      <c r="L175" s="59">
        <f>+L166+L168+L172+L170</f>
        <v>1805000</v>
      </c>
      <c r="M175" s="18"/>
      <c r="N175" s="59">
        <f>+N166+N168+N172+N170</f>
        <v>4907000</v>
      </c>
      <c r="O175" s="18"/>
      <c r="P175" s="59">
        <f>+P166+P168+P172+P170</f>
        <v>2872000</v>
      </c>
      <c r="Q175" s="18"/>
      <c r="R175" s="59">
        <f>+R166+R168+R172+R170</f>
        <v>0</v>
      </c>
    </row>
    <row r="176" spans="1:18" x14ac:dyDescent="0.2">
      <c r="B176" s="23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1:19" x14ac:dyDescent="0.2">
      <c r="A177" s="23" t="s">
        <v>71</v>
      </c>
      <c r="B177" s="23"/>
      <c r="F177" s="31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9" x14ac:dyDescent="0.2">
      <c r="B178" s="23"/>
      <c r="C178" s="23"/>
      <c r="E178" s="39"/>
      <c r="F178" s="31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9" x14ac:dyDescent="0.2">
      <c r="B179" s="39" t="s">
        <v>12</v>
      </c>
      <c r="F179" s="59">
        <f>SUM(H179:L179)</f>
        <v>30495000</v>
      </c>
      <c r="G179" s="7"/>
      <c r="H179" s="37">
        <v>16403000</v>
      </c>
      <c r="I179" s="34"/>
      <c r="J179" s="37">
        <v>11660000</v>
      </c>
      <c r="K179" s="34"/>
      <c r="L179" s="37">
        <v>2432000</v>
      </c>
      <c r="M179" s="34"/>
      <c r="N179" s="37">
        <v>21206000</v>
      </c>
      <c r="O179" s="34"/>
      <c r="P179" s="37">
        <v>9289000</v>
      </c>
      <c r="Q179" s="34"/>
      <c r="R179" s="37">
        <v>0</v>
      </c>
    </row>
    <row r="180" spans="1:19" x14ac:dyDescent="0.2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9" x14ac:dyDescent="0.2">
      <c r="B181" s="39" t="s">
        <v>23</v>
      </c>
      <c r="F181" s="59">
        <f>SUM(H181:L181)</f>
        <v>10357000</v>
      </c>
      <c r="G181" s="7"/>
      <c r="H181" s="37">
        <v>2701000</v>
      </c>
      <c r="I181" s="34"/>
      <c r="J181" s="37">
        <v>2783000</v>
      </c>
      <c r="K181" s="34"/>
      <c r="L181" s="37">
        <v>4873000</v>
      </c>
      <c r="M181" s="34"/>
      <c r="N181" s="37">
        <v>6119000</v>
      </c>
      <c r="O181" s="34"/>
      <c r="P181" s="37">
        <v>4247000</v>
      </c>
      <c r="Q181" s="34"/>
      <c r="R181" s="37">
        <v>9000</v>
      </c>
    </row>
    <row r="182" spans="1:19" x14ac:dyDescent="0.2">
      <c r="F182" s="40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7"/>
    </row>
    <row r="183" spans="1:19" x14ac:dyDescent="0.2">
      <c r="B183" s="39" t="s">
        <v>30</v>
      </c>
      <c r="F183" s="59">
        <f>SUM(H183:L183)</f>
        <v>14736000</v>
      </c>
      <c r="G183" s="7"/>
      <c r="H183" s="37">
        <v>3024000</v>
      </c>
      <c r="I183" s="34"/>
      <c r="J183" s="37">
        <v>10813000</v>
      </c>
      <c r="K183" s="34"/>
      <c r="L183" s="37">
        <v>899000</v>
      </c>
      <c r="M183" s="34"/>
      <c r="N183" s="37">
        <v>7532000</v>
      </c>
      <c r="O183" s="34"/>
      <c r="P183" s="37">
        <v>7204000</v>
      </c>
      <c r="Q183" s="34"/>
      <c r="R183" s="37">
        <v>0</v>
      </c>
    </row>
    <row r="184" spans="1:19" x14ac:dyDescent="0.2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9" x14ac:dyDescent="0.2">
      <c r="E185" s="31" t="s">
        <v>72</v>
      </c>
      <c r="F185" s="59">
        <f>SUM(H185:L185)</f>
        <v>55588000</v>
      </c>
      <c r="G185" s="7"/>
      <c r="H185" s="59">
        <f>+H179+H181+H183</f>
        <v>22128000</v>
      </c>
      <c r="I185" s="18"/>
      <c r="J185" s="59">
        <f>+J179+J181+J183</f>
        <v>25256000</v>
      </c>
      <c r="K185" s="18"/>
      <c r="L185" s="59">
        <f>+L179+L181+L183</f>
        <v>8204000</v>
      </c>
      <c r="M185" s="18"/>
      <c r="N185" s="59">
        <f>+N179+N181+N183</f>
        <v>34857000</v>
      </c>
      <c r="O185" s="18"/>
      <c r="P185" s="59">
        <f>+P179+P181+P183</f>
        <v>20740000</v>
      </c>
      <c r="Q185" s="18"/>
      <c r="R185" s="59">
        <f>+R179+R181+R183</f>
        <v>9000</v>
      </c>
    </row>
    <row r="186" spans="1:19" x14ac:dyDescent="0.2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9" x14ac:dyDescent="0.2">
      <c r="A187" s="23" t="s">
        <v>73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9" x14ac:dyDescent="0.2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9" x14ac:dyDescent="0.2">
      <c r="B189" s="39" t="s">
        <v>12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9" x14ac:dyDescent="0.2">
      <c r="C190" s="31" t="s">
        <v>74</v>
      </c>
      <c r="D190" s="31"/>
      <c r="E190" s="35"/>
      <c r="F190" s="18">
        <f>SUM(H190:L190)</f>
        <v>3305000</v>
      </c>
      <c r="G190" s="36"/>
      <c r="H190" s="34">
        <v>2925000</v>
      </c>
      <c r="I190" s="58"/>
      <c r="J190" s="34">
        <v>331000</v>
      </c>
      <c r="K190" s="58"/>
      <c r="L190" s="34">
        <v>49000</v>
      </c>
      <c r="M190" s="58"/>
      <c r="N190" s="34">
        <v>2149000</v>
      </c>
      <c r="O190" s="58"/>
      <c r="P190" s="34">
        <v>1156000</v>
      </c>
      <c r="Q190" s="58"/>
      <c r="R190" s="34">
        <v>0</v>
      </c>
    </row>
    <row r="191" spans="1:19" x14ac:dyDescent="0.2">
      <c r="C191" s="31" t="s">
        <v>75</v>
      </c>
      <c r="D191" s="31"/>
      <c r="E191" s="35"/>
      <c r="G191" s="7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</row>
    <row r="192" spans="1:19" x14ac:dyDescent="0.2">
      <c r="C192" s="31"/>
      <c r="D192" s="31"/>
      <c r="E192" s="35" t="s">
        <v>76</v>
      </c>
      <c r="F192" s="18">
        <f t="shared" ref="F192:F206" si="5">SUM(H192:L192)</f>
        <v>193000</v>
      </c>
      <c r="G192" s="36"/>
      <c r="H192" s="34">
        <v>8000</v>
      </c>
      <c r="I192" s="58"/>
      <c r="J192" s="34">
        <v>0</v>
      </c>
      <c r="K192" s="58"/>
      <c r="L192" s="34">
        <v>185000</v>
      </c>
      <c r="M192" s="58"/>
      <c r="N192" s="34">
        <v>77000</v>
      </c>
      <c r="O192" s="58"/>
      <c r="P192" s="34">
        <v>116000</v>
      </c>
      <c r="Q192" s="58"/>
      <c r="R192" s="34">
        <v>0</v>
      </c>
    </row>
    <row r="193" spans="3:18" x14ac:dyDescent="0.2">
      <c r="C193" s="31" t="s">
        <v>77</v>
      </c>
      <c r="D193" s="31"/>
      <c r="E193" s="35"/>
      <c r="F193" s="18">
        <f t="shared" si="5"/>
        <v>8373000</v>
      </c>
      <c r="G193" s="36"/>
      <c r="H193" s="34">
        <v>7275000</v>
      </c>
      <c r="I193" s="58"/>
      <c r="J193" s="34">
        <v>467000</v>
      </c>
      <c r="K193" s="58"/>
      <c r="L193" s="34">
        <v>631000</v>
      </c>
      <c r="M193" s="58"/>
      <c r="N193" s="34">
        <v>5309000</v>
      </c>
      <c r="O193" s="58"/>
      <c r="P193" s="34">
        <v>3064000</v>
      </c>
      <c r="Q193" s="58"/>
      <c r="R193" s="34">
        <v>0</v>
      </c>
    </row>
    <row r="194" spans="3:18" x14ac:dyDescent="0.2">
      <c r="C194" s="31" t="s">
        <v>78</v>
      </c>
      <c r="D194" s="31"/>
      <c r="E194" s="35"/>
      <c r="F194" s="18">
        <f t="shared" si="5"/>
        <v>702000</v>
      </c>
      <c r="G194" s="36"/>
      <c r="H194" s="34">
        <v>64000</v>
      </c>
      <c r="I194" s="58"/>
      <c r="J194" s="34">
        <v>244000</v>
      </c>
      <c r="K194" s="58"/>
      <c r="L194" s="34">
        <v>394000</v>
      </c>
      <c r="M194" s="58"/>
      <c r="N194" s="34">
        <v>279000</v>
      </c>
      <c r="O194" s="58"/>
      <c r="P194" s="34">
        <v>423000</v>
      </c>
      <c r="Q194" s="58"/>
      <c r="R194" s="34">
        <v>0</v>
      </c>
    </row>
    <row r="195" spans="3:18" x14ac:dyDescent="0.2">
      <c r="C195" s="31" t="s">
        <v>79</v>
      </c>
      <c r="D195" s="31"/>
      <c r="E195" s="35"/>
      <c r="F195" s="18">
        <f t="shared" si="5"/>
        <v>4407000</v>
      </c>
      <c r="G195" s="36"/>
      <c r="H195" s="34">
        <v>3785000</v>
      </c>
      <c r="I195" s="58"/>
      <c r="J195" s="34">
        <v>289000</v>
      </c>
      <c r="K195" s="58"/>
      <c r="L195" s="34">
        <v>333000</v>
      </c>
      <c r="M195" s="58"/>
      <c r="N195" s="34">
        <v>2823000</v>
      </c>
      <c r="O195" s="58"/>
      <c r="P195" s="34">
        <v>1584000</v>
      </c>
      <c r="Q195" s="58"/>
      <c r="R195" s="34">
        <v>0</v>
      </c>
    </row>
    <row r="196" spans="3:18" x14ac:dyDescent="0.2">
      <c r="C196" s="31" t="s">
        <v>80</v>
      </c>
      <c r="D196" s="31"/>
      <c r="E196" s="35"/>
      <c r="F196" s="18">
        <f t="shared" si="5"/>
        <v>2603000</v>
      </c>
      <c r="G196" s="36"/>
      <c r="H196" s="34">
        <v>2272000</v>
      </c>
      <c r="I196" s="58"/>
      <c r="J196" s="34">
        <v>246000</v>
      </c>
      <c r="K196" s="58"/>
      <c r="L196" s="34">
        <v>85000</v>
      </c>
      <c r="M196" s="58"/>
      <c r="N196" s="34">
        <v>1719000</v>
      </c>
      <c r="O196" s="58"/>
      <c r="P196" s="34">
        <v>884000</v>
      </c>
      <c r="Q196" s="58"/>
      <c r="R196" s="34">
        <v>0</v>
      </c>
    </row>
    <row r="197" spans="3:18" x14ac:dyDescent="0.2">
      <c r="C197" s="31" t="s">
        <v>81</v>
      </c>
      <c r="D197" s="31"/>
      <c r="E197" s="35"/>
      <c r="F197" s="18">
        <f t="shared" si="5"/>
        <v>4786000</v>
      </c>
      <c r="G197" s="36"/>
      <c r="H197" s="34">
        <v>3377000</v>
      </c>
      <c r="I197" s="58"/>
      <c r="J197" s="34">
        <v>555000</v>
      </c>
      <c r="K197" s="58"/>
      <c r="L197" s="34">
        <v>854000</v>
      </c>
      <c r="M197" s="58"/>
      <c r="N197" s="34">
        <v>2872000</v>
      </c>
      <c r="O197" s="58"/>
      <c r="P197" s="34">
        <v>1914000</v>
      </c>
      <c r="Q197" s="58"/>
      <c r="R197" s="34">
        <v>0</v>
      </c>
    </row>
    <row r="198" spans="3:18" x14ac:dyDescent="0.2">
      <c r="C198" s="31" t="s">
        <v>82</v>
      </c>
      <c r="D198" s="31"/>
      <c r="E198" s="35"/>
      <c r="F198" s="18">
        <f t="shared" si="5"/>
        <v>892000</v>
      </c>
      <c r="G198" s="36"/>
      <c r="H198" s="34">
        <v>576000</v>
      </c>
      <c r="I198" s="58"/>
      <c r="J198" s="34">
        <v>207000</v>
      </c>
      <c r="K198" s="58"/>
      <c r="L198" s="34">
        <v>109000</v>
      </c>
      <c r="M198" s="58"/>
      <c r="N198" s="34">
        <v>291000</v>
      </c>
      <c r="O198" s="58"/>
      <c r="P198" s="34">
        <v>601000</v>
      </c>
      <c r="Q198" s="58"/>
      <c r="R198" s="34">
        <v>0</v>
      </c>
    </row>
    <row r="199" spans="3:18" x14ac:dyDescent="0.2">
      <c r="C199" s="31" t="s">
        <v>83</v>
      </c>
      <c r="D199" s="31"/>
      <c r="E199" s="35"/>
      <c r="F199" s="18">
        <f t="shared" si="5"/>
        <v>3380000</v>
      </c>
      <c r="G199" s="36"/>
      <c r="H199" s="34">
        <v>3315000</v>
      </c>
      <c r="I199" s="58"/>
      <c r="J199" s="34">
        <v>62000</v>
      </c>
      <c r="K199" s="58"/>
      <c r="L199" s="34">
        <v>3000</v>
      </c>
      <c r="M199" s="58"/>
      <c r="N199" s="34">
        <v>2265000</v>
      </c>
      <c r="O199" s="58"/>
      <c r="P199" s="34">
        <v>1115000</v>
      </c>
      <c r="Q199" s="58"/>
      <c r="R199" s="34">
        <v>0</v>
      </c>
    </row>
    <row r="200" spans="3:18" x14ac:dyDescent="0.2">
      <c r="C200" s="31" t="s">
        <v>84</v>
      </c>
      <c r="D200" s="31"/>
      <c r="E200" s="35"/>
      <c r="F200" s="18">
        <f t="shared" si="5"/>
        <v>365000</v>
      </c>
      <c r="G200" s="7"/>
      <c r="H200" s="22">
        <v>355000</v>
      </c>
      <c r="I200" s="34"/>
      <c r="J200" s="34">
        <v>0</v>
      </c>
      <c r="K200" s="34"/>
      <c r="L200" s="34">
        <v>10000</v>
      </c>
      <c r="M200" s="34"/>
      <c r="N200" s="34">
        <v>338000</v>
      </c>
      <c r="O200" s="34"/>
      <c r="P200" s="34">
        <v>27000</v>
      </c>
      <c r="Q200" s="34"/>
      <c r="R200" s="34">
        <v>0</v>
      </c>
    </row>
    <row r="201" spans="3:18" x14ac:dyDescent="0.2">
      <c r="C201" s="31" t="s">
        <v>85</v>
      </c>
      <c r="D201" s="31"/>
      <c r="E201" s="35"/>
      <c r="G201" s="36"/>
      <c r="H201" s="34"/>
      <c r="I201" s="58"/>
      <c r="J201" s="34"/>
      <c r="K201" s="58"/>
      <c r="L201" s="34"/>
      <c r="M201" s="58"/>
      <c r="N201" s="34"/>
      <c r="O201" s="58"/>
      <c r="P201" s="34"/>
      <c r="Q201" s="58"/>
      <c r="R201" s="34"/>
    </row>
    <row r="202" spans="3:18" x14ac:dyDescent="0.2">
      <c r="C202" s="31" t="s">
        <v>21</v>
      </c>
      <c r="D202" s="31" t="s">
        <v>21</v>
      </c>
      <c r="E202" s="35" t="s">
        <v>86</v>
      </c>
      <c r="F202" s="18">
        <f>SUM(H202:L202)</f>
        <v>26000</v>
      </c>
      <c r="G202" s="36"/>
      <c r="H202" s="34">
        <v>2000</v>
      </c>
      <c r="I202" s="58"/>
      <c r="J202" s="34">
        <v>24000</v>
      </c>
      <c r="K202" s="58"/>
      <c r="L202" s="34">
        <v>0</v>
      </c>
      <c r="M202" s="58"/>
      <c r="N202" s="34">
        <v>2000</v>
      </c>
      <c r="O202" s="58"/>
      <c r="P202" s="34">
        <v>24000</v>
      </c>
      <c r="Q202" s="58"/>
      <c r="R202" s="34">
        <v>0</v>
      </c>
    </row>
    <row r="203" spans="3:18" x14ac:dyDescent="0.2">
      <c r="C203" s="31" t="s">
        <v>87</v>
      </c>
      <c r="D203" s="31"/>
      <c r="E203" s="35"/>
      <c r="F203" s="18">
        <f t="shared" si="5"/>
        <v>50000</v>
      </c>
      <c r="G203" s="36"/>
      <c r="H203" s="34">
        <v>1000</v>
      </c>
      <c r="I203" s="58"/>
      <c r="J203" s="34">
        <v>36000</v>
      </c>
      <c r="K203" s="58"/>
      <c r="L203" s="34">
        <v>13000</v>
      </c>
      <c r="M203" s="58"/>
      <c r="N203" s="34">
        <v>27000</v>
      </c>
      <c r="O203" s="58"/>
      <c r="P203" s="34">
        <v>23000</v>
      </c>
      <c r="Q203" s="58"/>
      <c r="R203" s="34">
        <v>0</v>
      </c>
    </row>
    <row r="204" spans="3:18" x14ac:dyDescent="0.2">
      <c r="C204" s="31" t="s">
        <v>88</v>
      </c>
      <c r="D204" s="31"/>
      <c r="E204" s="35"/>
      <c r="F204" s="18">
        <f t="shared" si="5"/>
        <v>3569000</v>
      </c>
      <c r="G204" s="36"/>
      <c r="H204" s="34">
        <v>2729000</v>
      </c>
      <c r="I204" s="58"/>
      <c r="J204" s="34">
        <v>245000</v>
      </c>
      <c r="K204" s="58"/>
      <c r="L204" s="34">
        <v>595000</v>
      </c>
      <c r="M204" s="58"/>
      <c r="N204" s="34">
        <v>2202000</v>
      </c>
      <c r="O204" s="58"/>
      <c r="P204" s="34">
        <v>1367000</v>
      </c>
      <c r="Q204" s="58"/>
      <c r="R204" s="34">
        <v>0</v>
      </c>
    </row>
    <row r="205" spans="3:18" x14ac:dyDescent="0.2">
      <c r="C205" s="31" t="s">
        <v>89</v>
      </c>
      <c r="D205" s="31"/>
      <c r="E205" s="35"/>
      <c r="F205" s="18">
        <f t="shared" si="5"/>
        <v>2474000</v>
      </c>
      <c r="G205" s="36"/>
      <c r="H205" s="34">
        <v>1880000</v>
      </c>
      <c r="I205" s="58"/>
      <c r="J205" s="34">
        <v>593000</v>
      </c>
      <c r="K205" s="58"/>
      <c r="L205" s="34">
        <v>1000</v>
      </c>
      <c r="M205" s="58"/>
      <c r="N205" s="34">
        <v>1704000</v>
      </c>
      <c r="O205" s="58"/>
      <c r="P205" s="34">
        <v>770000</v>
      </c>
      <c r="Q205" s="58"/>
      <c r="R205" s="34">
        <v>0</v>
      </c>
    </row>
    <row r="206" spans="3:18" x14ac:dyDescent="0.2">
      <c r="C206" s="31" t="s">
        <v>90</v>
      </c>
      <c r="D206" s="31"/>
      <c r="E206" s="35"/>
      <c r="F206" s="18">
        <f t="shared" si="5"/>
        <v>3349000</v>
      </c>
      <c r="G206" s="7"/>
      <c r="H206" s="22">
        <v>3200000</v>
      </c>
      <c r="I206" s="34"/>
      <c r="J206" s="34">
        <v>50000</v>
      </c>
      <c r="K206" s="34"/>
      <c r="L206" s="34">
        <v>99000</v>
      </c>
      <c r="M206" s="34"/>
      <c r="N206" s="34">
        <v>2188000</v>
      </c>
      <c r="O206" s="34"/>
      <c r="P206" s="34">
        <v>1161000</v>
      </c>
      <c r="Q206" s="34"/>
      <c r="R206" s="34">
        <v>0</v>
      </c>
    </row>
    <row r="207" spans="3:18" x14ac:dyDescent="0.2">
      <c r="C207" s="31" t="s">
        <v>91</v>
      </c>
      <c r="D207" s="31"/>
      <c r="E207" s="35"/>
      <c r="G207" s="36"/>
      <c r="H207" s="34"/>
      <c r="I207" s="58"/>
      <c r="J207" s="34"/>
      <c r="K207" s="58"/>
      <c r="L207" s="34"/>
      <c r="M207" s="58"/>
      <c r="N207" s="34"/>
      <c r="O207" s="58"/>
      <c r="P207" s="34"/>
      <c r="Q207" s="58"/>
      <c r="R207" s="34"/>
    </row>
    <row r="208" spans="3:18" x14ac:dyDescent="0.2">
      <c r="C208" s="31" t="s">
        <v>21</v>
      </c>
      <c r="D208" s="31" t="s">
        <v>21</v>
      </c>
      <c r="E208" s="35" t="s">
        <v>92</v>
      </c>
      <c r="F208" s="18">
        <f t="shared" ref="F208:F220" si="6">SUM(H208:L208)</f>
        <v>595000</v>
      </c>
      <c r="G208" s="36"/>
      <c r="H208" s="34">
        <v>547000</v>
      </c>
      <c r="I208" s="58"/>
      <c r="J208" s="34">
        <v>48000</v>
      </c>
      <c r="K208" s="58"/>
      <c r="L208" s="34">
        <v>0</v>
      </c>
      <c r="M208" s="58"/>
      <c r="N208" s="34">
        <v>404000</v>
      </c>
      <c r="O208" s="58"/>
      <c r="P208" s="34">
        <v>191000</v>
      </c>
      <c r="Q208" s="58"/>
      <c r="R208" s="34">
        <v>0</v>
      </c>
    </row>
    <row r="209" spans="3:18" x14ac:dyDescent="0.2">
      <c r="C209" s="31" t="s">
        <v>36</v>
      </c>
      <c r="D209" s="31"/>
      <c r="E209" s="35"/>
      <c r="F209" s="18">
        <f t="shared" si="6"/>
        <v>8409000</v>
      </c>
      <c r="G209" s="36"/>
      <c r="H209" s="34">
        <v>5479000</v>
      </c>
      <c r="I209" s="58"/>
      <c r="J209" s="34">
        <v>1431000</v>
      </c>
      <c r="K209" s="58"/>
      <c r="L209" s="34">
        <v>1499000</v>
      </c>
      <c r="M209" s="58"/>
      <c r="N209" s="34">
        <v>5719000</v>
      </c>
      <c r="O209" s="58"/>
      <c r="P209" s="34">
        <v>3053000</v>
      </c>
      <c r="Q209" s="58"/>
      <c r="R209" s="34">
        <v>363000</v>
      </c>
    </row>
    <row r="210" spans="3:18" x14ac:dyDescent="0.2">
      <c r="C210" s="31" t="s">
        <v>93</v>
      </c>
      <c r="D210" s="31"/>
      <c r="E210" s="35"/>
      <c r="F210" s="18">
        <f t="shared" si="6"/>
        <v>1073000</v>
      </c>
      <c r="G210" s="36"/>
      <c r="H210" s="34">
        <v>1031000</v>
      </c>
      <c r="I210" s="58"/>
      <c r="J210" s="34">
        <v>26000</v>
      </c>
      <c r="K210" s="58"/>
      <c r="L210" s="34">
        <v>16000</v>
      </c>
      <c r="M210" s="58"/>
      <c r="N210" s="34">
        <v>689000</v>
      </c>
      <c r="O210" s="58"/>
      <c r="P210" s="34">
        <v>384000</v>
      </c>
      <c r="Q210" s="58"/>
      <c r="R210" s="34">
        <v>0</v>
      </c>
    </row>
    <row r="211" spans="3:18" x14ac:dyDescent="0.2">
      <c r="C211" s="31" t="s">
        <v>94</v>
      </c>
      <c r="D211" s="31"/>
      <c r="E211" s="35"/>
      <c r="F211" s="18">
        <f t="shared" si="6"/>
        <v>4703000</v>
      </c>
      <c r="G211" s="36"/>
      <c r="H211" s="34">
        <v>3819000</v>
      </c>
      <c r="I211" s="58"/>
      <c r="J211" s="34">
        <v>481000</v>
      </c>
      <c r="K211" s="58"/>
      <c r="L211" s="34">
        <v>403000</v>
      </c>
      <c r="M211" s="58"/>
      <c r="N211" s="34">
        <v>2909000</v>
      </c>
      <c r="O211" s="58"/>
      <c r="P211" s="34">
        <v>1794000</v>
      </c>
      <c r="Q211" s="58"/>
      <c r="R211" s="34">
        <v>0</v>
      </c>
    </row>
    <row r="212" spans="3:18" x14ac:dyDescent="0.2">
      <c r="C212" s="31" t="s">
        <v>95</v>
      </c>
      <c r="D212" s="31"/>
      <c r="E212" s="35"/>
      <c r="F212" s="18">
        <f t="shared" si="6"/>
        <v>5303000</v>
      </c>
      <c r="G212" s="36"/>
      <c r="H212" s="34">
        <v>4929000</v>
      </c>
      <c r="I212" s="58"/>
      <c r="J212" s="34">
        <v>126000</v>
      </c>
      <c r="K212" s="58"/>
      <c r="L212" s="34">
        <v>248000</v>
      </c>
      <c r="M212" s="58"/>
      <c r="N212" s="34">
        <v>3507000</v>
      </c>
      <c r="O212" s="58"/>
      <c r="P212" s="34">
        <v>1813000</v>
      </c>
      <c r="Q212" s="58"/>
      <c r="R212" s="34">
        <v>17000</v>
      </c>
    </row>
    <row r="213" spans="3:18" x14ac:dyDescent="0.2">
      <c r="C213" s="31" t="s">
        <v>96</v>
      </c>
      <c r="D213" s="31"/>
      <c r="E213" s="35"/>
      <c r="F213" s="18">
        <f t="shared" si="6"/>
        <v>5744000</v>
      </c>
      <c r="G213" s="36"/>
      <c r="H213" s="34">
        <v>4587000</v>
      </c>
      <c r="I213" s="58"/>
      <c r="J213" s="34">
        <v>463000</v>
      </c>
      <c r="K213" s="58"/>
      <c r="L213" s="34">
        <v>694000</v>
      </c>
      <c r="M213" s="58"/>
      <c r="N213" s="34">
        <v>3874000</v>
      </c>
      <c r="O213" s="58"/>
      <c r="P213" s="34">
        <v>1870000</v>
      </c>
      <c r="Q213" s="58"/>
      <c r="R213" s="34">
        <v>0</v>
      </c>
    </row>
    <row r="214" spans="3:18" x14ac:dyDescent="0.2">
      <c r="C214" s="31" t="s">
        <v>97</v>
      </c>
      <c r="D214" s="31"/>
      <c r="E214" s="35"/>
      <c r="F214" s="18">
        <f t="shared" si="6"/>
        <v>19480000</v>
      </c>
      <c r="G214" s="36"/>
      <c r="H214" s="34">
        <v>16301000</v>
      </c>
      <c r="I214" s="58"/>
      <c r="J214" s="34">
        <v>2002000</v>
      </c>
      <c r="K214" s="58"/>
      <c r="L214" s="34">
        <v>1177000</v>
      </c>
      <c r="M214" s="58"/>
      <c r="N214" s="34">
        <v>12740000</v>
      </c>
      <c r="O214" s="58"/>
      <c r="P214" s="34">
        <v>6741000</v>
      </c>
      <c r="Q214" s="58"/>
      <c r="R214" s="34">
        <v>1000</v>
      </c>
    </row>
    <row r="215" spans="3:18" x14ac:dyDescent="0.2">
      <c r="C215" s="31" t="s">
        <v>98</v>
      </c>
      <c r="D215" s="31"/>
      <c r="E215" s="35"/>
      <c r="F215" s="18">
        <f t="shared" si="6"/>
        <v>349000</v>
      </c>
      <c r="G215" s="36"/>
      <c r="H215" s="34">
        <v>349000</v>
      </c>
      <c r="I215" s="58"/>
      <c r="J215" s="34">
        <v>0</v>
      </c>
      <c r="K215" s="58"/>
      <c r="L215" s="34">
        <v>0</v>
      </c>
      <c r="M215" s="58"/>
      <c r="N215" s="34">
        <v>243000</v>
      </c>
      <c r="O215" s="58"/>
      <c r="P215" s="34">
        <v>106000</v>
      </c>
      <c r="Q215" s="58"/>
      <c r="R215" s="34">
        <v>0</v>
      </c>
    </row>
    <row r="216" spans="3:18" x14ac:dyDescent="0.2">
      <c r="C216" s="31" t="s">
        <v>99</v>
      </c>
      <c r="D216" s="31"/>
      <c r="E216" s="35"/>
      <c r="F216" s="18">
        <f t="shared" si="6"/>
        <v>13068000</v>
      </c>
      <c r="G216" s="36"/>
      <c r="H216" s="34">
        <v>12176000</v>
      </c>
      <c r="I216" s="58"/>
      <c r="J216" s="34">
        <v>510000</v>
      </c>
      <c r="K216" s="58"/>
      <c r="L216" s="34">
        <v>382000</v>
      </c>
      <c r="M216" s="58"/>
      <c r="N216" s="34">
        <v>8733000</v>
      </c>
      <c r="O216" s="58"/>
      <c r="P216" s="34">
        <v>4335000</v>
      </c>
      <c r="Q216" s="58"/>
      <c r="R216" s="34">
        <v>0</v>
      </c>
    </row>
    <row r="217" spans="3:18" x14ac:dyDescent="0.2">
      <c r="C217" s="31" t="s">
        <v>100</v>
      </c>
      <c r="D217" s="31"/>
      <c r="E217" s="35"/>
      <c r="F217" s="18">
        <f t="shared" si="6"/>
        <v>5261000</v>
      </c>
      <c r="G217" s="36"/>
      <c r="H217" s="34">
        <v>4675000</v>
      </c>
      <c r="I217" s="58"/>
      <c r="J217" s="34">
        <v>474000</v>
      </c>
      <c r="K217" s="58"/>
      <c r="L217" s="34">
        <v>112000</v>
      </c>
      <c r="M217" s="58"/>
      <c r="N217" s="34">
        <v>3526000</v>
      </c>
      <c r="O217" s="58"/>
      <c r="P217" s="34">
        <v>1735000</v>
      </c>
      <c r="Q217" s="58"/>
      <c r="R217" s="34">
        <v>0</v>
      </c>
    </row>
    <row r="218" spans="3:18" x14ac:dyDescent="0.2">
      <c r="C218" s="31" t="s">
        <v>101</v>
      </c>
      <c r="D218" s="31"/>
      <c r="E218" s="35"/>
      <c r="F218" s="18">
        <f t="shared" si="6"/>
        <v>2226000</v>
      </c>
      <c r="G218" s="36"/>
      <c r="H218" s="34">
        <v>1797000</v>
      </c>
      <c r="I218" s="58"/>
      <c r="J218" s="34">
        <v>376000</v>
      </c>
      <c r="K218" s="58"/>
      <c r="L218" s="34">
        <v>53000</v>
      </c>
      <c r="M218" s="58"/>
      <c r="N218" s="34">
        <v>1419000</v>
      </c>
      <c r="O218" s="58"/>
      <c r="P218" s="34">
        <v>807000</v>
      </c>
      <c r="Q218" s="58"/>
      <c r="R218" s="34">
        <v>0</v>
      </c>
    </row>
    <row r="219" spans="3:18" x14ac:dyDescent="0.2">
      <c r="C219" s="31" t="s">
        <v>102</v>
      </c>
      <c r="D219" s="31"/>
      <c r="E219" s="35"/>
      <c r="F219" s="18">
        <f t="shared" si="6"/>
        <v>3753000</v>
      </c>
      <c r="G219" s="36"/>
      <c r="H219" s="34">
        <v>3322000</v>
      </c>
      <c r="I219" s="58"/>
      <c r="J219" s="34">
        <v>170000</v>
      </c>
      <c r="K219" s="58"/>
      <c r="L219" s="34">
        <v>261000</v>
      </c>
      <c r="M219" s="58"/>
      <c r="N219" s="34">
        <v>2516000</v>
      </c>
      <c r="O219" s="58"/>
      <c r="P219" s="34">
        <v>1237000</v>
      </c>
      <c r="Q219" s="58"/>
      <c r="R219" s="34">
        <v>0</v>
      </c>
    </row>
    <row r="220" spans="3:18" x14ac:dyDescent="0.2">
      <c r="C220" s="31" t="s">
        <v>103</v>
      </c>
      <c r="D220" s="31"/>
      <c r="E220" s="35"/>
      <c r="F220" s="18">
        <f t="shared" si="6"/>
        <v>3928000</v>
      </c>
      <c r="G220" s="36"/>
      <c r="H220" s="34">
        <v>3464000</v>
      </c>
      <c r="I220" s="58"/>
      <c r="J220" s="34">
        <v>193000</v>
      </c>
      <c r="K220" s="58"/>
      <c r="L220" s="34">
        <v>271000</v>
      </c>
      <c r="M220" s="58"/>
      <c r="N220" s="34">
        <v>2586000</v>
      </c>
      <c r="O220" s="58"/>
      <c r="P220" s="34">
        <v>1342000</v>
      </c>
      <c r="Q220" s="58"/>
      <c r="R220" s="34">
        <v>0</v>
      </c>
    </row>
    <row r="221" spans="3:18" x14ac:dyDescent="0.2">
      <c r="C221" s="31" t="s">
        <v>104</v>
      </c>
      <c r="D221" s="31"/>
      <c r="E221" s="35"/>
      <c r="F221" s="18">
        <f>SUM(H221:L221)</f>
        <v>2866000</v>
      </c>
      <c r="G221" s="7"/>
      <c r="H221" s="34">
        <v>2685000</v>
      </c>
      <c r="I221" s="34"/>
      <c r="J221" s="34">
        <v>94000</v>
      </c>
      <c r="K221" s="34"/>
      <c r="L221" s="34">
        <v>87000</v>
      </c>
      <c r="M221" s="34"/>
      <c r="N221" s="34">
        <v>1843000</v>
      </c>
      <c r="O221" s="34"/>
      <c r="P221" s="34">
        <v>1023000</v>
      </c>
      <c r="Q221" s="34"/>
      <c r="R221" s="34">
        <v>0</v>
      </c>
    </row>
    <row r="222" spans="3:18" x14ac:dyDescent="0.2">
      <c r="C222" s="30" t="s">
        <v>105</v>
      </c>
      <c r="D222" s="31"/>
      <c r="E222" s="35"/>
      <c r="G222" s="36"/>
      <c r="H222" s="34"/>
      <c r="I222" s="58"/>
      <c r="J222" s="34"/>
      <c r="K222" s="58"/>
      <c r="L222" s="34"/>
      <c r="M222" s="58"/>
      <c r="N222" s="34"/>
      <c r="O222" s="58"/>
      <c r="P222" s="34"/>
      <c r="Q222" s="58"/>
      <c r="R222" s="34"/>
    </row>
    <row r="223" spans="3:18" x14ac:dyDescent="0.2">
      <c r="C223" s="31"/>
      <c r="D223" s="31"/>
      <c r="E223" s="35" t="s">
        <v>92</v>
      </c>
      <c r="F223" s="18">
        <f>SUM(H223:L223)</f>
        <v>593000</v>
      </c>
      <c r="G223" s="36"/>
      <c r="H223" s="34">
        <v>579000</v>
      </c>
      <c r="I223" s="58"/>
      <c r="J223" s="34">
        <v>4000</v>
      </c>
      <c r="K223" s="58"/>
      <c r="L223" s="34">
        <v>10000</v>
      </c>
      <c r="M223" s="58"/>
      <c r="N223" s="34">
        <v>394000</v>
      </c>
      <c r="O223" s="58"/>
      <c r="P223" s="34">
        <v>199000</v>
      </c>
      <c r="Q223" s="58"/>
      <c r="R223" s="34">
        <v>0</v>
      </c>
    </row>
    <row r="224" spans="3:18" x14ac:dyDescent="0.2">
      <c r="C224" s="31" t="s">
        <v>106</v>
      </c>
      <c r="D224" s="31"/>
      <c r="E224" s="35"/>
      <c r="F224" s="18">
        <f>SUM(H224:L224)</f>
        <v>13417000</v>
      </c>
      <c r="G224" s="36"/>
      <c r="H224" s="34">
        <v>11260000</v>
      </c>
      <c r="I224" s="58"/>
      <c r="J224" s="34">
        <v>1082000</v>
      </c>
      <c r="K224" s="58"/>
      <c r="L224" s="34">
        <v>1075000</v>
      </c>
      <c r="M224" s="58"/>
      <c r="N224" s="34">
        <v>8617000</v>
      </c>
      <c r="O224" s="58"/>
      <c r="P224" s="34">
        <v>4800000</v>
      </c>
      <c r="Q224" s="58"/>
      <c r="R224" s="34">
        <v>0</v>
      </c>
    </row>
    <row r="225" spans="3:18" x14ac:dyDescent="0.2">
      <c r="C225" s="31" t="s">
        <v>107</v>
      </c>
      <c r="D225" s="31"/>
      <c r="E225" s="35"/>
      <c r="F225" s="18">
        <f>SUM(H225:L225)</f>
        <v>288000</v>
      </c>
      <c r="G225" s="7"/>
      <c r="H225" s="34">
        <v>85000</v>
      </c>
      <c r="I225" s="34"/>
      <c r="J225" s="34">
        <v>91000</v>
      </c>
      <c r="K225" s="34"/>
      <c r="L225" s="34">
        <v>112000</v>
      </c>
      <c r="M225" s="34"/>
      <c r="N225" s="34">
        <v>158000</v>
      </c>
      <c r="O225" s="34"/>
      <c r="P225" s="34">
        <v>130000</v>
      </c>
      <c r="Q225" s="34"/>
      <c r="R225" s="34">
        <v>0</v>
      </c>
    </row>
    <row r="226" spans="3:18" x14ac:dyDescent="0.2">
      <c r="C226" s="31" t="s">
        <v>108</v>
      </c>
      <c r="D226" s="31"/>
      <c r="E226" s="35"/>
      <c r="F226" s="18">
        <f>SUM(H226:L226)</f>
        <v>13630000</v>
      </c>
      <c r="G226" s="7"/>
      <c r="H226" s="34">
        <v>10173000</v>
      </c>
      <c r="I226" s="34"/>
      <c r="J226" s="34">
        <v>1983000</v>
      </c>
      <c r="K226" s="34"/>
      <c r="L226" s="34">
        <v>1474000</v>
      </c>
      <c r="M226" s="34"/>
      <c r="N226" s="34">
        <v>8356000</v>
      </c>
      <c r="O226" s="34"/>
      <c r="P226" s="34">
        <v>5274000</v>
      </c>
      <c r="Q226" s="34"/>
      <c r="R226" s="34">
        <v>0</v>
      </c>
    </row>
    <row r="227" spans="3:18" x14ac:dyDescent="0.2">
      <c r="C227" s="31" t="s">
        <v>109</v>
      </c>
      <c r="D227" s="31"/>
      <c r="E227" s="35"/>
      <c r="G227" s="7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</row>
    <row r="228" spans="3:18" x14ac:dyDescent="0.2">
      <c r="C228" s="30"/>
      <c r="D228" s="31"/>
      <c r="E228" s="35" t="s">
        <v>110</v>
      </c>
      <c r="F228" s="18">
        <f>SUM(H228:L228)</f>
        <v>3489000</v>
      </c>
      <c r="G228" s="36"/>
      <c r="H228" s="34">
        <v>2926000</v>
      </c>
      <c r="I228" s="58"/>
      <c r="J228" s="34">
        <v>408000</v>
      </c>
      <c r="K228" s="58"/>
      <c r="L228" s="34">
        <v>155000</v>
      </c>
      <c r="M228" s="58"/>
      <c r="N228" s="34">
        <v>2159000</v>
      </c>
      <c r="O228" s="58"/>
      <c r="P228" s="34">
        <v>1330000</v>
      </c>
      <c r="Q228" s="58"/>
      <c r="R228" s="34">
        <v>0</v>
      </c>
    </row>
    <row r="229" spans="3:18" x14ac:dyDescent="0.2">
      <c r="C229" s="31" t="s">
        <v>111</v>
      </c>
      <c r="D229" s="31"/>
      <c r="E229" s="35"/>
      <c r="F229" s="18">
        <f>SUM(H229:L229)</f>
        <v>1643000</v>
      </c>
      <c r="G229" s="36"/>
      <c r="H229" s="34">
        <v>1491000</v>
      </c>
      <c r="I229" s="58"/>
      <c r="J229" s="34">
        <v>75000</v>
      </c>
      <c r="K229" s="58"/>
      <c r="L229" s="34">
        <v>77000</v>
      </c>
      <c r="M229" s="58"/>
      <c r="N229" s="34">
        <v>1115000</v>
      </c>
      <c r="O229" s="58"/>
      <c r="P229" s="34">
        <v>528000</v>
      </c>
      <c r="Q229" s="58"/>
      <c r="R229" s="34">
        <v>0</v>
      </c>
    </row>
    <row r="230" spans="3:18" x14ac:dyDescent="0.2">
      <c r="C230" s="31" t="s">
        <v>112</v>
      </c>
      <c r="D230" s="31"/>
      <c r="E230" s="35"/>
      <c r="G230" s="7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</row>
    <row r="231" spans="3:18" x14ac:dyDescent="0.2">
      <c r="C231" s="30"/>
      <c r="D231" s="31"/>
      <c r="E231" s="35" t="s">
        <v>92</v>
      </c>
      <c r="F231" s="18">
        <f t="shared" ref="F231:F246" si="7">SUM(H231:L231)</f>
        <v>413000</v>
      </c>
      <c r="G231" s="36"/>
      <c r="H231" s="34">
        <v>411000</v>
      </c>
      <c r="I231" s="58"/>
      <c r="J231" s="34">
        <v>1000</v>
      </c>
      <c r="K231" s="58"/>
      <c r="L231" s="34">
        <v>1000</v>
      </c>
      <c r="M231" s="58"/>
      <c r="N231" s="34">
        <v>279000</v>
      </c>
      <c r="O231" s="58"/>
      <c r="P231" s="34">
        <v>134000</v>
      </c>
      <c r="Q231" s="58"/>
      <c r="R231" s="34">
        <v>0</v>
      </c>
    </row>
    <row r="232" spans="3:18" x14ac:dyDescent="0.2">
      <c r="C232" s="31" t="s">
        <v>113</v>
      </c>
      <c r="D232" s="31"/>
      <c r="E232" s="35"/>
      <c r="F232" s="18">
        <f t="shared" si="7"/>
        <v>320000</v>
      </c>
      <c r="G232" s="36"/>
      <c r="H232" s="34">
        <v>0</v>
      </c>
      <c r="I232" s="58"/>
      <c r="J232" s="34">
        <v>202000</v>
      </c>
      <c r="K232" s="58"/>
      <c r="L232" s="34">
        <v>118000</v>
      </c>
      <c r="M232" s="58"/>
      <c r="N232" s="34">
        <v>212000</v>
      </c>
      <c r="O232" s="58"/>
      <c r="P232" s="34">
        <v>108000</v>
      </c>
      <c r="Q232" s="58"/>
      <c r="R232" s="34">
        <v>0</v>
      </c>
    </row>
    <row r="233" spans="3:18" x14ac:dyDescent="0.2">
      <c r="C233" s="31" t="s">
        <v>114</v>
      </c>
      <c r="D233" s="31"/>
      <c r="E233" s="35"/>
      <c r="F233" s="18">
        <f t="shared" si="7"/>
        <v>1211000</v>
      </c>
      <c r="G233" s="36"/>
      <c r="H233" s="34">
        <v>937000</v>
      </c>
      <c r="I233" s="58"/>
      <c r="J233" s="34">
        <v>98000</v>
      </c>
      <c r="K233" s="58"/>
      <c r="L233" s="34">
        <v>176000</v>
      </c>
      <c r="M233" s="58"/>
      <c r="N233" s="34">
        <v>731000</v>
      </c>
      <c r="O233" s="58"/>
      <c r="P233" s="34">
        <v>491000</v>
      </c>
      <c r="Q233" s="58"/>
      <c r="R233" s="34">
        <v>11000</v>
      </c>
    </row>
    <row r="234" spans="3:18" x14ac:dyDescent="0.2">
      <c r="C234" s="31" t="s">
        <v>115</v>
      </c>
      <c r="D234" s="31"/>
      <c r="E234" s="35"/>
      <c r="F234" s="18">
        <f t="shared" si="7"/>
        <v>3700000</v>
      </c>
      <c r="G234" s="36"/>
      <c r="H234" s="34">
        <v>3162000</v>
      </c>
      <c r="I234" s="58"/>
      <c r="J234" s="34">
        <v>453000</v>
      </c>
      <c r="K234" s="58"/>
      <c r="L234" s="34">
        <v>85000</v>
      </c>
      <c r="M234" s="58"/>
      <c r="N234" s="34">
        <v>2459000</v>
      </c>
      <c r="O234" s="58"/>
      <c r="P234" s="34">
        <v>1241000</v>
      </c>
      <c r="Q234" s="58"/>
      <c r="R234" s="34">
        <v>0</v>
      </c>
    </row>
    <row r="235" spans="3:18" x14ac:dyDescent="0.2">
      <c r="C235" s="31" t="s">
        <v>116</v>
      </c>
      <c r="D235" s="31"/>
      <c r="E235" s="35"/>
      <c r="F235" s="18">
        <f t="shared" si="7"/>
        <v>18916000</v>
      </c>
      <c r="G235" s="36"/>
      <c r="H235" s="34">
        <v>15371000</v>
      </c>
      <c r="I235" s="58"/>
      <c r="J235" s="34">
        <v>2872000</v>
      </c>
      <c r="K235" s="58"/>
      <c r="L235" s="34">
        <v>673000</v>
      </c>
      <c r="M235" s="58"/>
      <c r="N235" s="34">
        <v>12342000</v>
      </c>
      <c r="O235" s="58"/>
      <c r="P235" s="34">
        <v>6574000</v>
      </c>
      <c r="Q235" s="58"/>
      <c r="R235" s="34">
        <v>0</v>
      </c>
    </row>
    <row r="236" spans="3:18" x14ac:dyDescent="0.2">
      <c r="C236" s="31" t="s">
        <v>117</v>
      </c>
      <c r="D236" s="31"/>
      <c r="E236" s="35"/>
      <c r="F236" s="18">
        <f t="shared" si="7"/>
        <v>8000</v>
      </c>
      <c r="G236" s="36"/>
      <c r="H236" s="34">
        <v>5000</v>
      </c>
      <c r="I236" s="58"/>
      <c r="J236" s="34">
        <v>0</v>
      </c>
      <c r="K236" s="58"/>
      <c r="L236" s="34">
        <v>3000</v>
      </c>
      <c r="M236" s="58"/>
      <c r="N236" s="34">
        <v>0</v>
      </c>
      <c r="O236" s="58"/>
      <c r="P236" s="34">
        <v>8000</v>
      </c>
      <c r="Q236" s="58"/>
      <c r="R236" s="34">
        <v>0</v>
      </c>
    </row>
    <row r="237" spans="3:18" x14ac:dyDescent="0.2">
      <c r="C237" s="31" t="s">
        <v>118</v>
      </c>
      <c r="D237" s="31"/>
      <c r="E237" s="35"/>
      <c r="F237" s="18">
        <f t="shared" si="7"/>
        <v>21262000</v>
      </c>
      <c r="G237" s="36"/>
      <c r="H237" s="34">
        <v>16394000</v>
      </c>
      <c r="I237" s="58"/>
      <c r="J237" s="34">
        <v>1963000</v>
      </c>
      <c r="K237" s="58"/>
      <c r="L237" s="34">
        <v>2905000</v>
      </c>
      <c r="M237" s="58"/>
      <c r="N237" s="34">
        <v>12519000</v>
      </c>
      <c r="O237" s="58"/>
      <c r="P237" s="34">
        <v>8743000</v>
      </c>
      <c r="Q237" s="58"/>
      <c r="R237" s="34">
        <v>0</v>
      </c>
    </row>
    <row r="238" spans="3:18" x14ac:dyDescent="0.2">
      <c r="C238" s="31" t="s">
        <v>119</v>
      </c>
      <c r="D238" s="31"/>
      <c r="E238" s="35"/>
      <c r="F238" s="18">
        <f t="shared" si="7"/>
        <v>5954000</v>
      </c>
      <c r="G238" s="36"/>
      <c r="H238" s="34">
        <v>4666000</v>
      </c>
      <c r="I238" s="58"/>
      <c r="J238" s="34">
        <v>427000</v>
      </c>
      <c r="K238" s="58"/>
      <c r="L238" s="34">
        <v>861000</v>
      </c>
      <c r="M238" s="58"/>
      <c r="N238" s="34">
        <v>3837000</v>
      </c>
      <c r="O238" s="58"/>
      <c r="P238" s="34">
        <v>2117000</v>
      </c>
      <c r="Q238" s="58"/>
      <c r="R238" s="34">
        <v>0</v>
      </c>
    </row>
    <row r="239" spans="3:18" x14ac:dyDescent="0.2">
      <c r="C239" s="31" t="s">
        <v>120</v>
      </c>
      <c r="D239" s="31"/>
      <c r="E239" s="35"/>
      <c r="F239" s="18">
        <f t="shared" si="7"/>
        <v>3978000</v>
      </c>
      <c r="G239" s="36"/>
      <c r="H239" s="34">
        <v>3415000</v>
      </c>
      <c r="I239" s="58"/>
      <c r="J239" s="34">
        <v>244000</v>
      </c>
      <c r="K239" s="58"/>
      <c r="L239" s="34">
        <v>319000</v>
      </c>
      <c r="M239" s="58"/>
      <c r="N239" s="34">
        <v>2663000</v>
      </c>
      <c r="O239" s="58"/>
      <c r="P239" s="34">
        <v>1315000</v>
      </c>
      <c r="Q239" s="58"/>
      <c r="R239" s="34">
        <v>0</v>
      </c>
    </row>
    <row r="240" spans="3:18" x14ac:dyDescent="0.2">
      <c r="C240" s="31" t="s">
        <v>121</v>
      </c>
      <c r="D240" s="31"/>
      <c r="E240" s="35"/>
      <c r="F240" s="18">
        <f t="shared" si="7"/>
        <v>5862000</v>
      </c>
      <c r="G240" s="36"/>
      <c r="H240" s="34">
        <v>5029000</v>
      </c>
      <c r="I240" s="58"/>
      <c r="J240" s="34">
        <v>233000</v>
      </c>
      <c r="K240" s="58"/>
      <c r="L240" s="34">
        <v>600000</v>
      </c>
      <c r="M240" s="58"/>
      <c r="N240" s="34">
        <v>3886000</v>
      </c>
      <c r="O240" s="58"/>
      <c r="P240" s="34">
        <v>1976000</v>
      </c>
      <c r="Q240" s="58"/>
      <c r="R240" s="34">
        <v>0</v>
      </c>
    </row>
    <row r="241" spans="3:18" ht="12" customHeight="1" x14ac:dyDescent="0.2">
      <c r="C241" s="31" t="s">
        <v>122</v>
      </c>
      <c r="D241" s="31"/>
      <c r="E241" s="35"/>
      <c r="F241" s="18">
        <f>SUM(H241:L241)</f>
        <v>1707000</v>
      </c>
      <c r="G241" s="36"/>
      <c r="H241" s="34">
        <v>1404000</v>
      </c>
      <c r="I241" s="58"/>
      <c r="J241" s="34">
        <v>235000</v>
      </c>
      <c r="K241" s="58"/>
      <c r="L241" s="34">
        <v>68000</v>
      </c>
      <c r="M241" s="58"/>
      <c r="N241" s="34">
        <v>1097000</v>
      </c>
      <c r="O241" s="58"/>
      <c r="P241" s="34">
        <v>610000</v>
      </c>
      <c r="Q241" s="58"/>
      <c r="R241" s="34">
        <v>0</v>
      </c>
    </row>
    <row r="242" spans="3:18" x14ac:dyDescent="0.2">
      <c r="C242" s="31" t="s">
        <v>123</v>
      </c>
      <c r="D242" s="31"/>
      <c r="E242" s="35"/>
      <c r="F242" s="18">
        <f>SUM(H242:L242)</f>
        <v>1685000</v>
      </c>
      <c r="G242" s="36"/>
      <c r="H242" s="34">
        <v>644000</v>
      </c>
      <c r="I242" s="58"/>
      <c r="J242" s="34">
        <v>10000</v>
      </c>
      <c r="K242" s="58"/>
      <c r="L242" s="34">
        <v>1031000</v>
      </c>
      <c r="M242" s="58"/>
      <c r="N242" s="34">
        <v>963000</v>
      </c>
      <c r="O242" s="58"/>
      <c r="P242" s="34">
        <v>722000</v>
      </c>
      <c r="Q242" s="58"/>
      <c r="R242" s="34">
        <v>0</v>
      </c>
    </row>
    <row r="243" spans="3:18" x14ac:dyDescent="0.2">
      <c r="C243" s="31" t="s">
        <v>124</v>
      </c>
      <c r="D243" s="31"/>
      <c r="E243" s="35"/>
      <c r="F243" s="18">
        <f t="shared" si="7"/>
        <v>20612000</v>
      </c>
      <c r="G243" s="36"/>
      <c r="H243" s="34">
        <v>15787000</v>
      </c>
      <c r="I243" s="58"/>
      <c r="J243" s="34">
        <v>3375000</v>
      </c>
      <c r="K243" s="58"/>
      <c r="L243" s="34">
        <v>1450000</v>
      </c>
      <c r="M243" s="58"/>
      <c r="N243" s="34">
        <v>13005000</v>
      </c>
      <c r="O243" s="58"/>
      <c r="P243" s="34">
        <v>8066000</v>
      </c>
      <c r="Q243" s="58"/>
      <c r="R243" s="34">
        <v>459000</v>
      </c>
    </row>
    <row r="244" spans="3:18" x14ac:dyDescent="0.2">
      <c r="C244" s="31" t="s">
        <v>125</v>
      </c>
      <c r="D244" s="31"/>
      <c r="E244" s="35"/>
      <c r="F244" s="18">
        <f t="shared" si="7"/>
        <v>11511000</v>
      </c>
      <c r="G244" s="36"/>
      <c r="H244" s="34">
        <v>9828000</v>
      </c>
      <c r="I244" s="58"/>
      <c r="J244" s="34">
        <v>808000</v>
      </c>
      <c r="K244" s="58"/>
      <c r="L244" s="34">
        <v>875000</v>
      </c>
      <c r="M244" s="58"/>
      <c r="N244" s="34">
        <v>7463000</v>
      </c>
      <c r="O244" s="58"/>
      <c r="P244" s="34">
        <v>4048000</v>
      </c>
      <c r="Q244" s="58"/>
      <c r="R244" s="34">
        <v>0</v>
      </c>
    </row>
    <row r="245" spans="3:18" x14ac:dyDescent="0.2">
      <c r="C245" s="31" t="s">
        <v>126</v>
      </c>
      <c r="D245" s="31"/>
      <c r="E245" s="35"/>
      <c r="F245" s="18">
        <f t="shared" si="7"/>
        <v>11272000</v>
      </c>
      <c r="G245" s="36"/>
      <c r="H245" s="34">
        <v>10098000</v>
      </c>
      <c r="I245" s="58"/>
      <c r="J245" s="34">
        <v>1039000</v>
      </c>
      <c r="K245" s="58"/>
      <c r="L245" s="34">
        <v>135000</v>
      </c>
      <c r="M245" s="58"/>
      <c r="N245" s="34">
        <v>7406000</v>
      </c>
      <c r="O245" s="58"/>
      <c r="P245" s="34">
        <v>3872000</v>
      </c>
      <c r="Q245" s="58"/>
      <c r="R245" s="34">
        <v>6000</v>
      </c>
    </row>
    <row r="246" spans="3:18" x14ac:dyDescent="0.2">
      <c r="C246" s="31" t="s">
        <v>127</v>
      </c>
      <c r="D246" s="31"/>
      <c r="E246" s="35"/>
      <c r="F246" s="18">
        <f t="shared" si="7"/>
        <v>3369000</v>
      </c>
      <c r="G246" s="36"/>
      <c r="H246" s="34">
        <v>2997000</v>
      </c>
      <c r="I246" s="58"/>
      <c r="J246" s="34">
        <v>228000</v>
      </c>
      <c r="K246" s="58"/>
      <c r="L246" s="34">
        <v>144000</v>
      </c>
      <c r="M246" s="58"/>
      <c r="N246" s="34">
        <v>2190000</v>
      </c>
      <c r="O246" s="58"/>
      <c r="P246" s="34">
        <v>1179000</v>
      </c>
      <c r="Q246" s="58"/>
      <c r="R246" s="34">
        <v>0</v>
      </c>
    </row>
    <row r="247" spans="3:18" x14ac:dyDescent="0.2">
      <c r="C247" s="31" t="s">
        <v>128</v>
      </c>
      <c r="D247" s="31"/>
      <c r="E247" s="35"/>
      <c r="G247" s="7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</row>
    <row r="248" spans="3:18" x14ac:dyDescent="0.2">
      <c r="C248" s="30"/>
      <c r="D248" s="31"/>
      <c r="E248" s="35" t="s">
        <v>92</v>
      </c>
      <c r="F248" s="18">
        <f t="shared" ref="F248:F262" si="8">SUM(H248:L248)</f>
        <v>465000</v>
      </c>
      <c r="G248" s="36"/>
      <c r="H248" s="34">
        <v>432000</v>
      </c>
      <c r="I248" s="58"/>
      <c r="J248" s="34">
        <v>18000</v>
      </c>
      <c r="K248" s="58"/>
      <c r="L248" s="34">
        <v>15000</v>
      </c>
      <c r="M248" s="58"/>
      <c r="N248" s="34">
        <v>289000</v>
      </c>
      <c r="O248" s="58"/>
      <c r="P248" s="34">
        <v>176000</v>
      </c>
      <c r="Q248" s="58"/>
      <c r="R248" s="34">
        <v>0</v>
      </c>
    </row>
    <row r="249" spans="3:18" x14ac:dyDescent="0.2">
      <c r="C249" s="31" t="s">
        <v>129</v>
      </c>
      <c r="D249" s="31"/>
      <c r="E249" s="35"/>
      <c r="F249" s="18">
        <f t="shared" si="8"/>
        <v>302000</v>
      </c>
      <c r="G249" s="36"/>
      <c r="H249" s="34">
        <v>222000</v>
      </c>
      <c r="I249" s="58"/>
      <c r="J249" s="34">
        <v>0</v>
      </c>
      <c r="K249" s="58"/>
      <c r="L249" s="34">
        <v>80000</v>
      </c>
      <c r="M249" s="58"/>
      <c r="N249" s="34">
        <v>120000</v>
      </c>
      <c r="O249" s="58"/>
      <c r="P249" s="34">
        <v>182000</v>
      </c>
      <c r="Q249" s="58"/>
      <c r="R249" s="34">
        <v>0</v>
      </c>
    </row>
    <row r="250" spans="3:18" x14ac:dyDescent="0.2">
      <c r="C250" s="31" t="s">
        <v>130</v>
      </c>
      <c r="D250" s="31"/>
      <c r="E250" s="35"/>
      <c r="F250" s="18">
        <f t="shared" si="8"/>
        <v>1590000</v>
      </c>
      <c r="G250" s="36"/>
      <c r="H250" s="34">
        <v>1422000</v>
      </c>
      <c r="I250" s="58"/>
      <c r="J250" s="34">
        <v>103000</v>
      </c>
      <c r="K250" s="58"/>
      <c r="L250" s="34">
        <v>65000</v>
      </c>
      <c r="M250" s="58"/>
      <c r="N250" s="34">
        <v>1091000</v>
      </c>
      <c r="O250" s="58"/>
      <c r="P250" s="34">
        <v>499000</v>
      </c>
      <c r="Q250" s="58"/>
      <c r="R250" s="34">
        <v>0</v>
      </c>
    </row>
    <row r="251" spans="3:18" x14ac:dyDescent="0.2">
      <c r="C251" s="31" t="s">
        <v>131</v>
      </c>
      <c r="D251" s="31"/>
      <c r="E251" s="35"/>
      <c r="F251" s="18">
        <f t="shared" si="8"/>
        <v>2358000</v>
      </c>
      <c r="G251" s="36"/>
      <c r="H251" s="34">
        <v>2158000</v>
      </c>
      <c r="I251" s="58"/>
      <c r="J251" s="34">
        <v>14000</v>
      </c>
      <c r="K251" s="58"/>
      <c r="L251" s="34">
        <v>186000</v>
      </c>
      <c r="M251" s="58"/>
      <c r="N251" s="34">
        <v>1629000</v>
      </c>
      <c r="O251" s="58"/>
      <c r="P251" s="34">
        <v>729000</v>
      </c>
      <c r="Q251" s="58"/>
      <c r="R251" s="34">
        <v>0</v>
      </c>
    </row>
    <row r="252" spans="3:18" x14ac:dyDescent="0.2">
      <c r="C252" s="31" t="s">
        <v>132</v>
      </c>
      <c r="D252" s="31"/>
      <c r="E252" s="35"/>
      <c r="F252" s="18">
        <f t="shared" si="8"/>
        <v>79000</v>
      </c>
      <c r="G252" s="36"/>
      <c r="H252" s="34">
        <v>63000</v>
      </c>
      <c r="I252" s="58"/>
      <c r="J252" s="34">
        <v>-1000</v>
      </c>
      <c r="K252" s="58"/>
      <c r="L252" s="34">
        <v>17000</v>
      </c>
      <c r="M252" s="58"/>
      <c r="N252" s="34">
        <v>45000</v>
      </c>
      <c r="O252" s="58"/>
      <c r="P252" s="34">
        <v>34000</v>
      </c>
      <c r="Q252" s="58"/>
      <c r="R252" s="34">
        <v>0</v>
      </c>
    </row>
    <row r="253" spans="3:18" x14ac:dyDescent="0.2">
      <c r="C253" s="31" t="s">
        <v>133</v>
      </c>
      <c r="D253" s="31"/>
      <c r="E253" s="35"/>
      <c r="F253" s="18">
        <f t="shared" si="8"/>
        <v>1143000</v>
      </c>
      <c r="G253" s="36"/>
      <c r="H253" s="34">
        <v>171000</v>
      </c>
      <c r="I253" s="58"/>
      <c r="J253" s="34">
        <v>412000</v>
      </c>
      <c r="K253" s="58"/>
      <c r="L253" s="34">
        <v>560000</v>
      </c>
      <c r="M253" s="58"/>
      <c r="N253" s="34">
        <v>503000</v>
      </c>
      <c r="O253" s="58"/>
      <c r="P253" s="34">
        <v>640000</v>
      </c>
      <c r="Q253" s="58"/>
      <c r="R253" s="34">
        <v>0</v>
      </c>
    </row>
    <row r="254" spans="3:18" x14ac:dyDescent="0.2">
      <c r="C254" s="31" t="s">
        <v>134</v>
      </c>
      <c r="D254" s="31"/>
      <c r="E254" s="35"/>
      <c r="F254" s="18">
        <f t="shared" si="8"/>
        <v>10316000</v>
      </c>
      <c r="G254" s="36"/>
      <c r="H254" s="34">
        <v>7723000</v>
      </c>
      <c r="I254" s="58"/>
      <c r="J254" s="34">
        <v>2243000</v>
      </c>
      <c r="K254" s="58"/>
      <c r="L254" s="34">
        <v>350000</v>
      </c>
      <c r="M254" s="58"/>
      <c r="N254" s="34">
        <v>6430000</v>
      </c>
      <c r="O254" s="58"/>
      <c r="P254" s="34">
        <v>3886000</v>
      </c>
      <c r="Q254" s="58"/>
      <c r="R254" s="34">
        <v>0</v>
      </c>
    </row>
    <row r="255" spans="3:18" x14ac:dyDescent="0.2">
      <c r="C255" s="31" t="s">
        <v>135</v>
      </c>
      <c r="D255" s="31"/>
      <c r="E255" s="35"/>
      <c r="F255" s="18">
        <f t="shared" si="8"/>
        <v>2986000</v>
      </c>
      <c r="G255" s="36"/>
      <c r="H255" s="34">
        <v>2385000</v>
      </c>
      <c r="I255" s="58"/>
      <c r="J255" s="34">
        <v>261000</v>
      </c>
      <c r="K255" s="58"/>
      <c r="L255" s="34">
        <v>340000</v>
      </c>
      <c r="M255" s="58"/>
      <c r="N255" s="34">
        <v>1963000</v>
      </c>
      <c r="O255" s="58"/>
      <c r="P255" s="34">
        <v>1023000</v>
      </c>
      <c r="Q255" s="58"/>
      <c r="R255" s="34">
        <v>0</v>
      </c>
    </row>
    <row r="256" spans="3:18" x14ac:dyDescent="0.2">
      <c r="C256" s="31" t="s">
        <v>136</v>
      </c>
      <c r="D256" s="31"/>
      <c r="E256" s="35"/>
      <c r="F256" s="18">
        <f t="shared" si="8"/>
        <v>3674000</v>
      </c>
      <c r="G256" s="36"/>
      <c r="H256" s="34">
        <v>3018000</v>
      </c>
      <c r="I256" s="58"/>
      <c r="J256" s="34">
        <v>497000</v>
      </c>
      <c r="K256" s="58"/>
      <c r="L256" s="34">
        <v>159000</v>
      </c>
      <c r="M256" s="58"/>
      <c r="N256" s="34">
        <v>2375000</v>
      </c>
      <c r="O256" s="58"/>
      <c r="P256" s="34">
        <v>1299000</v>
      </c>
      <c r="Q256" s="58"/>
      <c r="R256" s="34">
        <v>0</v>
      </c>
    </row>
    <row r="257" spans="2:18" x14ac:dyDescent="0.2">
      <c r="C257" s="31" t="s">
        <v>137</v>
      </c>
      <c r="D257" s="31"/>
      <c r="E257" s="35"/>
      <c r="F257" s="18">
        <f t="shared" si="8"/>
        <v>8679000</v>
      </c>
      <c r="G257" s="36"/>
      <c r="H257" s="34">
        <v>7364000</v>
      </c>
      <c r="I257" s="58"/>
      <c r="J257" s="34">
        <v>1105000</v>
      </c>
      <c r="K257" s="58"/>
      <c r="L257" s="34">
        <v>210000</v>
      </c>
      <c r="M257" s="58"/>
      <c r="N257" s="34">
        <v>5656000</v>
      </c>
      <c r="O257" s="58"/>
      <c r="P257" s="34">
        <v>3023000</v>
      </c>
      <c r="Q257" s="58"/>
      <c r="R257" s="34">
        <v>0</v>
      </c>
    </row>
    <row r="258" spans="2:18" x14ac:dyDescent="0.2">
      <c r="C258" s="31" t="s">
        <v>138</v>
      </c>
      <c r="D258" s="31"/>
      <c r="E258" s="35"/>
      <c r="F258" s="18">
        <f t="shared" ref="F258" si="9">SUM(H258:L258)</f>
        <v>89000</v>
      </c>
      <c r="G258" s="36"/>
      <c r="H258" s="34">
        <v>1000</v>
      </c>
      <c r="I258" s="58"/>
      <c r="J258" s="34">
        <v>0</v>
      </c>
      <c r="K258" s="58"/>
      <c r="L258" s="34">
        <v>88000</v>
      </c>
      <c r="M258" s="58"/>
      <c r="N258" s="34">
        <v>52000</v>
      </c>
      <c r="O258" s="58"/>
      <c r="P258" s="34">
        <v>37000</v>
      </c>
      <c r="Q258" s="58"/>
      <c r="R258" s="34">
        <v>0</v>
      </c>
    </row>
    <row r="259" spans="2:18" x14ac:dyDescent="0.2">
      <c r="C259" s="31" t="s">
        <v>139</v>
      </c>
      <c r="D259" s="31"/>
      <c r="E259" s="35"/>
      <c r="F259" s="18">
        <f t="shared" si="8"/>
        <v>3596000</v>
      </c>
      <c r="G259" s="36"/>
      <c r="H259" s="34">
        <v>2877000</v>
      </c>
      <c r="I259" s="58"/>
      <c r="J259" s="34">
        <v>693000</v>
      </c>
      <c r="K259" s="58"/>
      <c r="L259" s="34">
        <v>26000</v>
      </c>
      <c r="M259" s="58"/>
      <c r="N259" s="34">
        <v>2378000</v>
      </c>
      <c r="O259" s="58"/>
      <c r="P259" s="34">
        <v>1218000</v>
      </c>
      <c r="Q259" s="58"/>
      <c r="R259" s="34">
        <v>0</v>
      </c>
    </row>
    <row r="260" spans="2:18" x14ac:dyDescent="0.2">
      <c r="C260" s="31" t="s">
        <v>140</v>
      </c>
      <c r="D260" s="31"/>
      <c r="E260" s="35"/>
      <c r="G260" s="36"/>
      <c r="H260" s="34"/>
      <c r="I260" s="58"/>
      <c r="J260" s="34"/>
      <c r="K260" s="58"/>
      <c r="L260" s="34"/>
      <c r="M260" s="58"/>
      <c r="N260" s="34"/>
      <c r="O260" s="58"/>
      <c r="P260" s="34"/>
      <c r="Q260" s="58"/>
      <c r="R260" s="34"/>
    </row>
    <row r="261" spans="2:18" x14ac:dyDescent="0.2">
      <c r="E261" s="31" t="s">
        <v>141</v>
      </c>
      <c r="F261" s="18">
        <f t="shared" si="8"/>
        <v>7070000</v>
      </c>
      <c r="G261" s="36"/>
      <c r="H261" s="34">
        <v>4913000</v>
      </c>
      <c r="I261" s="58"/>
      <c r="J261" s="34">
        <v>818000</v>
      </c>
      <c r="K261" s="58"/>
      <c r="L261" s="34">
        <v>1339000</v>
      </c>
      <c r="M261" s="58"/>
      <c r="N261" s="34">
        <v>3956000</v>
      </c>
      <c r="O261" s="58"/>
      <c r="P261" s="34">
        <v>3114000</v>
      </c>
      <c r="Q261" s="58"/>
      <c r="R261" s="34">
        <v>0</v>
      </c>
    </row>
    <row r="262" spans="2:18" x14ac:dyDescent="0.2">
      <c r="C262" s="31" t="s">
        <v>142</v>
      </c>
      <c r="D262" s="31"/>
      <c r="E262" s="35"/>
      <c r="F262" s="18">
        <f t="shared" si="8"/>
        <v>2000</v>
      </c>
      <c r="G262" s="36"/>
      <c r="H262" s="34">
        <v>1000</v>
      </c>
      <c r="I262" s="58"/>
      <c r="J262" s="34">
        <v>0</v>
      </c>
      <c r="K262" s="58"/>
      <c r="L262" s="34">
        <v>1000</v>
      </c>
      <c r="M262" s="58"/>
      <c r="N262" s="34">
        <v>0</v>
      </c>
      <c r="O262" s="58"/>
      <c r="P262" s="34">
        <v>2000</v>
      </c>
      <c r="Q262" s="58"/>
      <c r="R262" s="34">
        <v>0</v>
      </c>
    </row>
    <row r="263" spans="2:18" x14ac:dyDescent="0.2">
      <c r="C263" s="31" t="s">
        <v>143</v>
      </c>
      <c r="D263" s="31"/>
      <c r="E263" s="35"/>
      <c r="F263" s="59">
        <f>SUM(H263:L263)</f>
        <v>1999000</v>
      </c>
      <c r="G263" s="7"/>
      <c r="H263" s="37">
        <v>1852000</v>
      </c>
      <c r="I263" s="34"/>
      <c r="J263" s="37">
        <v>64000</v>
      </c>
      <c r="K263" s="34"/>
      <c r="L263" s="37">
        <v>83000</v>
      </c>
      <c r="M263" s="34"/>
      <c r="N263" s="37">
        <v>1283000</v>
      </c>
      <c r="O263" s="34"/>
      <c r="P263" s="37">
        <v>716000</v>
      </c>
      <c r="Q263" s="34"/>
      <c r="R263" s="37">
        <v>0</v>
      </c>
    </row>
    <row r="264" spans="2:18" x14ac:dyDescent="0.2">
      <c r="E264" s="31" t="s">
        <v>21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 x14ac:dyDescent="0.2">
      <c r="E265" s="31" t="s">
        <v>2</v>
      </c>
      <c r="F265" s="59">
        <f>SUM(H265:L265)</f>
        <v>304420000</v>
      </c>
      <c r="G265" s="7"/>
      <c r="H265" s="59">
        <f>SUM(H190:H264)</f>
        <v>248189000</v>
      </c>
      <c r="I265" s="18"/>
      <c r="J265" s="59">
        <f>SUM(J190:J264)</f>
        <v>31801000</v>
      </c>
      <c r="K265" s="18"/>
      <c r="L265" s="59">
        <f>SUM(L190:L264)</f>
        <v>24430000</v>
      </c>
      <c r="M265" s="18"/>
      <c r="N265" s="59">
        <f>SUM(N190:N264)</f>
        <v>194574000</v>
      </c>
      <c r="O265" s="18"/>
      <c r="P265" s="59">
        <f>SUM(P190:P264)</f>
        <v>110703000</v>
      </c>
      <c r="Q265" s="18"/>
      <c r="R265" s="59">
        <f>SUM(R190:R264)</f>
        <v>857000</v>
      </c>
    </row>
    <row r="266" spans="2:18" x14ac:dyDescent="0.2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 x14ac:dyDescent="0.2">
      <c r="B267" s="39" t="s">
        <v>23</v>
      </c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 x14ac:dyDescent="0.2">
      <c r="C268" s="31" t="s">
        <v>74</v>
      </c>
      <c r="D268" s="31"/>
      <c r="E268" s="35"/>
      <c r="F268" s="18">
        <f t="shared" ref="F268:F278" si="10">SUM(H268:L268)</f>
        <v>41000</v>
      </c>
      <c r="G268" s="36"/>
      <c r="H268" s="34">
        <v>0</v>
      </c>
      <c r="I268" s="58"/>
      <c r="J268" s="34">
        <v>35000</v>
      </c>
      <c r="K268" s="58"/>
      <c r="L268" s="34">
        <v>6000</v>
      </c>
      <c r="M268" s="58"/>
      <c r="N268" s="34">
        <v>0</v>
      </c>
      <c r="O268" s="58"/>
      <c r="P268" s="34">
        <v>41000</v>
      </c>
      <c r="Q268" s="58"/>
      <c r="R268" s="34">
        <v>0</v>
      </c>
    </row>
    <row r="269" spans="2:18" x14ac:dyDescent="0.2">
      <c r="C269" s="31" t="s">
        <v>77</v>
      </c>
      <c r="D269" s="31"/>
      <c r="E269" s="35"/>
      <c r="F269" s="18">
        <f t="shared" si="10"/>
        <v>312000</v>
      </c>
      <c r="G269" s="36"/>
      <c r="H269" s="34">
        <v>7000</v>
      </c>
      <c r="I269" s="58"/>
      <c r="J269" s="34">
        <v>61000</v>
      </c>
      <c r="K269" s="58"/>
      <c r="L269" s="34">
        <v>244000</v>
      </c>
      <c r="M269" s="58"/>
      <c r="N269" s="34">
        <v>133000</v>
      </c>
      <c r="O269" s="58"/>
      <c r="P269" s="34">
        <v>179000</v>
      </c>
      <c r="Q269" s="58"/>
      <c r="R269" s="34">
        <v>0</v>
      </c>
    </row>
    <row r="270" spans="2:18" x14ac:dyDescent="0.2">
      <c r="C270" s="31" t="s">
        <v>79</v>
      </c>
      <c r="D270" s="31"/>
      <c r="E270" s="35"/>
      <c r="F270" s="18">
        <f t="shared" si="10"/>
        <v>10000</v>
      </c>
      <c r="G270" s="36"/>
      <c r="H270" s="34">
        <v>0</v>
      </c>
      <c r="I270" s="58"/>
      <c r="J270" s="34">
        <v>8000</v>
      </c>
      <c r="K270" s="58"/>
      <c r="L270" s="34">
        <v>2000</v>
      </c>
      <c r="M270" s="58"/>
      <c r="N270" s="34">
        <v>3000</v>
      </c>
      <c r="O270" s="58"/>
      <c r="P270" s="34">
        <v>7000</v>
      </c>
      <c r="Q270" s="58"/>
      <c r="R270" s="34">
        <v>0</v>
      </c>
    </row>
    <row r="271" spans="2:18" x14ac:dyDescent="0.2">
      <c r="C271" s="31" t="s">
        <v>80</v>
      </c>
      <c r="D271" s="31"/>
      <c r="E271" s="35"/>
      <c r="F271" s="18">
        <f t="shared" si="10"/>
        <v>25000</v>
      </c>
      <c r="G271" s="36"/>
      <c r="H271" s="34">
        <v>-2000</v>
      </c>
      <c r="I271" s="58"/>
      <c r="J271" s="34">
        <v>14000</v>
      </c>
      <c r="K271" s="58"/>
      <c r="L271" s="34">
        <v>13000</v>
      </c>
      <c r="M271" s="58"/>
      <c r="N271" s="34">
        <v>0</v>
      </c>
      <c r="O271" s="58"/>
      <c r="P271" s="34">
        <v>25000</v>
      </c>
      <c r="Q271" s="58"/>
      <c r="R271" s="34">
        <v>0</v>
      </c>
    </row>
    <row r="272" spans="2:18" x14ac:dyDescent="0.2">
      <c r="C272" s="31" t="s">
        <v>78</v>
      </c>
      <c r="D272" s="31"/>
      <c r="E272" s="35"/>
      <c r="F272" s="18">
        <f t="shared" si="10"/>
        <v>852000</v>
      </c>
      <c r="G272" s="36"/>
      <c r="H272" s="34">
        <v>0</v>
      </c>
      <c r="I272" s="58"/>
      <c r="J272" s="34">
        <v>0</v>
      </c>
      <c r="K272" s="58"/>
      <c r="L272" s="34">
        <v>852000</v>
      </c>
      <c r="M272" s="58"/>
      <c r="N272" s="34">
        <v>622000</v>
      </c>
      <c r="O272" s="58"/>
      <c r="P272" s="34">
        <v>230000</v>
      </c>
      <c r="Q272" s="58"/>
      <c r="R272" s="34">
        <v>0</v>
      </c>
    </row>
    <row r="273" spans="3:18" x14ac:dyDescent="0.2">
      <c r="C273" s="31" t="s">
        <v>81</v>
      </c>
      <c r="D273" s="31"/>
      <c r="E273" s="35"/>
      <c r="F273" s="18">
        <f t="shared" si="10"/>
        <v>3689000</v>
      </c>
      <c r="G273" s="36"/>
      <c r="H273" s="34">
        <v>9000</v>
      </c>
      <c r="I273" s="58"/>
      <c r="J273" s="34">
        <v>30000</v>
      </c>
      <c r="K273" s="58"/>
      <c r="L273" s="34">
        <v>3650000</v>
      </c>
      <c r="M273" s="58"/>
      <c r="N273" s="34">
        <v>2403000</v>
      </c>
      <c r="O273" s="58"/>
      <c r="P273" s="34">
        <v>1286000</v>
      </c>
      <c r="Q273" s="58"/>
      <c r="R273" s="34">
        <v>0</v>
      </c>
    </row>
    <row r="274" spans="3:18" x14ac:dyDescent="0.2">
      <c r="C274" s="31" t="s">
        <v>82</v>
      </c>
      <c r="D274" s="31"/>
      <c r="E274" s="35"/>
      <c r="F274" s="18">
        <f t="shared" si="10"/>
        <v>546000</v>
      </c>
      <c r="G274" s="36"/>
      <c r="H274" s="34">
        <v>2000</v>
      </c>
      <c r="I274" s="58"/>
      <c r="J274" s="34">
        <v>5000</v>
      </c>
      <c r="K274" s="58"/>
      <c r="L274" s="34">
        <v>539000</v>
      </c>
      <c r="M274" s="58"/>
      <c r="N274" s="34">
        <v>194000</v>
      </c>
      <c r="O274" s="58"/>
      <c r="P274" s="34">
        <v>352000</v>
      </c>
      <c r="Q274" s="58"/>
      <c r="R274" s="34">
        <v>0</v>
      </c>
    </row>
    <row r="275" spans="3:18" x14ac:dyDescent="0.2">
      <c r="C275" s="31" t="s">
        <v>87</v>
      </c>
      <c r="D275" s="31"/>
      <c r="E275" s="35"/>
      <c r="F275" s="18">
        <f t="shared" si="10"/>
        <v>1359000</v>
      </c>
      <c r="G275" s="36"/>
      <c r="H275" s="34">
        <v>118000</v>
      </c>
      <c r="I275" s="58"/>
      <c r="J275" s="34">
        <v>14000</v>
      </c>
      <c r="K275" s="58"/>
      <c r="L275" s="34">
        <v>1227000</v>
      </c>
      <c r="M275" s="58"/>
      <c r="N275" s="34">
        <v>400000</v>
      </c>
      <c r="O275" s="58"/>
      <c r="P275" s="34">
        <v>959000</v>
      </c>
      <c r="Q275" s="58"/>
      <c r="R275" s="34">
        <v>0</v>
      </c>
    </row>
    <row r="276" spans="3:18" x14ac:dyDescent="0.2">
      <c r="C276" s="31" t="s">
        <v>88</v>
      </c>
      <c r="D276" s="31"/>
      <c r="E276" s="35"/>
      <c r="F276" s="18">
        <f t="shared" si="10"/>
        <v>4000</v>
      </c>
      <c r="G276" s="36"/>
      <c r="H276" s="34">
        <v>3000</v>
      </c>
      <c r="I276" s="58"/>
      <c r="J276" s="34">
        <v>0</v>
      </c>
      <c r="K276" s="58"/>
      <c r="L276" s="34">
        <v>1000</v>
      </c>
      <c r="M276" s="58"/>
      <c r="N276" s="34">
        <v>3000</v>
      </c>
      <c r="O276" s="58"/>
      <c r="P276" s="34">
        <v>1000</v>
      </c>
      <c r="Q276" s="58"/>
      <c r="R276" s="34">
        <v>0</v>
      </c>
    </row>
    <row r="277" spans="3:18" x14ac:dyDescent="0.2">
      <c r="C277" s="31" t="s">
        <v>90</v>
      </c>
      <c r="D277" s="31"/>
      <c r="E277" s="35"/>
      <c r="F277" s="18">
        <f t="shared" si="10"/>
        <v>14000</v>
      </c>
      <c r="G277" s="36"/>
      <c r="H277" s="34">
        <v>-1000</v>
      </c>
      <c r="I277" s="58"/>
      <c r="J277" s="34">
        <v>13000</v>
      </c>
      <c r="K277" s="58"/>
      <c r="L277" s="34">
        <v>2000</v>
      </c>
      <c r="M277" s="58"/>
      <c r="N277" s="34">
        <v>2000</v>
      </c>
      <c r="O277" s="58"/>
      <c r="P277" s="34">
        <v>12000</v>
      </c>
      <c r="Q277" s="58"/>
      <c r="R277" s="34">
        <v>0</v>
      </c>
    </row>
    <row r="278" spans="3:18" x14ac:dyDescent="0.2">
      <c r="C278" s="31" t="s">
        <v>93</v>
      </c>
      <c r="D278" s="31"/>
      <c r="E278" s="35"/>
      <c r="F278" s="18">
        <f t="shared" si="10"/>
        <v>14000</v>
      </c>
      <c r="G278" s="7"/>
      <c r="H278" s="22">
        <v>5000</v>
      </c>
      <c r="I278" s="34"/>
      <c r="J278" s="34">
        <v>9000</v>
      </c>
      <c r="K278" s="34"/>
      <c r="L278" s="34">
        <v>0</v>
      </c>
      <c r="M278" s="34"/>
      <c r="N278" s="34">
        <v>1000</v>
      </c>
      <c r="O278" s="34"/>
      <c r="P278" s="34">
        <v>13000</v>
      </c>
      <c r="Q278" s="34"/>
      <c r="R278" s="34">
        <v>0</v>
      </c>
    </row>
    <row r="279" spans="3:18" x14ac:dyDescent="0.2">
      <c r="C279" s="31" t="s">
        <v>94</v>
      </c>
      <c r="D279" s="31"/>
      <c r="E279" s="35"/>
      <c r="F279" s="18">
        <f t="shared" ref="F279" si="11">SUM(H279:L279)</f>
        <v>17000</v>
      </c>
      <c r="G279" s="36"/>
      <c r="H279" s="34">
        <v>0</v>
      </c>
      <c r="I279" s="58"/>
      <c r="J279" s="34">
        <v>0</v>
      </c>
      <c r="K279" s="58"/>
      <c r="L279" s="34">
        <v>17000</v>
      </c>
      <c r="M279" s="58"/>
      <c r="N279" s="34">
        <v>11000</v>
      </c>
      <c r="O279" s="58"/>
      <c r="P279" s="34">
        <v>6000</v>
      </c>
      <c r="Q279" s="58"/>
      <c r="R279" s="34">
        <v>0</v>
      </c>
    </row>
    <row r="280" spans="3:18" x14ac:dyDescent="0.2">
      <c r="C280" s="31" t="s">
        <v>95</v>
      </c>
      <c r="D280" s="31"/>
      <c r="E280" s="35"/>
      <c r="F280" s="18">
        <f t="shared" ref="F280:F314" si="12">SUM(H280:L280)</f>
        <v>5139000</v>
      </c>
      <c r="G280" s="36"/>
      <c r="H280" s="34">
        <v>58000</v>
      </c>
      <c r="I280" s="58"/>
      <c r="J280" s="34">
        <v>71000</v>
      </c>
      <c r="K280" s="58"/>
      <c r="L280" s="34">
        <v>5010000</v>
      </c>
      <c r="M280" s="58"/>
      <c r="N280" s="34">
        <v>2524000</v>
      </c>
      <c r="O280" s="58"/>
      <c r="P280" s="34">
        <v>2615000</v>
      </c>
      <c r="Q280" s="58"/>
      <c r="R280" s="34">
        <v>0</v>
      </c>
    </row>
    <row r="281" spans="3:18" x14ac:dyDescent="0.2">
      <c r="C281" s="31" t="s">
        <v>144</v>
      </c>
      <c r="D281" s="31"/>
      <c r="E281" s="35"/>
      <c r="F281" s="18">
        <f t="shared" si="12"/>
        <v>32000</v>
      </c>
      <c r="G281" s="36"/>
      <c r="H281" s="34">
        <v>0</v>
      </c>
      <c r="I281" s="58"/>
      <c r="J281" s="34">
        <v>0</v>
      </c>
      <c r="K281" s="58"/>
      <c r="L281" s="34">
        <v>32000</v>
      </c>
      <c r="M281" s="58"/>
      <c r="N281" s="34">
        <v>15000</v>
      </c>
      <c r="O281" s="58"/>
      <c r="P281" s="34">
        <v>17000</v>
      </c>
      <c r="Q281" s="58"/>
      <c r="R281" s="34">
        <v>0</v>
      </c>
    </row>
    <row r="282" spans="3:18" x14ac:dyDescent="0.2">
      <c r="C282" s="31" t="s">
        <v>145</v>
      </c>
      <c r="D282" s="31"/>
      <c r="E282" s="35"/>
      <c r="F282" s="18">
        <f t="shared" si="12"/>
        <v>205000</v>
      </c>
      <c r="G282" s="36"/>
      <c r="H282" s="34">
        <v>0</v>
      </c>
      <c r="I282" s="58"/>
      <c r="J282" s="34">
        <v>5000</v>
      </c>
      <c r="K282" s="58"/>
      <c r="L282" s="34">
        <v>200000</v>
      </c>
      <c r="M282" s="58"/>
      <c r="N282" s="34">
        <v>158000</v>
      </c>
      <c r="O282" s="58"/>
      <c r="P282" s="34">
        <v>47000</v>
      </c>
      <c r="Q282" s="58"/>
      <c r="R282" s="34">
        <v>0</v>
      </c>
    </row>
    <row r="283" spans="3:18" x14ac:dyDescent="0.2">
      <c r="C283" s="31" t="s">
        <v>99</v>
      </c>
      <c r="D283" s="31"/>
      <c r="E283" s="35"/>
      <c r="F283" s="18">
        <f t="shared" si="12"/>
        <v>872000</v>
      </c>
      <c r="G283" s="36"/>
      <c r="H283" s="34">
        <v>18000</v>
      </c>
      <c r="I283" s="58"/>
      <c r="J283" s="34">
        <v>150000</v>
      </c>
      <c r="K283" s="58"/>
      <c r="L283" s="34">
        <v>704000</v>
      </c>
      <c r="M283" s="58"/>
      <c r="N283" s="34">
        <v>346000</v>
      </c>
      <c r="O283" s="58"/>
      <c r="P283" s="34">
        <v>526000</v>
      </c>
      <c r="Q283" s="58"/>
      <c r="R283" s="34">
        <v>0</v>
      </c>
    </row>
    <row r="284" spans="3:18" x14ac:dyDescent="0.2">
      <c r="C284" s="31" t="s">
        <v>100</v>
      </c>
      <c r="D284" s="31"/>
      <c r="E284" s="35"/>
      <c r="F284" s="18">
        <f t="shared" si="12"/>
        <v>165000</v>
      </c>
      <c r="G284" s="36"/>
      <c r="H284" s="34">
        <v>29000</v>
      </c>
      <c r="I284" s="58"/>
      <c r="J284" s="34">
        <v>132000</v>
      </c>
      <c r="K284" s="58"/>
      <c r="L284" s="34">
        <v>4000</v>
      </c>
      <c r="M284" s="58"/>
      <c r="N284" s="34">
        <v>58000</v>
      </c>
      <c r="O284" s="58"/>
      <c r="P284" s="34">
        <v>107000</v>
      </c>
      <c r="Q284" s="58"/>
      <c r="R284" s="34">
        <v>0</v>
      </c>
    </row>
    <row r="285" spans="3:18" x14ac:dyDescent="0.2">
      <c r="C285" s="31" t="s">
        <v>101</v>
      </c>
      <c r="D285" s="31"/>
      <c r="E285" s="35"/>
      <c r="F285" s="18">
        <f t="shared" si="12"/>
        <v>3000</v>
      </c>
      <c r="G285" s="36"/>
      <c r="H285" s="34">
        <v>0</v>
      </c>
      <c r="I285" s="58"/>
      <c r="J285" s="34">
        <v>3000</v>
      </c>
      <c r="K285" s="58"/>
      <c r="L285" s="34">
        <v>0</v>
      </c>
      <c r="M285" s="58"/>
      <c r="N285" s="34">
        <v>0</v>
      </c>
      <c r="O285" s="58"/>
      <c r="P285" s="34">
        <v>3000</v>
      </c>
      <c r="Q285" s="58"/>
      <c r="R285" s="34">
        <v>0</v>
      </c>
    </row>
    <row r="286" spans="3:18" x14ac:dyDescent="0.2">
      <c r="C286" s="31" t="s">
        <v>102</v>
      </c>
      <c r="D286" s="31"/>
      <c r="E286" s="35"/>
      <c r="F286" s="18">
        <f t="shared" si="12"/>
        <v>36000</v>
      </c>
      <c r="G286" s="36"/>
      <c r="H286" s="34">
        <v>3000</v>
      </c>
      <c r="I286" s="58"/>
      <c r="J286" s="34">
        <v>33000</v>
      </c>
      <c r="K286" s="58"/>
      <c r="L286" s="34">
        <v>0</v>
      </c>
      <c r="M286" s="58"/>
      <c r="N286" s="34">
        <v>0</v>
      </c>
      <c r="O286" s="58"/>
      <c r="P286" s="34">
        <v>36000</v>
      </c>
      <c r="Q286" s="58"/>
      <c r="R286" s="34">
        <v>0</v>
      </c>
    </row>
    <row r="287" spans="3:18" x14ac:dyDescent="0.2">
      <c r="C287" s="31" t="s">
        <v>103</v>
      </c>
      <c r="D287" s="31"/>
      <c r="E287" s="35"/>
      <c r="F287" s="18">
        <f t="shared" si="12"/>
        <v>705000</v>
      </c>
      <c r="G287" s="36"/>
      <c r="H287" s="34">
        <v>74000</v>
      </c>
      <c r="I287" s="58"/>
      <c r="J287" s="34">
        <v>115000</v>
      </c>
      <c r="K287" s="58"/>
      <c r="L287" s="34">
        <v>516000</v>
      </c>
      <c r="M287" s="58"/>
      <c r="N287" s="34">
        <v>420000</v>
      </c>
      <c r="O287" s="58"/>
      <c r="P287" s="34">
        <v>285000</v>
      </c>
      <c r="Q287" s="58"/>
      <c r="R287" s="34">
        <v>0</v>
      </c>
    </row>
    <row r="288" spans="3:18" x14ac:dyDescent="0.2">
      <c r="C288" s="31" t="s">
        <v>104</v>
      </c>
      <c r="D288" s="31"/>
      <c r="E288" s="35"/>
      <c r="F288" s="18">
        <f t="shared" si="12"/>
        <v>110000</v>
      </c>
      <c r="G288" s="36"/>
      <c r="H288" s="34">
        <v>4000</v>
      </c>
      <c r="I288" s="58"/>
      <c r="J288" s="34">
        <v>38000</v>
      </c>
      <c r="K288" s="58"/>
      <c r="L288" s="34">
        <v>68000</v>
      </c>
      <c r="M288" s="58"/>
      <c r="N288" s="34">
        <v>61000</v>
      </c>
      <c r="O288" s="58"/>
      <c r="P288" s="34">
        <v>49000</v>
      </c>
      <c r="Q288" s="58"/>
      <c r="R288" s="34">
        <v>0</v>
      </c>
    </row>
    <row r="289" spans="3:18" x14ac:dyDescent="0.2">
      <c r="C289" s="31" t="s">
        <v>106</v>
      </c>
      <c r="D289" s="31"/>
      <c r="E289" s="35"/>
      <c r="F289" s="18">
        <f t="shared" si="12"/>
        <v>34000</v>
      </c>
      <c r="G289" s="36"/>
      <c r="H289" s="34">
        <v>1000</v>
      </c>
      <c r="I289" s="58"/>
      <c r="J289" s="34">
        <v>5000</v>
      </c>
      <c r="K289" s="58"/>
      <c r="L289" s="34">
        <v>28000</v>
      </c>
      <c r="M289" s="58"/>
      <c r="N289" s="34">
        <v>16000</v>
      </c>
      <c r="O289" s="58"/>
      <c r="P289" s="34">
        <v>18000</v>
      </c>
      <c r="Q289" s="58"/>
      <c r="R289" s="34">
        <v>0</v>
      </c>
    </row>
    <row r="290" spans="3:18" x14ac:dyDescent="0.2">
      <c r="C290" s="31" t="s">
        <v>146</v>
      </c>
      <c r="D290" s="31"/>
      <c r="E290" s="35"/>
      <c r="F290" s="18">
        <f t="shared" si="12"/>
        <v>2909000</v>
      </c>
      <c r="G290" s="36"/>
      <c r="H290" s="34">
        <v>0</v>
      </c>
      <c r="I290" s="58"/>
      <c r="J290" s="34">
        <v>350000</v>
      </c>
      <c r="K290" s="58"/>
      <c r="L290" s="34">
        <v>2559000</v>
      </c>
      <c r="M290" s="58"/>
      <c r="N290" s="34">
        <v>1241000</v>
      </c>
      <c r="O290" s="58"/>
      <c r="P290" s="34">
        <v>1668000</v>
      </c>
      <c r="Q290" s="58"/>
      <c r="R290" s="34">
        <v>0</v>
      </c>
    </row>
    <row r="291" spans="3:18" x14ac:dyDescent="0.2">
      <c r="C291" s="31" t="s">
        <v>147</v>
      </c>
      <c r="D291" s="31"/>
      <c r="E291" s="35"/>
      <c r="F291" s="18">
        <f t="shared" si="12"/>
        <v>2829000</v>
      </c>
      <c r="G291" s="36"/>
      <c r="H291" s="34">
        <v>39000</v>
      </c>
      <c r="I291" s="58"/>
      <c r="J291" s="34">
        <v>68000</v>
      </c>
      <c r="K291" s="58"/>
      <c r="L291" s="34">
        <v>2722000</v>
      </c>
      <c r="M291" s="58"/>
      <c r="N291" s="34">
        <v>1390000</v>
      </c>
      <c r="O291" s="58"/>
      <c r="P291" s="34">
        <v>1439000</v>
      </c>
      <c r="Q291" s="58"/>
      <c r="R291" s="34">
        <v>0</v>
      </c>
    </row>
    <row r="292" spans="3:18" x14ac:dyDescent="0.2">
      <c r="C292" s="31" t="s">
        <v>148</v>
      </c>
      <c r="D292" s="31"/>
      <c r="E292" s="35"/>
      <c r="F292" s="18">
        <f t="shared" si="12"/>
        <v>-1000</v>
      </c>
      <c r="G292" s="36"/>
      <c r="H292" s="34">
        <v>0</v>
      </c>
      <c r="I292" s="58"/>
      <c r="J292" s="34">
        <v>-1000</v>
      </c>
      <c r="K292" s="58"/>
      <c r="L292" s="34">
        <v>0</v>
      </c>
      <c r="M292" s="58"/>
      <c r="N292" s="34">
        <v>0</v>
      </c>
      <c r="O292" s="58"/>
      <c r="P292" s="34">
        <v>-1000</v>
      </c>
      <c r="Q292" s="58"/>
      <c r="R292" s="34">
        <v>0</v>
      </c>
    </row>
    <row r="293" spans="3:18" x14ac:dyDescent="0.2">
      <c r="C293" s="31" t="s">
        <v>111</v>
      </c>
      <c r="D293" s="31"/>
      <c r="E293" s="35"/>
      <c r="F293" s="18">
        <f t="shared" si="12"/>
        <v>66000</v>
      </c>
      <c r="G293" s="36"/>
      <c r="H293" s="34">
        <v>0</v>
      </c>
      <c r="I293" s="58"/>
      <c r="J293" s="34">
        <v>10000</v>
      </c>
      <c r="K293" s="58"/>
      <c r="L293" s="34">
        <v>56000</v>
      </c>
      <c r="M293" s="58"/>
      <c r="N293" s="34">
        <v>4000</v>
      </c>
      <c r="O293" s="58"/>
      <c r="P293" s="34">
        <v>62000</v>
      </c>
      <c r="Q293" s="58"/>
      <c r="R293" s="34">
        <v>0</v>
      </c>
    </row>
    <row r="294" spans="3:18" x14ac:dyDescent="0.2">
      <c r="C294" s="31" t="s">
        <v>149</v>
      </c>
      <c r="D294" s="31"/>
      <c r="E294" s="35"/>
      <c r="F294" s="18">
        <f t="shared" si="12"/>
        <v>-8000</v>
      </c>
      <c r="G294" s="36"/>
      <c r="H294" s="34">
        <v>0</v>
      </c>
      <c r="I294" s="58"/>
      <c r="J294" s="34">
        <v>0</v>
      </c>
      <c r="K294" s="58"/>
      <c r="L294" s="34">
        <v>-8000</v>
      </c>
      <c r="M294" s="58"/>
      <c r="N294" s="34">
        <v>0</v>
      </c>
      <c r="O294" s="58"/>
      <c r="P294" s="34">
        <v>-8000</v>
      </c>
      <c r="Q294" s="58"/>
      <c r="R294" s="34">
        <v>0</v>
      </c>
    </row>
    <row r="295" spans="3:18" x14ac:dyDescent="0.2">
      <c r="C295" s="31" t="s">
        <v>150</v>
      </c>
      <c r="D295" s="31"/>
      <c r="E295" s="35"/>
      <c r="F295" s="18">
        <f t="shared" si="12"/>
        <v>454000</v>
      </c>
      <c r="G295" s="36"/>
      <c r="H295" s="34">
        <v>11000</v>
      </c>
      <c r="I295" s="58"/>
      <c r="J295" s="34">
        <v>35000</v>
      </c>
      <c r="K295" s="58"/>
      <c r="L295" s="34">
        <v>408000</v>
      </c>
      <c r="M295" s="58"/>
      <c r="N295" s="34">
        <v>228000</v>
      </c>
      <c r="O295" s="58"/>
      <c r="P295" s="34">
        <v>226000</v>
      </c>
      <c r="Q295" s="58"/>
      <c r="R295" s="34">
        <v>0</v>
      </c>
    </row>
    <row r="296" spans="3:18" x14ac:dyDescent="0.2">
      <c r="C296" s="31" t="s">
        <v>116</v>
      </c>
      <c r="D296" s="31"/>
      <c r="E296" s="35"/>
      <c r="F296" s="18">
        <f t="shared" si="12"/>
        <v>53000</v>
      </c>
      <c r="G296" s="36"/>
      <c r="H296" s="34">
        <v>-1000</v>
      </c>
      <c r="I296" s="58"/>
      <c r="J296" s="34">
        <v>26000</v>
      </c>
      <c r="K296" s="58"/>
      <c r="L296" s="34">
        <v>28000</v>
      </c>
      <c r="M296" s="58"/>
      <c r="N296" s="34">
        <v>37000</v>
      </c>
      <c r="O296" s="58"/>
      <c r="P296" s="34">
        <v>16000</v>
      </c>
      <c r="Q296" s="58"/>
      <c r="R296" s="34">
        <v>0</v>
      </c>
    </row>
    <row r="297" spans="3:18" x14ac:dyDescent="0.2">
      <c r="C297" s="31" t="s">
        <v>118</v>
      </c>
      <c r="D297" s="31"/>
      <c r="E297" s="35"/>
      <c r="F297" s="18">
        <f t="shared" si="12"/>
        <v>33367000</v>
      </c>
      <c r="G297" s="36"/>
      <c r="H297" s="34">
        <v>-97000</v>
      </c>
      <c r="I297" s="58"/>
      <c r="J297" s="34">
        <v>399000</v>
      </c>
      <c r="K297" s="58"/>
      <c r="L297" s="34">
        <v>33065000</v>
      </c>
      <c r="M297" s="58"/>
      <c r="N297" s="34">
        <v>15332000</v>
      </c>
      <c r="O297" s="58"/>
      <c r="P297" s="34">
        <v>18035000</v>
      </c>
      <c r="Q297" s="58"/>
      <c r="R297" s="34">
        <v>0</v>
      </c>
    </row>
    <row r="298" spans="3:18" x14ac:dyDescent="0.2">
      <c r="C298" s="31" t="s">
        <v>151</v>
      </c>
      <c r="D298" s="31"/>
      <c r="E298" s="35"/>
      <c r="F298" s="18">
        <f t="shared" si="12"/>
        <v>244000</v>
      </c>
      <c r="G298" s="36"/>
      <c r="H298" s="34">
        <v>3000</v>
      </c>
      <c r="I298" s="58"/>
      <c r="J298" s="34">
        <v>60000</v>
      </c>
      <c r="K298" s="58"/>
      <c r="L298" s="34">
        <v>181000</v>
      </c>
      <c r="M298" s="58"/>
      <c r="N298" s="34">
        <v>58000</v>
      </c>
      <c r="O298" s="58"/>
      <c r="P298" s="34">
        <v>186000</v>
      </c>
      <c r="Q298" s="58"/>
      <c r="R298" s="34">
        <v>0</v>
      </c>
    </row>
    <row r="299" spans="3:18" x14ac:dyDescent="0.2">
      <c r="C299" s="31" t="s">
        <v>120</v>
      </c>
      <c r="D299" s="31"/>
      <c r="E299" s="35"/>
      <c r="F299" s="18">
        <f t="shared" si="12"/>
        <v>43000</v>
      </c>
      <c r="G299" s="36"/>
      <c r="H299" s="34">
        <v>-1000</v>
      </c>
      <c r="I299" s="58"/>
      <c r="J299" s="34">
        <v>21000</v>
      </c>
      <c r="K299" s="58"/>
      <c r="L299" s="34">
        <v>23000</v>
      </c>
      <c r="M299" s="58"/>
      <c r="N299" s="34">
        <v>0</v>
      </c>
      <c r="O299" s="58"/>
      <c r="P299" s="34">
        <v>43000</v>
      </c>
      <c r="Q299" s="58"/>
      <c r="R299" s="34">
        <v>0</v>
      </c>
    </row>
    <row r="300" spans="3:18" x14ac:dyDescent="0.2">
      <c r="C300" s="31" t="s">
        <v>152</v>
      </c>
      <c r="D300" s="31"/>
      <c r="E300" s="35"/>
      <c r="F300" s="18">
        <f t="shared" si="12"/>
        <v>5000</v>
      </c>
      <c r="G300" s="36"/>
      <c r="H300" s="34">
        <v>0</v>
      </c>
      <c r="I300" s="58"/>
      <c r="J300" s="34">
        <v>0</v>
      </c>
      <c r="K300" s="58"/>
      <c r="L300" s="34">
        <v>5000</v>
      </c>
      <c r="M300" s="58"/>
      <c r="N300" s="34">
        <v>0</v>
      </c>
      <c r="O300" s="58"/>
      <c r="P300" s="34">
        <v>5000</v>
      </c>
      <c r="Q300" s="58"/>
      <c r="R300" s="34">
        <v>0</v>
      </c>
    </row>
    <row r="301" spans="3:18" x14ac:dyDescent="0.2">
      <c r="C301" s="31" t="s">
        <v>123</v>
      </c>
      <c r="D301" s="31"/>
      <c r="E301" s="35"/>
      <c r="F301" s="18">
        <f t="shared" si="12"/>
        <v>407000</v>
      </c>
      <c r="G301" s="36"/>
      <c r="H301" s="34">
        <v>1000</v>
      </c>
      <c r="I301" s="58"/>
      <c r="J301" s="34">
        <v>2000</v>
      </c>
      <c r="K301" s="58"/>
      <c r="L301" s="34">
        <v>404000</v>
      </c>
      <c r="M301" s="58"/>
      <c r="N301" s="34">
        <v>177000</v>
      </c>
      <c r="O301" s="58"/>
      <c r="P301" s="34">
        <v>230000</v>
      </c>
      <c r="Q301" s="58"/>
      <c r="R301" s="34">
        <v>0</v>
      </c>
    </row>
    <row r="302" spans="3:18" x14ac:dyDescent="0.2">
      <c r="C302" s="31" t="s">
        <v>124</v>
      </c>
      <c r="D302" s="31"/>
      <c r="E302" s="35"/>
      <c r="F302" s="18">
        <f t="shared" si="12"/>
        <v>19296000</v>
      </c>
      <c r="G302" s="36"/>
      <c r="H302" s="34">
        <v>135000</v>
      </c>
      <c r="I302" s="58"/>
      <c r="J302" s="34">
        <v>135000</v>
      </c>
      <c r="K302" s="58"/>
      <c r="L302" s="34">
        <v>19026000</v>
      </c>
      <c r="M302" s="58"/>
      <c r="N302" s="34">
        <v>6523000</v>
      </c>
      <c r="O302" s="58"/>
      <c r="P302" s="34">
        <v>12773000</v>
      </c>
      <c r="Q302" s="58"/>
      <c r="R302" s="34">
        <v>0</v>
      </c>
    </row>
    <row r="303" spans="3:18" x14ac:dyDescent="0.2">
      <c r="C303" s="31" t="s">
        <v>125</v>
      </c>
      <c r="D303" s="31"/>
      <c r="E303" s="35"/>
      <c r="F303" s="18">
        <f t="shared" si="12"/>
        <v>398000</v>
      </c>
      <c r="G303" s="36"/>
      <c r="H303" s="34">
        <v>0</v>
      </c>
      <c r="I303" s="58"/>
      <c r="J303" s="34">
        <v>226000</v>
      </c>
      <c r="K303" s="58"/>
      <c r="L303" s="34">
        <v>172000</v>
      </c>
      <c r="M303" s="58"/>
      <c r="N303" s="34">
        <v>132000</v>
      </c>
      <c r="O303" s="58"/>
      <c r="P303" s="34">
        <v>266000</v>
      </c>
      <c r="Q303" s="58"/>
      <c r="R303" s="34">
        <v>0</v>
      </c>
    </row>
    <row r="304" spans="3:18" x14ac:dyDescent="0.2">
      <c r="C304" s="31" t="s">
        <v>126</v>
      </c>
      <c r="D304" s="31"/>
      <c r="E304" s="35"/>
      <c r="F304" s="18">
        <f t="shared" si="12"/>
        <v>3177000</v>
      </c>
      <c r="G304" s="36"/>
      <c r="H304" s="34">
        <v>5000</v>
      </c>
      <c r="I304" s="58"/>
      <c r="J304" s="34">
        <v>122000</v>
      </c>
      <c r="K304" s="58"/>
      <c r="L304" s="34">
        <v>3050000</v>
      </c>
      <c r="M304" s="58"/>
      <c r="N304" s="34">
        <v>1666000</v>
      </c>
      <c r="O304" s="58"/>
      <c r="P304" s="34">
        <v>1511000</v>
      </c>
      <c r="Q304" s="58"/>
      <c r="R304" s="34">
        <v>0</v>
      </c>
    </row>
    <row r="305" spans="2:18" x14ac:dyDescent="0.2">
      <c r="C305" s="31" t="s">
        <v>127</v>
      </c>
      <c r="D305" s="31"/>
      <c r="E305" s="35"/>
      <c r="F305" s="18">
        <f t="shared" si="12"/>
        <v>66000</v>
      </c>
      <c r="G305" s="36"/>
      <c r="H305" s="34">
        <v>4000</v>
      </c>
      <c r="I305" s="58"/>
      <c r="J305" s="34">
        <v>13000</v>
      </c>
      <c r="K305" s="58"/>
      <c r="L305" s="34">
        <v>49000</v>
      </c>
      <c r="M305" s="58"/>
      <c r="N305" s="34">
        <v>27000</v>
      </c>
      <c r="O305" s="58"/>
      <c r="P305" s="34">
        <v>39000</v>
      </c>
      <c r="Q305" s="58"/>
      <c r="R305" s="34">
        <v>0</v>
      </c>
    </row>
    <row r="306" spans="2:18" x14ac:dyDescent="0.2">
      <c r="C306" s="31" t="s">
        <v>130</v>
      </c>
      <c r="D306" s="31"/>
      <c r="E306" s="35"/>
      <c r="F306" s="18">
        <f t="shared" si="12"/>
        <v>44000</v>
      </c>
      <c r="G306" s="36"/>
      <c r="H306" s="34">
        <v>0</v>
      </c>
      <c r="I306" s="58"/>
      <c r="J306" s="34">
        <v>14000</v>
      </c>
      <c r="K306" s="58"/>
      <c r="L306" s="34">
        <v>30000</v>
      </c>
      <c r="M306" s="58"/>
      <c r="N306" s="34">
        <v>2000</v>
      </c>
      <c r="O306" s="58"/>
      <c r="P306" s="34">
        <v>42000</v>
      </c>
      <c r="Q306" s="58"/>
      <c r="R306" s="34">
        <v>0</v>
      </c>
    </row>
    <row r="307" spans="2:18" x14ac:dyDescent="0.2">
      <c r="C307" s="31" t="s">
        <v>131</v>
      </c>
      <c r="D307" s="31"/>
      <c r="E307" s="35"/>
      <c r="F307" s="18">
        <f t="shared" si="12"/>
        <v>90000</v>
      </c>
      <c r="G307" s="36"/>
      <c r="H307" s="34">
        <v>0</v>
      </c>
      <c r="I307" s="58"/>
      <c r="J307" s="34">
        <v>32000</v>
      </c>
      <c r="K307" s="58"/>
      <c r="L307" s="34">
        <v>58000</v>
      </c>
      <c r="M307" s="58"/>
      <c r="N307" s="34">
        <v>19000</v>
      </c>
      <c r="O307" s="58"/>
      <c r="P307" s="34">
        <v>71000</v>
      </c>
      <c r="Q307" s="58"/>
      <c r="R307" s="34">
        <v>0</v>
      </c>
    </row>
    <row r="308" spans="2:18" x14ac:dyDescent="0.2">
      <c r="C308" s="31" t="s">
        <v>132</v>
      </c>
      <c r="D308" s="31"/>
      <c r="E308" s="35"/>
      <c r="F308" s="18">
        <f t="shared" si="12"/>
        <v>15000</v>
      </c>
      <c r="G308" s="36"/>
      <c r="H308" s="34">
        <v>15000</v>
      </c>
      <c r="I308" s="58"/>
      <c r="J308" s="34">
        <v>0</v>
      </c>
      <c r="K308" s="58"/>
      <c r="L308" s="34">
        <v>0</v>
      </c>
      <c r="M308" s="58"/>
      <c r="N308" s="34">
        <v>12000</v>
      </c>
      <c r="O308" s="58"/>
      <c r="P308" s="34">
        <v>3000</v>
      </c>
      <c r="Q308" s="58"/>
      <c r="R308" s="34">
        <v>0</v>
      </c>
    </row>
    <row r="309" spans="2:18" x14ac:dyDescent="0.2">
      <c r="C309" s="31" t="s">
        <v>133</v>
      </c>
      <c r="D309" s="31"/>
      <c r="E309" s="35"/>
      <c r="F309" s="18">
        <f t="shared" si="12"/>
        <v>391000</v>
      </c>
      <c r="G309" s="36"/>
      <c r="H309" s="34">
        <v>46000</v>
      </c>
      <c r="I309" s="58"/>
      <c r="J309" s="34">
        <v>28000</v>
      </c>
      <c r="K309" s="58"/>
      <c r="L309" s="34">
        <v>317000</v>
      </c>
      <c r="M309" s="58"/>
      <c r="N309" s="34">
        <v>181000</v>
      </c>
      <c r="O309" s="58"/>
      <c r="P309" s="34">
        <v>210000</v>
      </c>
      <c r="Q309" s="58"/>
      <c r="R309" s="34">
        <v>0</v>
      </c>
    </row>
    <row r="310" spans="2:18" x14ac:dyDescent="0.2">
      <c r="C310" s="31" t="s">
        <v>134</v>
      </c>
      <c r="D310" s="31"/>
      <c r="E310" s="35"/>
      <c r="F310" s="18">
        <f t="shared" si="12"/>
        <v>225000</v>
      </c>
      <c r="G310" s="36"/>
      <c r="H310" s="34">
        <v>5000</v>
      </c>
      <c r="I310" s="58"/>
      <c r="J310" s="34">
        <v>40000</v>
      </c>
      <c r="K310" s="58"/>
      <c r="L310" s="34">
        <v>180000</v>
      </c>
      <c r="M310" s="58"/>
      <c r="N310" s="34">
        <v>151000</v>
      </c>
      <c r="O310" s="58"/>
      <c r="P310" s="34">
        <v>74000</v>
      </c>
      <c r="Q310" s="58"/>
      <c r="R310" s="34">
        <v>0</v>
      </c>
    </row>
    <row r="311" spans="2:18" x14ac:dyDescent="0.2">
      <c r="C311" s="31" t="s">
        <v>135</v>
      </c>
      <c r="D311" s="31"/>
      <c r="E311" s="35"/>
      <c r="F311" s="18">
        <f t="shared" si="12"/>
        <v>2000</v>
      </c>
      <c r="G311" s="36"/>
      <c r="H311" s="34">
        <v>0</v>
      </c>
      <c r="I311" s="58"/>
      <c r="J311" s="34">
        <v>2000</v>
      </c>
      <c r="K311" s="58"/>
      <c r="L311" s="34">
        <v>0</v>
      </c>
      <c r="M311" s="58"/>
      <c r="N311" s="34">
        <v>2000</v>
      </c>
      <c r="O311" s="58"/>
      <c r="P311" s="34">
        <v>0</v>
      </c>
      <c r="Q311" s="58"/>
      <c r="R311" s="34">
        <v>0</v>
      </c>
    </row>
    <row r="312" spans="2:18" x14ac:dyDescent="0.2">
      <c r="C312" s="31" t="s">
        <v>136</v>
      </c>
      <c r="D312" s="31"/>
      <c r="E312" s="35"/>
      <c r="F312" s="18">
        <f t="shared" si="12"/>
        <v>124000</v>
      </c>
      <c r="G312" s="36"/>
      <c r="H312" s="34">
        <v>2000</v>
      </c>
      <c r="I312" s="58"/>
      <c r="J312" s="34">
        <v>63000</v>
      </c>
      <c r="K312" s="58"/>
      <c r="L312" s="34">
        <v>59000</v>
      </c>
      <c r="M312" s="58"/>
      <c r="N312" s="34">
        <v>1000</v>
      </c>
      <c r="O312" s="58"/>
      <c r="P312" s="34">
        <v>123000</v>
      </c>
      <c r="Q312" s="58"/>
      <c r="R312" s="34">
        <v>0</v>
      </c>
    </row>
    <row r="313" spans="2:18" x14ac:dyDescent="0.2">
      <c r="C313" s="31" t="s">
        <v>137</v>
      </c>
      <c r="D313" s="31"/>
      <c r="E313" s="35"/>
      <c r="F313" s="18">
        <f t="shared" si="12"/>
        <v>1354000</v>
      </c>
      <c r="G313" s="36"/>
      <c r="H313" s="34">
        <v>7000</v>
      </c>
      <c r="I313" s="58"/>
      <c r="J313" s="34">
        <v>17000</v>
      </c>
      <c r="K313" s="58"/>
      <c r="L313" s="34">
        <v>1330000</v>
      </c>
      <c r="M313" s="58"/>
      <c r="N313" s="34">
        <v>934000</v>
      </c>
      <c r="O313" s="58"/>
      <c r="P313" s="34">
        <v>420000</v>
      </c>
      <c r="Q313" s="58"/>
      <c r="R313" s="34">
        <v>0</v>
      </c>
    </row>
    <row r="314" spans="2:18" x14ac:dyDescent="0.2">
      <c r="C314" s="48" t="s">
        <v>153</v>
      </c>
      <c r="D314" s="48"/>
      <c r="E314" s="35"/>
      <c r="F314" s="18">
        <f t="shared" si="12"/>
        <v>942000</v>
      </c>
      <c r="G314" s="36"/>
      <c r="H314" s="34">
        <v>97000</v>
      </c>
      <c r="I314" s="58"/>
      <c r="J314" s="34">
        <v>64000</v>
      </c>
      <c r="K314" s="58"/>
      <c r="L314" s="34">
        <v>781000</v>
      </c>
      <c r="M314" s="58"/>
      <c r="N314" s="34">
        <v>516000</v>
      </c>
      <c r="O314" s="58"/>
      <c r="P314" s="34">
        <v>426000</v>
      </c>
      <c r="Q314" s="58"/>
      <c r="R314" s="34">
        <v>0</v>
      </c>
    </row>
    <row r="315" spans="2:18" x14ac:dyDescent="0.2">
      <c r="C315" s="31" t="s">
        <v>143</v>
      </c>
      <c r="D315" s="31"/>
      <c r="E315" s="35"/>
      <c r="F315" s="59">
        <f>SUM(H315:L315)</f>
        <v>304000</v>
      </c>
      <c r="G315" s="7"/>
      <c r="H315" s="37">
        <v>12000</v>
      </c>
      <c r="I315" s="34"/>
      <c r="J315" s="37">
        <v>188000</v>
      </c>
      <c r="K315" s="34"/>
      <c r="L315" s="37">
        <v>104000</v>
      </c>
      <c r="M315" s="34"/>
      <c r="N315" s="37">
        <v>193000</v>
      </c>
      <c r="O315" s="34"/>
      <c r="P315" s="37">
        <v>111000</v>
      </c>
      <c r="Q315" s="34"/>
      <c r="R315" s="37">
        <v>0</v>
      </c>
    </row>
    <row r="316" spans="2:18" x14ac:dyDescent="0.2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 x14ac:dyDescent="0.2">
      <c r="E317" s="31" t="s">
        <v>2</v>
      </c>
      <c r="F317" s="59">
        <f>SUM(H317:L317)</f>
        <v>80980000</v>
      </c>
      <c r="G317" s="7"/>
      <c r="H317" s="59">
        <f>SUM(H268:H316)</f>
        <v>611000</v>
      </c>
      <c r="I317" s="18"/>
      <c r="J317" s="59">
        <f>SUM(J268:J316)</f>
        <v>2655000</v>
      </c>
      <c r="K317" s="18"/>
      <c r="L317" s="59">
        <f>SUM(L268:L316)</f>
        <v>77714000</v>
      </c>
      <c r="M317" s="18"/>
      <c r="N317" s="59">
        <f>SUM(N268:N316)</f>
        <v>36196000</v>
      </c>
      <c r="O317" s="18"/>
      <c r="P317" s="59">
        <f>SUM(P268:P316)</f>
        <v>44784000</v>
      </c>
      <c r="Q317" s="18"/>
      <c r="R317" s="59">
        <f>SUM(R268:R316)</f>
        <v>0</v>
      </c>
    </row>
    <row r="318" spans="2:18" x14ac:dyDescent="0.2">
      <c r="B318" s="48"/>
      <c r="C318" s="48"/>
      <c r="D318" s="48"/>
      <c r="E318" s="48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 x14ac:dyDescent="0.2">
      <c r="B319" s="39" t="s">
        <v>25</v>
      </c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 x14ac:dyDescent="0.2">
      <c r="C320" s="39" t="s">
        <v>82</v>
      </c>
      <c r="F320" s="18">
        <f t="shared" ref="F320:F324" si="13">SUM(H320:L320)</f>
        <v>101000</v>
      </c>
      <c r="G320" s="36"/>
      <c r="H320" s="34">
        <v>0</v>
      </c>
      <c r="I320" s="58"/>
      <c r="J320" s="34">
        <v>2000</v>
      </c>
      <c r="K320" s="58"/>
      <c r="L320" s="34">
        <v>99000</v>
      </c>
      <c r="M320" s="58"/>
      <c r="N320" s="34">
        <v>23000</v>
      </c>
      <c r="O320" s="58"/>
      <c r="P320" s="34">
        <v>78000</v>
      </c>
      <c r="Q320" s="58"/>
      <c r="R320" s="34">
        <v>0</v>
      </c>
    </row>
    <row r="321" spans="1:18" x14ac:dyDescent="0.2">
      <c r="C321" s="31" t="s">
        <v>94</v>
      </c>
      <c r="D321" s="31"/>
      <c r="E321" s="35"/>
      <c r="F321" s="18">
        <f t="shared" si="13"/>
        <v>20000</v>
      </c>
      <c r="G321" s="36"/>
      <c r="H321" s="34">
        <v>0</v>
      </c>
      <c r="I321" s="58"/>
      <c r="J321" s="34">
        <v>18000</v>
      </c>
      <c r="K321" s="58"/>
      <c r="L321" s="34">
        <v>2000</v>
      </c>
      <c r="M321" s="58"/>
      <c r="N321" s="34">
        <v>3000</v>
      </c>
      <c r="O321" s="58"/>
      <c r="P321" s="34">
        <v>17000</v>
      </c>
      <c r="Q321" s="58"/>
      <c r="R321" s="34">
        <v>0</v>
      </c>
    </row>
    <row r="322" spans="1:18" x14ac:dyDescent="0.2">
      <c r="C322" s="31" t="s">
        <v>95</v>
      </c>
      <c r="D322" s="31"/>
      <c r="E322" s="35"/>
      <c r="F322" s="18">
        <f>SUM(H322:L322)</f>
        <v>607000</v>
      </c>
      <c r="G322" s="36"/>
      <c r="H322" s="34">
        <v>0</v>
      </c>
      <c r="I322" s="58"/>
      <c r="J322" s="34">
        <v>0</v>
      </c>
      <c r="K322" s="58"/>
      <c r="L322" s="34">
        <v>607000</v>
      </c>
      <c r="M322" s="58"/>
      <c r="N322" s="34">
        <v>12000</v>
      </c>
      <c r="O322" s="58"/>
      <c r="P322" s="34">
        <v>595000</v>
      </c>
      <c r="Q322" s="58"/>
      <c r="R322" s="34">
        <v>0</v>
      </c>
    </row>
    <row r="323" spans="1:18" x14ac:dyDescent="0.2">
      <c r="C323" s="31" t="s">
        <v>106</v>
      </c>
      <c r="D323" s="31"/>
      <c r="E323" s="35"/>
      <c r="F323" s="18">
        <f t="shared" si="13"/>
        <v>536000</v>
      </c>
      <c r="G323" s="36"/>
      <c r="H323" s="34">
        <v>44000</v>
      </c>
      <c r="I323" s="58"/>
      <c r="J323" s="34">
        <v>411000</v>
      </c>
      <c r="K323" s="58"/>
      <c r="L323" s="34">
        <v>81000</v>
      </c>
      <c r="M323" s="58"/>
      <c r="N323" s="34">
        <v>301000</v>
      </c>
      <c r="O323" s="58"/>
      <c r="P323" s="34">
        <v>235000</v>
      </c>
      <c r="Q323" s="58"/>
      <c r="R323" s="34">
        <v>0</v>
      </c>
    </row>
    <row r="324" spans="1:18" x14ac:dyDescent="0.2">
      <c r="C324" s="31" t="s">
        <v>150</v>
      </c>
      <c r="D324" s="31"/>
      <c r="E324" s="35"/>
      <c r="F324" s="18">
        <f t="shared" si="13"/>
        <v>112000</v>
      </c>
      <c r="G324" s="36"/>
      <c r="H324" s="34">
        <v>0</v>
      </c>
      <c r="I324" s="58"/>
      <c r="J324" s="34">
        <v>0</v>
      </c>
      <c r="K324" s="58"/>
      <c r="L324" s="34">
        <v>112000</v>
      </c>
      <c r="M324" s="58"/>
      <c r="N324" s="34">
        <v>61000</v>
      </c>
      <c r="O324" s="58"/>
      <c r="P324" s="34">
        <v>51000</v>
      </c>
      <c r="Q324" s="58"/>
      <c r="R324" s="34">
        <v>0</v>
      </c>
    </row>
    <row r="325" spans="1:18" x14ac:dyDescent="0.2">
      <c r="C325" s="31" t="s">
        <v>123</v>
      </c>
      <c r="D325" s="31"/>
      <c r="E325" s="35"/>
      <c r="F325" s="59">
        <f>SUM(H325:L325)</f>
        <v>2000</v>
      </c>
      <c r="G325" s="7"/>
      <c r="H325" s="37">
        <v>0</v>
      </c>
      <c r="I325" s="34"/>
      <c r="J325" s="37">
        <v>0</v>
      </c>
      <c r="K325" s="34"/>
      <c r="L325" s="37">
        <v>2000</v>
      </c>
      <c r="M325" s="34"/>
      <c r="N325" s="37">
        <v>0</v>
      </c>
      <c r="O325" s="34"/>
      <c r="P325" s="37">
        <v>2000</v>
      </c>
      <c r="Q325" s="34"/>
      <c r="R325" s="37">
        <v>0</v>
      </c>
    </row>
    <row r="326" spans="1:18" x14ac:dyDescent="0.2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1:18" x14ac:dyDescent="0.2">
      <c r="E327" s="31" t="s">
        <v>2</v>
      </c>
      <c r="F327" s="59">
        <f>SUM(H327:L327)</f>
        <v>1378000</v>
      </c>
      <c r="G327" s="7"/>
      <c r="H327" s="59">
        <f>SUM(H320:H326)</f>
        <v>44000</v>
      </c>
      <c r="I327" s="18"/>
      <c r="J327" s="59">
        <f>SUM(J320:J326)</f>
        <v>431000</v>
      </c>
      <c r="K327" s="18"/>
      <c r="L327" s="59">
        <f>SUM(L320:L326)</f>
        <v>903000</v>
      </c>
      <c r="M327" s="18"/>
      <c r="N327" s="59">
        <f>SUM(N320:N326)</f>
        <v>400000</v>
      </c>
      <c r="O327" s="18"/>
      <c r="P327" s="59">
        <f>SUM(P320:P326)</f>
        <v>978000</v>
      </c>
      <c r="Q327" s="18"/>
      <c r="R327" s="59">
        <f>SUM(R320:R326)</f>
        <v>0</v>
      </c>
    </row>
    <row r="328" spans="1:18" x14ac:dyDescent="0.2">
      <c r="A328" s="48"/>
      <c r="B328" s="48"/>
      <c r="C328" s="48"/>
      <c r="D328" s="48"/>
      <c r="E328" s="48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1:18" x14ac:dyDescent="0.2">
      <c r="B329" s="39" t="s">
        <v>30</v>
      </c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1:18" x14ac:dyDescent="0.2">
      <c r="C330" s="31" t="s">
        <v>81</v>
      </c>
      <c r="D330" s="31"/>
      <c r="E330" s="35"/>
      <c r="F330" s="18">
        <f>SUM(H330:L330)</f>
        <v>1000</v>
      </c>
      <c r="G330" s="36"/>
      <c r="H330" s="34">
        <v>0</v>
      </c>
      <c r="I330" s="58"/>
      <c r="J330" s="34">
        <v>1000</v>
      </c>
      <c r="K330" s="58"/>
      <c r="L330" s="34">
        <v>0</v>
      </c>
      <c r="M330" s="58"/>
      <c r="N330" s="34">
        <v>55000</v>
      </c>
      <c r="O330" s="58"/>
      <c r="P330" s="34">
        <v>50000</v>
      </c>
      <c r="Q330" s="58"/>
      <c r="R330" s="34">
        <v>104000</v>
      </c>
    </row>
    <row r="331" spans="1:18" x14ac:dyDescent="0.2">
      <c r="C331" s="31" t="s">
        <v>82</v>
      </c>
      <c r="D331" s="31"/>
      <c r="E331" s="35"/>
      <c r="F331" s="18">
        <f>SUM(H331:L331)</f>
        <v>17000</v>
      </c>
      <c r="G331" s="7"/>
      <c r="H331" s="34">
        <v>0</v>
      </c>
      <c r="I331" s="34"/>
      <c r="J331" s="34">
        <v>17000</v>
      </c>
      <c r="K331" s="34"/>
      <c r="L331" s="34">
        <v>0</v>
      </c>
      <c r="M331" s="34"/>
      <c r="N331" s="34">
        <v>0</v>
      </c>
      <c r="O331" s="34"/>
      <c r="P331" s="34">
        <v>17000</v>
      </c>
      <c r="Q331" s="34"/>
      <c r="R331" s="34">
        <v>0</v>
      </c>
    </row>
    <row r="332" spans="1:18" x14ac:dyDescent="0.2">
      <c r="C332" s="31" t="s">
        <v>85</v>
      </c>
      <c r="D332" s="31"/>
      <c r="E332" s="35"/>
      <c r="G332" s="7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</row>
    <row r="333" spans="1:18" x14ac:dyDescent="0.2">
      <c r="C333" s="30"/>
      <c r="D333" s="30"/>
      <c r="E333" s="35" t="s">
        <v>86</v>
      </c>
      <c r="F333" s="18">
        <f t="shared" ref="F333:F344" si="14">SUM(H333:L333)</f>
        <v>335000</v>
      </c>
      <c r="G333" s="36"/>
      <c r="H333" s="34">
        <v>0</v>
      </c>
      <c r="I333" s="58"/>
      <c r="J333" s="34">
        <v>33000</v>
      </c>
      <c r="K333" s="58"/>
      <c r="L333" s="34">
        <v>302000</v>
      </c>
      <c r="M333" s="58"/>
      <c r="N333" s="34">
        <v>249000</v>
      </c>
      <c r="O333" s="58"/>
      <c r="P333" s="34">
        <v>108000</v>
      </c>
      <c r="Q333" s="58"/>
      <c r="R333" s="34">
        <v>22000</v>
      </c>
    </row>
    <row r="334" spans="1:18" x14ac:dyDescent="0.2">
      <c r="C334" s="31" t="s">
        <v>36</v>
      </c>
      <c r="D334" s="31"/>
      <c r="E334" s="35"/>
      <c r="F334" s="18">
        <f t="shared" si="14"/>
        <v>401000</v>
      </c>
      <c r="G334" s="36"/>
      <c r="H334" s="34">
        <v>0</v>
      </c>
      <c r="I334" s="58"/>
      <c r="J334" s="34">
        <v>401000</v>
      </c>
      <c r="K334" s="58"/>
      <c r="L334" s="34">
        <v>0</v>
      </c>
      <c r="M334" s="58"/>
      <c r="N334" s="34">
        <v>216000</v>
      </c>
      <c r="O334" s="58"/>
      <c r="P334" s="34">
        <v>185000</v>
      </c>
      <c r="Q334" s="58"/>
      <c r="R334" s="34">
        <v>0</v>
      </c>
    </row>
    <row r="335" spans="1:18" x14ac:dyDescent="0.2">
      <c r="C335" s="31" t="s">
        <v>154</v>
      </c>
      <c r="D335" s="31"/>
      <c r="E335" s="35"/>
      <c r="F335" s="18">
        <f t="shared" si="14"/>
        <v>125000</v>
      </c>
      <c r="G335" s="36"/>
      <c r="H335" s="34">
        <v>121000</v>
      </c>
      <c r="I335" s="58"/>
      <c r="J335" s="34">
        <v>4000</v>
      </c>
      <c r="K335" s="58"/>
      <c r="L335" s="34">
        <v>0</v>
      </c>
      <c r="M335" s="58"/>
      <c r="N335" s="34">
        <v>83000</v>
      </c>
      <c r="O335" s="58"/>
      <c r="P335" s="34">
        <v>42000</v>
      </c>
      <c r="Q335" s="58"/>
      <c r="R335" s="34">
        <v>0</v>
      </c>
    </row>
    <row r="336" spans="1:18" x14ac:dyDescent="0.2">
      <c r="C336" s="31" t="s">
        <v>155</v>
      </c>
      <c r="D336" s="31"/>
      <c r="E336" s="35"/>
      <c r="F336" s="18">
        <f>SUM(H336:L336)</f>
        <v>58000</v>
      </c>
      <c r="G336" s="36"/>
      <c r="H336" s="34">
        <v>0</v>
      </c>
      <c r="I336" s="58"/>
      <c r="J336" s="34">
        <v>58000</v>
      </c>
      <c r="K336" s="58"/>
      <c r="L336" s="34">
        <v>0</v>
      </c>
      <c r="M336" s="58"/>
      <c r="N336" s="34">
        <v>54000</v>
      </c>
      <c r="O336" s="58"/>
      <c r="P336" s="34">
        <v>119000</v>
      </c>
      <c r="Q336" s="58"/>
      <c r="R336" s="34">
        <v>115000</v>
      </c>
    </row>
    <row r="337" spans="3:18" x14ac:dyDescent="0.2">
      <c r="C337" s="31" t="s">
        <v>103</v>
      </c>
      <c r="D337" s="31"/>
      <c r="E337" s="35"/>
      <c r="F337" s="18">
        <f t="shared" si="14"/>
        <v>88000</v>
      </c>
      <c r="G337" s="36"/>
      <c r="H337" s="34">
        <v>88000</v>
      </c>
      <c r="I337" s="58"/>
      <c r="J337" s="34">
        <v>0</v>
      </c>
      <c r="K337" s="58"/>
      <c r="L337" s="34">
        <v>0</v>
      </c>
      <c r="M337" s="58"/>
      <c r="N337" s="34">
        <v>58000</v>
      </c>
      <c r="O337" s="58"/>
      <c r="P337" s="34">
        <v>30000</v>
      </c>
      <c r="Q337" s="58"/>
      <c r="R337" s="34">
        <v>0</v>
      </c>
    </row>
    <row r="338" spans="3:18" x14ac:dyDescent="0.2">
      <c r="C338" s="31" t="s">
        <v>147</v>
      </c>
      <c r="D338" s="31"/>
      <c r="E338" s="35"/>
      <c r="F338" s="18">
        <f t="shared" si="14"/>
        <v>218000</v>
      </c>
      <c r="G338" s="36"/>
      <c r="H338" s="34">
        <v>77000</v>
      </c>
      <c r="I338" s="58"/>
      <c r="J338" s="34">
        <v>57000</v>
      </c>
      <c r="K338" s="58"/>
      <c r="L338" s="34">
        <v>84000</v>
      </c>
      <c r="M338" s="58"/>
      <c r="N338" s="34">
        <v>181000</v>
      </c>
      <c r="O338" s="58"/>
      <c r="P338" s="34">
        <v>103000</v>
      </c>
      <c r="Q338" s="58"/>
      <c r="R338" s="34">
        <v>66000</v>
      </c>
    </row>
    <row r="339" spans="3:18" x14ac:dyDescent="0.2">
      <c r="C339" s="31" t="s">
        <v>114</v>
      </c>
      <c r="D339" s="31"/>
      <c r="E339" s="35"/>
      <c r="F339" s="18">
        <f t="shared" si="14"/>
        <v>10000</v>
      </c>
      <c r="G339" s="36"/>
      <c r="H339" s="34">
        <v>0</v>
      </c>
      <c r="I339" s="58"/>
      <c r="J339" s="34">
        <v>10000</v>
      </c>
      <c r="K339" s="58"/>
      <c r="L339" s="34">
        <v>0</v>
      </c>
      <c r="M339" s="58"/>
      <c r="N339" s="34">
        <v>0</v>
      </c>
      <c r="O339" s="58"/>
      <c r="P339" s="34">
        <v>10000</v>
      </c>
      <c r="Q339" s="58"/>
      <c r="R339" s="34">
        <v>0</v>
      </c>
    </row>
    <row r="340" spans="3:18" x14ac:dyDescent="0.2">
      <c r="C340" s="31" t="s">
        <v>150</v>
      </c>
      <c r="D340" s="31"/>
      <c r="E340" s="35"/>
      <c r="F340" s="18">
        <f>SUM(H340:L340)</f>
        <v>130000</v>
      </c>
      <c r="G340" s="36"/>
      <c r="H340" s="34">
        <v>130000</v>
      </c>
      <c r="I340" s="58"/>
      <c r="J340" s="34">
        <v>0</v>
      </c>
      <c r="K340" s="58"/>
      <c r="L340" s="34">
        <v>0</v>
      </c>
      <c r="M340" s="58"/>
      <c r="N340" s="34">
        <v>89000</v>
      </c>
      <c r="O340" s="58"/>
      <c r="P340" s="34">
        <v>41000</v>
      </c>
      <c r="Q340" s="58"/>
      <c r="R340" s="34">
        <v>0</v>
      </c>
    </row>
    <row r="341" spans="3:18" x14ac:dyDescent="0.2">
      <c r="C341" s="31" t="s">
        <v>156</v>
      </c>
      <c r="D341" s="31"/>
      <c r="E341" s="35"/>
      <c r="F341" s="18">
        <f t="shared" si="14"/>
        <v>388000</v>
      </c>
      <c r="G341" s="36"/>
      <c r="H341" s="34">
        <v>0</v>
      </c>
      <c r="I341" s="58"/>
      <c r="J341" s="34">
        <v>386000</v>
      </c>
      <c r="K341" s="58"/>
      <c r="L341" s="34">
        <v>2000</v>
      </c>
      <c r="M341" s="58"/>
      <c r="N341" s="34">
        <v>1764000</v>
      </c>
      <c r="O341" s="58"/>
      <c r="P341" s="34">
        <v>6232000</v>
      </c>
      <c r="Q341" s="58"/>
      <c r="R341" s="34">
        <v>7608000</v>
      </c>
    </row>
    <row r="342" spans="3:18" x14ac:dyDescent="0.2">
      <c r="C342" s="31" t="s">
        <v>123</v>
      </c>
      <c r="D342" s="31"/>
      <c r="E342" s="35"/>
      <c r="F342" s="18">
        <f t="shared" si="14"/>
        <v>36000</v>
      </c>
      <c r="G342" s="36"/>
      <c r="H342" s="34">
        <v>0</v>
      </c>
      <c r="I342" s="58"/>
      <c r="J342" s="34">
        <v>14000</v>
      </c>
      <c r="K342" s="58"/>
      <c r="L342" s="34">
        <v>22000</v>
      </c>
      <c r="M342" s="58"/>
      <c r="N342" s="34">
        <v>0</v>
      </c>
      <c r="O342" s="58"/>
      <c r="P342" s="34">
        <v>36000</v>
      </c>
      <c r="Q342" s="58"/>
      <c r="R342" s="34">
        <v>0</v>
      </c>
    </row>
    <row r="343" spans="3:18" x14ac:dyDescent="0.2">
      <c r="C343" s="31" t="s">
        <v>125</v>
      </c>
      <c r="D343" s="31"/>
      <c r="E343" s="35"/>
      <c r="F343" s="18">
        <f t="shared" si="14"/>
        <v>0</v>
      </c>
      <c r="G343" s="36"/>
      <c r="H343" s="34">
        <v>0</v>
      </c>
      <c r="I343" s="58"/>
      <c r="J343" s="34">
        <v>0</v>
      </c>
      <c r="K343" s="58"/>
      <c r="L343" s="34">
        <v>0</v>
      </c>
      <c r="M343" s="58"/>
      <c r="N343" s="34">
        <v>0</v>
      </c>
      <c r="O343" s="58"/>
      <c r="P343" s="34">
        <v>0</v>
      </c>
      <c r="Q343" s="58"/>
      <c r="R343" s="34">
        <v>0</v>
      </c>
    </row>
    <row r="344" spans="3:18" x14ac:dyDescent="0.2">
      <c r="C344" s="31" t="s">
        <v>126</v>
      </c>
      <c r="D344" s="31"/>
      <c r="E344" s="35"/>
      <c r="F344" s="18">
        <f t="shared" si="14"/>
        <v>225000</v>
      </c>
      <c r="G344" s="36"/>
      <c r="H344" s="34">
        <v>3000</v>
      </c>
      <c r="I344" s="58"/>
      <c r="J344" s="34">
        <v>222000</v>
      </c>
      <c r="K344" s="58"/>
      <c r="L344" s="34">
        <v>0</v>
      </c>
      <c r="M344" s="58"/>
      <c r="N344" s="34">
        <v>153000</v>
      </c>
      <c r="O344" s="58"/>
      <c r="P344" s="34">
        <v>72000</v>
      </c>
      <c r="Q344" s="58"/>
      <c r="R344" s="34">
        <v>0</v>
      </c>
    </row>
    <row r="345" spans="3:18" x14ac:dyDescent="0.2">
      <c r="C345" s="31" t="s">
        <v>137</v>
      </c>
      <c r="D345" s="31"/>
      <c r="E345" s="35"/>
      <c r="F345" s="18">
        <f>SUM(H345:L345)</f>
        <v>71000</v>
      </c>
      <c r="G345" s="36"/>
      <c r="H345" s="34">
        <v>71000</v>
      </c>
      <c r="I345" s="58"/>
      <c r="J345" s="34">
        <v>0</v>
      </c>
      <c r="K345" s="58"/>
      <c r="L345" s="34">
        <v>0</v>
      </c>
      <c r="M345" s="58"/>
      <c r="N345" s="34">
        <v>48000</v>
      </c>
      <c r="O345" s="58"/>
      <c r="P345" s="34">
        <v>23000</v>
      </c>
      <c r="Q345" s="58"/>
      <c r="R345" s="34">
        <v>0</v>
      </c>
    </row>
    <row r="346" spans="3:18" x14ac:dyDescent="0.2">
      <c r="C346" s="31" t="s">
        <v>142</v>
      </c>
      <c r="D346" s="31"/>
      <c r="E346" s="35"/>
      <c r="F346" s="59">
        <f>SUM(H346:L346)</f>
        <v>196000</v>
      </c>
      <c r="G346" s="7"/>
      <c r="H346" s="37">
        <v>185000</v>
      </c>
      <c r="I346" s="34"/>
      <c r="J346" s="37">
        <v>7000</v>
      </c>
      <c r="K346" s="34"/>
      <c r="L346" s="37">
        <v>4000</v>
      </c>
      <c r="M346" s="34"/>
      <c r="N346" s="37">
        <v>116000</v>
      </c>
      <c r="O346" s="34"/>
      <c r="P346" s="37">
        <v>80000</v>
      </c>
      <c r="Q346" s="34"/>
      <c r="R346" s="37">
        <v>0</v>
      </c>
    </row>
    <row r="347" spans="3:18" x14ac:dyDescent="0.2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3:18" x14ac:dyDescent="0.2">
      <c r="E348" s="31" t="s">
        <v>2</v>
      </c>
      <c r="F348" s="59">
        <f>SUM(H348:L348)</f>
        <v>2299000</v>
      </c>
      <c r="G348" s="7"/>
      <c r="H348" s="59">
        <f>SUM(H330:H347)</f>
        <v>675000</v>
      </c>
      <c r="I348" s="18"/>
      <c r="J348" s="59">
        <f>SUM(J330:J347)</f>
        <v>1210000</v>
      </c>
      <c r="K348" s="18"/>
      <c r="L348" s="59">
        <f>SUM(L330:L347)</f>
        <v>414000</v>
      </c>
      <c r="M348" s="18"/>
      <c r="N348" s="59">
        <f>SUM(N330:N347)</f>
        <v>3066000</v>
      </c>
      <c r="O348" s="18"/>
      <c r="P348" s="59">
        <f>SUM(P330:P347)</f>
        <v>7148000</v>
      </c>
      <c r="Q348" s="18"/>
      <c r="R348" s="59">
        <f>SUM(R330:R347)</f>
        <v>7915000</v>
      </c>
    </row>
    <row r="349" spans="3:18" x14ac:dyDescent="0.2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3:18" x14ac:dyDescent="0.2">
      <c r="E350" s="31" t="s">
        <v>157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3:18" x14ac:dyDescent="0.2">
      <c r="E351" s="31" t="s">
        <v>158</v>
      </c>
      <c r="F351" s="59">
        <f>SUM(H351:L351)</f>
        <v>389077000</v>
      </c>
      <c r="G351" s="7"/>
      <c r="H351" s="59">
        <f>+H265+H317+H327+H348</f>
        <v>249519000</v>
      </c>
      <c r="I351" s="18"/>
      <c r="J351" s="59">
        <f>+J265+J317+J327+J348</f>
        <v>36097000</v>
      </c>
      <c r="K351" s="18"/>
      <c r="L351" s="59">
        <f>+L265+L317+L327+L348</f>
        <v>103461000</v>
      </c>
      <c r="M351" s="18"/>
      <c r="N351" s="59">
        <f>+N265+N317+N327+N348</f>
        <v>234236000</v>
      </c>
      <c r="O351" s="18"/>
      <c r="P351" s="59">
        <f>+P265+P317+P327+P348</f>
        <v>163613000</v>
      </c>
      <c r="Q351" s="18"/>
      <c r="R351" s="59">
        <f>+R265+R317+R327+R348</f>
        <v>8772000</v>
      </c>
    </row>
    <row r="352" spans="3:18" x14ac:dyDescent="0.2">
      <c r="E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1:18" x14ac:dyDescent="0.2">
      <c r="A353" s="23" t="s">
        <v>159</v>
      </c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1:18" x14ac:dyDescent="0.2">
      <c r="A354" s="23"/>
      <c r="B354" s="23" t="s">
        <v>160</v>
      </c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1:18" x14ac:dyDescent="0.2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1:18" x14ac:dyDescent="0.2">
      <c r="B356" s="39" t="s">
        <v>12</v>
      </c>
      <c r="F356" s="59">
        <f>SUM(H356:L356)</f>
        <v>7904000</v>
      </c>
      <c r="G356" s="7"/>
      <c r="H356" s="37">
        <v>3888000</v>
      </c>
      <c r="I356" s="34"/>
      <c r="J356" s="37">
        <v>3395000</v>
      </c>
      <c r="K356" s="34"/>
      <c r="L356" s="37">
        <v>621000</v>
      </c>
      <c r="M356" s="34"/>
      <c r="N356" s="37">
        <v>5344000</v>
      </c>
      <c r="O356" s="34"/>
      <c r="P356" s="37">
        <v>2560000</v>
      </c>
      <c r="Q356" s="34"/>
      <c r="R356" s="37">
        <v>0</v>
      </c>
    </row>
    <row r="357" spans="1:18" x14ac:dyDescent="0.2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1:18" x14ac:dyDescent="0.2">
      <c r="B358" s="39" t="s">
        <v>23</v>
      </c>
      <c r="F358" s="59">
        <f>SUM(H358:L358)</f>
        <v>2339000</v>
      </c>
      <c r="G358" s="7"/>
      <c r="H358" s="37">
        <v>7000</v>
      </c>
      <c r="I358" s="34"/>
      <c r="J358" s="37">
        <v>176000</v>
      </c>
      <c r="K358" s="34"/>
      <c r="L358" s="37">
        <v>2156000</v>
      </c>
      <c r="M358" s="34"/>
      <c r="N358" s="37">
        <v>1397000</v>
      </c>
      <c r="O358" s="34"/>
      <c r="P358" s="37">
        <v>942000</v>
      </c>
      <c r="Q358" s="34"/>
      <c r="R358" s="37">
        <v>0</v>
      </c>
    </row>
    <row r="359" spans="1:18" x14ac:dyDescent="0.2"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</row>
    <row r="360" spans="1:18" x14ac:dyDescent="0.2">
      <c r="E360" s="31" t="s">
        <v>161</v>
      </c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1:18" x14ac:dyDescent="0.2">
      <c r="E361" s="31" t="s">
        <v>162</v>
      </c>
      <c r="F361" s="59">
        <f>SUM(H361:L361)</f>
        <v>10243000</v>
      </c>
      <c r="G361" s="7"/>
      <c r="H361" s="59">
        <f>+H356+H358</f>
        <v>3895000</v>
      </c>
      <c r="I361" s="18"/>
      <c r="J361" s="59">
        <f>+J356+J358</f>
        <v>3571000</v>
      </c>
      <c r="K361" s="18"/>
      <c r="L361" s="59">
        <f>+L356+L358</f>
        <v>2777000</v>
      </c>
      <c r="M361" s="18"/>
      <c r="N361" s="59">
        <f>+N356+N358</f>
        <v>6741000</v>
      </c>
      <c r="O361" s="18"/>
      <c r="P361" s="59">
        <f>+P356+P358</f>
        <v>3502000</v>
      </c>
      <c r="Q361" s="18"/>
      <c r="R361" s="59">
        <f>+R356+R358</f>
        <v>0</v>
      </c>
    </row>
    <row r="362" spans="1:18" x14ac:dyDescent="0.2"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</row>
    <row r="363" spans="1:18" x14ac:dyDescent="0.2">
      <c r="A363" s="23" t="s">
        <v>163</v>
      </c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1:18" x14ac:dyDescent="0.2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1:18" x14ac:dyDescent="0.2">
      <c r="B365" s="39" t="s">
        <v>12</v>
      </c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1:18" x14ac:dyDescent="0.2">
      <c r="C366" s="31" t="s">
        <v>13</v>
      </c>
      <c r="D366" s="31"/>
      <c r="E366" s="61"/>
      <c r="F366" s="18">
        <f t="shared" ref="F366:F377" si="15">SUM(H366:L366)</f>
        <v>2097000</v>
      </c>
      <c r="G366" s="36"/>
      <c r="H366" s="34">
        <v>2075000</v>
      </c>
      <c r="I366" s="58"/>
      <c r="J366" s="34">
        <v>11000</v>
      </c>
      <c r="K366" s="58"/>
      <c r="L366" s="34">
        <v>11000</v>
      </c>
      <c r="M366" s="58"/>
      <c r="N366" s="34">
        <v>1386000</v>
      </c>
      <c r="O366" s="58"/>
      <c r="P366" s="34">
        <v>711000</v>
      </c>
      <c r="Q366" s="58"/>
      <c r="R366" s="34">
        <v>0</v>
      </c>
    </row>
    <row r="367" spans="1:18" x14ac:dyDescent="0.2">
      <c r="C367" s="31" t="s">
        <v>36</v>
      </c>
      <c r="D367" s="31"/>
      <c r="E367" s="61"/>
      <c r="F367" s="18">
        <f t="shared" si="15"/>
        <v>5186000</v>
      </c>
      <c r="G367" s="36"/>
      <c r="H367" s="34">
        <v>3209000</v>
      </c>
      <c r="I367" s="58"/>
      <c r="J367" s="34">
        <v>965000</v>
      </c>
      <c r="K367" s="58"/>
      <c r="L367" s="34">
        <v>1012000</v>
      </c>
      <c r="M367" s="58"/>
      <c r="N367" s="34">
        <v>3096000</v>
      </c>
      <c r="O367" s="58"/>
      <c r="P367" s="34">
        <v>2090000</v>
      </c>
      <c r="Q367" s="58"/>
      <c r="R367" s="34">
        <v>0</v>
      </c>
    </row>
    <row r="368" spans="1:18" x14ac:dyDescent="0.2">
      <c r="C368" s="31" t="s">
        <v>164</v>
      </c>
      <c r="D368" s="31"/>
      <c r="E368" s="61"/>
      <c r="F368" s="18">
        <f t="shared" si="15"/>
        <v>1581000</v>
      </c>
      <c r="G368" s="36"/>
      <c r="H368" s="34">
        <v>1580000</v>
      </c>
      <c r="I368" s="58"/>
      <c r="J368" s="34">
        <v>0</v>
      </c>
      <c r="K368" s="58"/>
      <c r="L368" s="34">
        <v>1000</v>
      </c>
      <c r="M368" s="58"/>
      <c r="N368" s="34">
        <v>1120000</v>
      </c>
      <c r="O368" s="58"/>
      <c r="P368" s="34">
        <v>461000</v>
      </c>
      <c r="Q368" s="58"/>
      <c r="R368" s="34">
        <v>0</v>
      </c>
    </row>
    <row r="369" spans="1:18" x14ac:dyDescent="0.2">
      <c r="C369" s="31" t="s">
        <v>165</v>
      </c>
      <c r="D369" s="31"/>
      <c r="E369" s="61"/>
      <c r="G369" s="36"/>
      <c r="H369" s="34"/>
      <c r="I369" s="58"/>
      <c r="J369" s="34"/>
      <c r="K369" s="58"/>
      <c r="L369" s="34"/>
      <c r="M369" s="58"/>
      <c r="N369" s="34"/>
      <c r="O369" s="58"/>
      <c r="P369" s="34"/>
      <c r="Q369" s="58"/>
      <c r="R369" s="34"/>
    </row>
    <row r="370" spans="1:18" x14ac:dyDescent="0.2">
      <c r="C370" s="61"/>
      <c r="D370" s="61"/>
      <c r="E370" s="31" t="s">
        <v>166</v>
      </c>
      <c r="F370" s="18">
        <f t="shared" si="15"/>
        <v>2639000</v>
      </c>
      <c r="G370" s="36"/>
      <c r="H370" s="34">
        <v>2435000</v>
      </c>
      <c r="I370" s="58"/>
      <c r="J370" s="34">
        <v>148000</v>
      </c>
      <c r="K370" s="58"/>
      <c r="L370" s="34">
        <v>56000</v>
      </c>
      <c r="M370" s="58"/>
      <c r="N370" s="34">
        <v>1304000</v>
      </c>
      <c r="O370" s="58"/>
      <c r="P370" s="34">
        <v>1335000</v>
      </c>
      <c r="Q370" s="58"/>
      <c r="R370" s="34">
        <v>0</v>
      </c>
    </row>
    <row r="371" spans="1:18" x14ac:dyDescent="0.2">
      <c r="C371" s="61" t="s">
        <v>24</v>
      </c>
      <c r="D371" s="61"/>
      <c r="F371" s="18">
        <f t="shared" si="15"/>
        <v>118000</v>
      </c>
      <c r="G371" s="36"/>
      <c r="H371" s="34">
        <v>2000</v>
      </c>
      <c r="I371" s="58"/>
      <c r="J371" s="34">
        <v>47000</v>
      </c>
      <c r="K371" s="58"/>
      <c r="L371" s="34">
        <v>69000</v>
      </c>
      <c r="M371" s="58"/>
      <c r="N371" s="34">
        <v>77000</v>
      </c>
      <c r="O371" s="58"/>
      <c r="P371" s="34">
        <v>89000</v>
      </c>
      <c r="Q371" s="58"/>
      <c r="R371" s="34">
        <v>48000</v>
      </c>
    </row>
    <row r="372" spans="1:18" x14ac:dyDescent="0.2">
      <c r="C372" s="61" t="s">
        <v>16</v>
      </c>
      <c r="D372" s="61"/>
      <c r="F372" s="18">
        <f t="shared" si="15"/>
        <v>963000</v>
      </c>
      <c r="G372" s="36"/>
      <c r="H372" s="34">
        <v>963000</v>
      </c>
      <c r="I372" s="58"/>
      <c r="J372" s="34">
        <v>0</v>
      </c>
      <c r="K372" s="58"/>
      <c r="L372" s="34">
        <v>0</v>
      </c>
      <c r="M372" s="58"/>
      <c r="N372" s="34">
        <v>689000</v>
      </c>
      <c r="O372" s="58"/>
      <c r="P372" s="34">
        <v>274000</v>
      </c>
      <c r="Q372" s="58"/>
      <c r="R372" s="34">
        <v>0</v>
      </c>
    </row>
    <row r="373" spans="1:18" x14ac:dyDescent="0.2">
      <c r="C373" s="61" t="s">
        <v>17</v>
      </c>
      <c r="D373" s="61"/>
      <c r="F373" s="18">
        <f t="shared" si="15"/>
        <v>456000</v>
      </c>
      <c r="G373" s="36"/>
      <c r="H373" s="34">
        <v>456000</v>
      </c>
      <c r="I373" s="58"/>
      <c r="J373" s="34">
        <v>0</v>
      </c>
      <c r="K373" s="58"/>
      <c r="L373" s="34">
        <v>0</v>
      </c>
      <c r="M373" s="58"/>
      <c r="N373" s="34">
        <v>326000</v>
      </c>
      <c r="O373" s="58"/>
      <c r="P373" s="34">
        <v>130000</v>
      </c>
      <c r="Q373" s="58"/>
      <c r="R373" s="34">
        <v>0</v>
      </c>
    </row>
    <row r="374" spans="1:18" x14ac:dyDescent="0.2">
      <c r="C374" s="31" t="s">
        <v>167</v>
      </c>
      <c r="D374" s="31"/>
      <c r="E374" s="61"/>
      <c r="F374" s="18">
        <f t="shared" si="15"/>
        <v>2124000</v>
      </c>
      <c r="G374" s="36"/>
      <c r="H374" s="34">
        <v>1969000</v>
      </c>
      <c r="I374" s="58"/>
      <c r="J374" s="34">
        <v>14000</v>
      </c>
      <c r="K374" s="58"/>
      <c r="L374" s="34">
        <v>141000</v>
      </c>
      <c r="M374" s="58"/>
      <c r="N374" s="34">
        <v>1345000</v>
      </c>
      <c r="O374" s="58"/>
      <c r="P374" s="34">
        <v>779000</v>
      </c>
      <c r="Q374" s="58"/>
      <c r="R374" s="34">
        <v>0</v>
      </c>
    </row>
    <row r="375" spans="1:18" x14ac:dyDescent="0.2">
      <c r="C375" s="61" t="s">
        <v>168</v>
      </c>
      <c r="D375" s="61"/>
      <c r="F375" s="18">
        <f t="shared" ref="F375" si="16">SUM(H375:L375)</f>
        <v>2135000</v>
      </c>
      <c r="G375" s="36"/>
      <c r="H375" s="34">
        <v>2065000</v>
      </c>
      <c r="I375" s="58"/>
      <c r="J375" s="34">
        <v>22000</v>
      </c>
      <c r="K375" s="58"/>
      <c r="L375" s="34">
        <v>48000</v>
      </c>
      <c r="M375" s="58"/>
      <c r="N375" s="34">
        <v>1316000</v>
      </c>
      <c r="O375" s="58"/>
      <c r="P375" s="34">
        <v>819000</v>
      </c>
      <c r="Q375" s="58"/>
      <c r="R375" s="34">
        <v>0</v>
      </c>
    </row>
    <row r="376" spans="1:18" x14ac:dyDescent="0.2">
      <c r="C376" s="31" t="s">
        <v>20</v>
      </c>
      <c r="D376" s="31"/>
      <c r="G376" s="36"/>
      <c r="H376" s="34"/>
      <c r="I376" s="58"/>
      <c r="J376" s="34"/>
      <c r="K376" s="58"/>
      <c r="L376" s="34"/>
      <c r="M376" s="58"/>
      <c r="N376" s="34"/>
      <c r="O376" s="58"/>
      <c r="P376" s="34"/>
      <c r="Q376" s="58"/>
      <c r="R376" s="34"/>
    </row>
    <row r="377" spans="1:18" x14ac:dyDescent="0.2">
      <c r="C377" s="30"/>
      <c r="D377" s="30"/>
      <c r="E377" s="61" t="s">
        <v>22</v>
      </c>
      <c r="F377" s="59">
        <f t="shared" si="15"/>
        <v>561000</v>
      </c>
      <c r="G377" s="7"/>
      <c r="H377" s="37">
        <v>561000</v>
      </c>
      <c r="I377" s="34"/>
      <c r="J377" s="37">
        <v>0</v>
      </c>
      <c r="K377" s="34"/>
      <c r="L377" s="37">
        <v>0</v>
      </c>
      <c r="M377" s="34"/>
      <c r="N377" s="37">
        <v>402000</v>
      </c>
      <c r="O377" s="34"/>
      <c r="P377" s="37">
        <v>159000</v>
      </c>
      <c r="Q377" s="34"/>
      <c r="R377" s="37">
        <v>0</v>
      </c>
    </row>
    <row r="378" spans="1:18" x14ac:dyDescent="0.2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1:18" x14ac:dyDescent="0.2">
      <c r="E379" s="31" t="s">
        <v>2</v>
      </c>
      <c r="F379" s="59">
        <f>SUM(H379:L379)</f>
        <v>17860000</v>
      </c>
      <c r="G379" s="7"/>
      <c r="H379" s="59">
        <f>SUM(H366:H378)</f>
        <v>15315000</v>
      </c>
      <c r="I379" s="18"/>
      <c r="J379" s="59">
        <f>SUM(J366:J378)</f>
        <v>1207000</v>
      </c>
      <c r="K379" s="18"/>
      <c r="L379" s="59">
        <f>SUM(L366:L378)</f>
        <v>1338000</v>
      </c>
      <c r="M379" s="18"/>
      <c r="N379" s="59">
        <f>SUM(N366:N378)</f>
        <v>11061000</v>
      </c>
      <c r="O379" s="18"/>
      <c r="P379" s="59">
        <f>SUM(P366:P378)</f>
        <v>6847000</v>
      </c>
      <c r="Q379" s="18"/>
      <c r="R379" s="59">
        <f>SUM(R366:R378)</f>
        <v>48000</v>
      </c>
    </row>
    <row r="380" spans="1:18" x14ac:dyDescent="0.2">
      <c r="A380" s="48"/>
      <c r="B380" s="48"/>
      <c r="C380" s="48"/>
      <c r="D380" s="48"/>
      <c r="E380" s="48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1:18" x14ac:dyDescent="0.2">
      <c r="B381" s="39" t="s">
        <v>23</v>
      </c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1:18" x14ac:dyDescent="0.2">
      <c r="C382" s="31" t="s">
        <v>36</v>
      </c>
      <c r="D382" s="31"/>
      <c r="E382" s="35"/>
      <c r="F382" s="18">
        <f t="shared" ref="F382:F388" si="17">SUM(H382:L382)</f>
        <v>2257000</v>
      </c>
      <c r="G382" s="36"/>
      <c r="H382" s="34">
        <v>1998000</v>
      </c>
      <c r="I382" s="58"/>
      <c r="J382" s="34">
        <v>180000</v>
      </c>
      <c r="K382" s="58"/>
      <c r="L382" s="34">
        <v>79000</v>
      </c>
      <c r="M382" s="58"/>
      <c r="N382" s="34">
        <v>1346000</v>
      </c>
      <c r="O382" s="58"/>
      <c r="P382" s="34">
        <v>911000</v>
      </c>
      <c r="Q382" s="58"/>
      <c r="R382" s="34">
        <v>0</v>
      </c>
    </row>
    <row r="383" spans="1:18" x14ac:dyDescent="0.2">
      <c r="C383" s="31" t="s">
        <v>165</v>
      </c>
      <c r="D383" s="31"/>
      <c r="E383" s="35"/>
      <c r="F383" s="18">
        <f t="shared" si="17"/>
        <v>0</v>
      </c>
      <c r="G383" s="36"/>
      <c r="H383" s="34"/>
      <c r="I383" s="58"/>
      <c r="J383" s="34"/>
      <c r="K383" s="58"/>
      <c r="L383" s="34"/>
      <c r="M383" s="58"/>
      <c r="N383" s="34"/>
      <c r="O383" s="58"/>
      <c r="P383" s="34"/>
      <c r="Q383" s="58"/>
      <c r="R383" s="34"/>
    </row>
    <row r="384" spans="1:18" x14ac:dyDescent="0.2">
      <c r="C384" s="31"/>
      <c r="D384" s="31"/>
      <c r="E384" s="35" t="s">
        <v>166</v>
      </c>
      <c r="G384" s="36"/>
      <c r="H384" s="34">
        <v>260000</v>
      </c>
      <c r="I384" s="58"/>
      <c r="J384" s="34">
        <v>3000</v>
      </c>
      <c r="K384" s="58"/>
      <c r="L384" s="34">
        <v>5000</v>
      </c>
      <c r="M384" s="58"/>
      <c r="N384" s="34">
        <v>27000</v>
      </c>
      <c r="O384" s="58"/>
      <c r="P384" s="34">
        <v>241000</v>
      </c>
      <c r="Q384" s="58"/>
      <c r="R384" s="34">
        <v>0</v>
      </c>
    </row>
    <row r="385" spans="1:18" x14ac:dyDescent="0.2">
      <c r="C385" s="35" t="s">
        <v>169</v>
      </c>
      <c r="D385" s="35"/>
      <c r="F385" s="18">
        <f t="shared" si="17"/>
        <v>8000</v>
      </c>
      <c r="G385" s="36"/>
      <c r="H385" s="34">
        <v>0</v>
      </c>
      <c r="I385" s="58"/>
      <c r="J385" s="34">
        <v>0</v>
      </c>
      <c r="K385" s="58"/>
      <c r="L385" s="34">
        <v>8000</v>
      </c>
      <c r="M385" s="58"/>
      <c r="N385" s="34">
        <v>0</v>
      </c>
      <c r="O385" s="58"/>
      <c r="P385" s="34">
        <v>8000</v>
      </c>
      <c r="Q385" s="58"/>
      <c r="R385" s="34">
        <v>0</v>
      </c>
    </row>
    <row r="386" spans="1:18" x14ac:dyDescent="0.2">
      <c r="C386" s="35" t="s">
        <v>16</v>
      </c>
      <c r="D386" s="35"/>
      <c r="F386" s="18">
        <f t="shared" si="17"/>
        <v>14000</v>
      </c>
      <c r="G386" s="36"/>
      <c r="H386" s="34">
        <v>0</v>
      </c>
      <c r="I386" s="58"/>
      <c r="J386" s="34">
        <v>0</v>
      </c>
      <c r="K386" s="58"/>
      <c r="L386" s="34">
        <v>14000</v>
      </c>
      <c r="M386" s="58"/>
      <c r="N386" s="34">
        <v>0</v>
      </c>
      <c r="O386" s="58"/>
      <c r="P386" s="34">
        <v>14000</v>
      </c>
      <c r="Q386" s="58"/>
      <c r="R386" s="34">
        <v>0</v>
      </c>
    </row>
    <row r="387" spans="1:18" x14ac:dyDescent="0.2">
      <c r="C387" s="35" t="s">
        <v>17</v>
      </c>
      <c r="D387" s="35"/>
      <c r="F387" s="18">
        <f>SUM(H387:L387)</f>
        <v>-1000</v>
      </c>
      <c r="G387" s="36"/>
      <c r="H387" s="34">
        <v>-1000</v>
      </c>
      <c r="I387" s="58"/>
      <c r="J387" s="34">
        <v>0</v>
      </c>
      <c r="K387" s="58"/>
      <c r="L387" s="34">
        <v>0</v>
      </c>
      <c r="M387" s="58"/>
      <c r="N387" s="34">
        <v>0</v>
      </c>
      <c r="O387" s="58"/>
      <c r="P387" s="34">
        <v>-1000</v>
      </c>
      <c r="Q387" s="58"/>
      <c r="R387" s="34">
        <v>0</v>
      </c>
    </row>
    <row r="388" spans="1:18" x14ac:dyDescent="0.2">
      <c r="C388" s="35" t="s">
        <v>168</v>
      </c>
      <c r="D388" s="35"/>
      <c r="F388" s="18">
        <f t="shared" si="17"/>
        <v>1199000</v>
      </c>
      <c r="G388" s="36"/>
      <c r="H388" s="34">
        <v>1133000</v>
      </c>
      <c r="I388" s="58"/>
      <c r="J388" s="34">
        <v>38000</v>
      </c>
      <c r="K388" s="58"/>
      <c r="L388" s="34">
        <v>28000</v>
      </c>
      <c r="M388" s="58"/>
      <c r="N388" s="34">
        <v>526000</v>
      </c>
      <c r="O388" s="58"/>
      <c r="P388" s="34">
        <v>673000</v>
      </c>
      <c r="Q388" s="58"/>
      <c r="R388" s="34">
        <v>0</v>
      </c>
    </row>
    <row r="389" spans="1:18" x14ac:dyDescent="0.2">
      <c r="C389" s="31" t="s">
        <v>170</v>
      </c>
      <c r="D389" s="31"/>
      <c r="E389" s="35"/>
      <c r="F389" s="59">
        <f>SUM(H389:L389)</f>
        <v>2110000</v>
      </c>
      <c r="G389" s="7"/>
      <c r="H389" s="37">
        <v>1000</v>
      </c>
      <c r="I389" s="34"/>
      <c r="J389" s="37">
        <v>19000</v>
      </c>
      <c r="K389" s="34"/>
      <c r="L389" s="37">
        <v>2090000</v>
      </c>
      <c r="M389" s="34"/>
      <c r="N389" s="37">
        <v>1326000</v>
      </c>
      <c r="O389" s="34"/>
      <c r="P389" s="37">
        <v>784000</v>
      </c>
      <c r="Q389" s="34"/>
      <c r="R389" s="37">
        <v>0</v>
      </c>
    </row>
    <row r="390" spans="1:18" x14ac:dyDescent="0.2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1:18" x14ac:dyDescent="0.2">
      <c r="E391" s="31" t="s">
        <v>2</v>
      </c>
      <c r="F391" s="59">
        <f>SUM(H391:L391)</f>
        <v>5855000</v>
      </c>
      <c r="G391" s="7"/>
      <c r="H391" s="59">
        <f>SUM(H382:H390)</f>
        <v>3391000</v>
      </c>
      <c r="I391" s="18"/>
      <c r="J391" s="59">
        <f>SUM(J382:J390)</f>
        <v>240000</v>
      </c>
      <c r="K391" s="18"/>
      <c r="L391" s="59">
        <f>SUM(L382:L390)</f>
        <v>2224000</v>
      </c>
      <c r="M391" s="18"/>
      <c r="N391" s="59">
        <f>SUM(N382:N390)</f>
        <v>3225000</v>
      </c>
      <c r="O391" s="18"/>
      <c r="P391" s="59">
        <f>SUM(P382:P390)</f>
        <v>2630000</v>
      </c>
      <c r="Q391" s="18"/>
      <c r="R391" s="59">
        <f>SUM(R382:R390)</f>
        <v>0</v>
      </c>
    </row>
    <row r="392" spans="1:18" x14ac:dyDescent="0.2">
      <c r="A392" s="48"/>
      <c r="B392" s="48"/>
      <c r="C392" s="48"/>
      <c r="D392" s="48"/>
      <c r="E392" s="48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1:18" x14ac:dyDescent="0.2">
      <c r="A393" s="48"/>
      <c r="B393" s="39" t="s">
        <v>25</v>
      </c>
      <c r="C393" s="48"/>
      <c r="D393" s="48"/>
      <c r="F393" s="59">
        <f>SUM(H393:L393)</f>
        <v>109000</v>
      </c>
      <c r="G393" s="7"/>
      <c r="H393" s="37">
        <v>1000</v>
      </c>
      <c r="I393" s="34"/>
      <c r="J393" s="37">
        <v>44000</v>
      </c>
      <c r="K393" s="34"/>
      <c r="L393" s="37">
        <v>64000</v>
      </c>
      <c r="M393" s="34"/>
      <c r="N393" s="37">
        <v>64000</v>
      </c>
      <c r="O393" s="34"/>
      <c r="P393" s="37">
        <v>45000</v>
      </c>
      <c r="Q393" s="34"/>
      <c r="R393" s="37">
        <v>0</v>
      </c>
    </row>
    <row r="394" spans="1:18" x14ac:dyDescent="0.2">
      <c r="A394" s="48"/>
      <c r="C394" s="48"/>
      <c r="D394" s="48"/>
      <c r="G394" s="7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</row>
    <row r="395" spans="1:18" x14ac:dyDescent="0.2">
      <c r="E395" s="31" t="s">
        <v>171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1:18" x14ac:dyDescent="0.2">
      <c r="E396" s="31" t="s">
        <v>172</v>
      </c>
      <c r="F396" s="59">
        <f>SUM(H396:L396)</f>
        <v>23824000</v>
      </c>
      <c r="G396" s="7"/>
      <c r="H396" s="59">
        <f>H379+H391+H393</f>
        <v>18707000</v>
      </c>
      <c r="I396" s="18"/>
      <c r="J396" s="59">
        <f>J379+J391+J393</f>
        <v>1491000</v>
      </c>
      <c r="K396" s="18"/>
      <c r="L396" s="59">
        <f>L379+L391+L393</f>
        <v>3626000</v>
      </c>
      <c r="M396" s="18"/>
      <c r="N396" s="59">
        <f>N379+N391+N393</f>
        <v>14350000</v>
      </c>
      <c r="O396" s="18"/>
      <c r="P396" s="59">
        <f>P379+P391+P393</f>
        <v>9522000</v>
      </c>
      <c r="Q396" s="18"/>
      <c r="R396" s="59">
        <f>R379+R391+R393</f>
        <v>48000</v>
      </c>
    </row>
    <row r="397" spans="1:18" x14ac:dyDescent="0.2">
      <c r="A397" s="48"/>
      <c r="B397" s="48"/>
      <c r="C397" s="48"/>
      <c r="D397" s="48"/>
      <c r="E397" s="48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1:18" x14ac:dyDescent="0.2">
      <c r="A398" s="48"/>
      <c r="B398" s="48"/>
      <c r="C398" s="48"/>
      <c r="D398" s="48"/>
      <c r="E398" s="48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1:18" x14ac:dyDescent="0.2">
      <c r="A399" s="23" t="s">
        <v>173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1:18" x14ac:dyDescent="0.2">
      <c r="A400" s="48"/>
      <c r="B400" s="48"/>
      <c r="C400" s="48"/>
      <c r="D400" s="48"/>
      <c r="E400" s="48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1:19" x14ac:dyDescent="0.2">
      <c r="A401" s="48"/>
      <c r="B401" s="39" t="s">
        <v>12</v>
      </c>
      <c r="C401" s="48"/>
      <c r="D401" s="48"/>
      <c r="F401" s="59">
        <f>SUM(H401:L401)</f>
        <v>9802000</v>
      </c>
      <c r="G401" s="7"/>
      <c r="H401" s="37">
        <v>5250000</v>
      </c>
      <c r="I401" s="34"/>
      <c r="J401" s="37">
        <v>3557000</v>
      </c>
      <c r="K401" s="34"/>
      <c r="L401" s="37">
        <v>995000</v>
      </c>
      <c r="M401" s="34"/>
      <c r="N401" s="37">
        <v>6220000</v>
      </c>
      <c r="O401" s="34"/>
      <c r="P401" s="37">
        <v>3582000</v>
      </c>
      <c r="Q401" s="34"/>
      <c r="R401" s="37">
        <v>0</v>
      </c>
      <c r="S401" s="22"/>
    </row>
    <row r="402" spans="1:19" x14ac:dyDescent="0.2">
      <c r="G402" s="7"/>
      <c r="H402" s="18"/>
      <c r="I402" s="34"/>
      <c r="J402" s="18"/>
      <c r="K402" s="34"/>
      <c r="L402" s="18"/>
      <c r="M402" s="34"/>
      <c r="N402" s="18"/>
      <c r="O402" s="34"/>
      <c r="P402" s="18"/>
      <c r="Q402" s="34"/>
      <c r="R402" s="18"/>
      <c r="S402" s="22"/>
    </row>
    <row r="403" spans="1:19" x14ac:dyDescent="0.2">
      <c r="B403" s="39" t="s">
        <v>23</v>
      </c>
      <c r="F403" s="59">
        <f>SUM(H403:L403)</f>
        <v>6925000</v>
      </c>
      <c r="G403" s="7"/>
      <c r="H403" s="37">
        <v>224000</v>
      </c>
      <c r="I403" s="34"/>
      <c r="J403" s="37">
        <v>52000</v>
      </c>
      <c r="K403" s="34"/>
      <c r="L403" s="37">
        <v>6649000</v>
      </c>
      <c r="M403" s="34"/>
      <c r="N403" s="37">
        <v>3949000</v>
      </c>
      <c r="O403" s="34"/>
      <c r="P403" s="37">
        <v>3847000</v>
      </c>
      <c r="Q403" s="34"/>
      <c r="R403" s="37">
        <v>871000</v>
      </c>
    </row>
    <row r="404" spans="1:19" x14ac:dyDescent="0.2">
      <c r="A404" s="48"/>
      <c r="B404" s="48"/>
      <c r="C404" s="48"/>
      <c r="D404" s="48"/>
      <c r="E404" s="48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1:19" x14ac:dyDescent="0.2">
      <c r="A405" s="48"/>
      <c r="B405" s="39" t="s">
        <v>30</v>
      </c>
      <c r="C405" s="48"/>
      <c r="D405" s="48"/>
      <c r="F405" s="59">
        <f>SUM(H405:L405)</f>
        <v>12466000</v>
      </c>
      <c r="G405" s="7"/>
      <c r="H405" s="37">
        <v>212000</v>
      </c>
      <c r="I405" s="34"/>
      <c r="J405" s="37">
        <v>12244000</v>
      </c>
      <c r="K405" s="34"/>
      <c r="L405" s="37">
        <v>10000</v>
      </c>
      <c r="M405" s="34"/>
      <c r="N405" s="37">
        <v>5285000</v>
      </c>
      <c r="O405" s="34"/>
      <c r="P405" s="37">
        <v>7181000</v>
      </c>
      <c r="Q405" s="34"/>
      <c r="R405" s="37">
        <v>0</v>
      </c>
    </row>
    <row r="406" spans="1:19" x14ac:dyDescent="0.2">
      <c r="A406" s="48"/>
      <c r="C406" s="48"/>
      <c r="D406" s="48"/>
      <c r="E406" s="48"/>
      <c r="G406" s="7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</row>
    <row r="407" spans="1:19" x14ac:dyDescent="0.2">
      <c r="A407" s="48"/>
      <c r="C407" s="48"/>
      <c r="D407" s="48"/>
      <c r="E407" s="48"/>
      <c r="G407" s="7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</row>
    <row r="408" spans="1:19" x14ac:dyDescent="0.2">
      <c r="E408" s="31" t="s">
        <v>174</v>
      </c>
      <c r="F408" s="59">
        <f>SUM(H408:L408)</f>
        <v>29193000</v>
      </c>
      <c r="G408" s="52"/>
      <c r="H408" s="59">
        <f>H401+H403+H405</f>
        <v>5686000</v>
      </c>
      <c r="I408" s="59"/>
      <c r="J408" s="59">
        <f>J401+J403+J405</f>
        <v>15853000</v>
      </c>
      <c r="K408" s="59"/>
      <c r="L408" s="59">
        <f>L401+L403+L405</f>
        <v>7654000</v>
      </c>
      <c r="M408" s="59"/>
      <c r="N408" s="59">
        <f>N401+N403+N405</f>
        <v>15454000</v>
      </c>
      <c r="O408" s="59"/>
      <c r="P408" s="59">
        <f>P401+P403+P405</f>
        <v>14610000</v>
      </c>
      <c r="Q408" s="59"/>
      <c r="R408" s="59">
        <f>R401+R403+R405</f>
        <v>871000</v>
      </c>
    </row>
    <row r="409" spans="1:19" x14ac:dyDescent="0.2">
      <c r="A409" s="48"/>
      <c r="B409" s="48"/>
      <c r="C409" s="48"/>
      <c r="D409" s="48"/>
      <c r="E409" s="48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1:19" x14ac:dyDescent="0.2">
      <c r="A410" s="23" t="s">
        <v>175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1:19" x14ac:dyDescent="0.2">
      <c r="A411" s="48"/>
      <c r="B411" s="48"/>
      <c r="C411" s="48"/>
      <c r="D411" s="48"/>
      <c r="E411" s="48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1:19" x14ac:dyDescent="0.2">
      <c r="B412" s="39" t="s">
        <v>12</v>
      </c>
      <c r="F412" s="59">
        <f>SUM(H412:L412)</f>
        <v>26507000</v>
      </c>
      <c r="G412" s="7"/>
      <c r="H412" s="37">
        <v>16515000</v>
      </c>
      <c r="I412" s="34"/>
      <c r="J412" s="37">
        <v>6492000</v>
      </c>
      <c r="K412" s="34"/>
      <c r="L412" s="37">
        <v>3500000</v>
      </c>
      <c r="M412" s="34"/>
      <c r="N412" s="37">
        <v>17297000</v>
      </c>
      <c r="O412" s="34"/>
      <c r="P412" s="37">
        <v>9210000</v>
      </c>
      <c r="Q412" s="34"/>
      <c r="R412" s="37">
        <v>0</v>
      </c>
    </row>
    <row r="413" spans="1:19" x14ac:dyDescent="0.2">
      <c r="B413" s="48"/>
      <c r="C413" s="48"/>
      <c r="D413" s="48"/>
      <c r="E413" s="48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1:19" x14ac:dyDescent="0.2">
      <c r="B414" s="39" t="s">
        <v>23</v>
      </c>
      <c r="C414" s="31"/>
      <c r="D414" s="31"/>
      <c r="E414" s="35"/>
      <c r="F414" s="59">
        <f>SUM(H414:L414)</f>
        <v>43632000</v>
      </c>
      <c r="G414" s="7"/>
      <c r="H414" s="37">
        <v>569000</v>
      </c>
      <c r="I414" s="34"/>
      <c r="J414" s="37">
        <v>2037000</v>
      </c>
      <c r="K414" s="34"/>
      <c r="L414" s="37">
        <v>41026000</v>
      </c>
      <c r="M414" s="34"/>
      <c r="N414" s="37">
        <v>17118000</v>
      </c>
      <c r="O414" s="34"/>
      <c r="P414" s="37">
        <v>26514000</v>
      </c>
      <c r="Q414" s="34"/>
      <c r="R414" s="37">
        <v>0</v>
      </c>
    </row>
    <row r="415" spans="1:19" x14ac:dyDescent="0.2">
      <c r="A415" s="48"/>
      <c r="B415" s="48"/>
      <c r="C415" s="48"/>
      <c r="D415" s="48"/>
      <c r="E415" s="48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1:19" x14ac:dyDescent="0.2">
      <c r="B416" s="39" t="s">
        <v>25</v>
      </c>
      <c r="F416" s="59">
        <f>SUM(H416:L416)</f>
        <v>1441000</v>
      </c>
      <c r="G416" s="7"/>
      <c r="H416" s="37">
        <v>-1000</v>
      </c>
      <c r="I416" s="34"/>
      <c r="J416" s="37">
        <v>-13000</v>
      </c>
      <c r="K416" s="34"/>
      <c r="L416" s="37">
        <v>1455000</v>
      </c>
      <c r="M416" s="34"/>
      <c r="N416" s="37">
        <v>800000</v>
      </c>
      <c r="O416" s="34"/>
      <c r="P416" s="37">
        <v>641000</v>
      </c>
      <c r="Q416" s="34"/>
      <c r="R416" s="37">
        <v>0</v>
      </c>
    </row>
    <row r="417" spans="1:18" x14ac:dyDescent="0.2"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</row>
    <row r="418" spans="1:18" x14ac:dyDescent="0.2">
      <c r="B418" s="39" t="s">
        <v>30</v>
      </c>
      <c r="F418" s="59">
        <f>SUM(H418:L418)</f>
        <v>639000</v>
      </c>
      <c r="G418" s="7"/>
      <c r="H418" s="37">
        <v>612000</v>
      </c>
      <c r="I418" s="34"/>
      <c r="J418" s="37">
        <v>26000</v>
      </c>
      <c r="K418" s="34"/>
      <c r="L418" s="37">
        <v>1000</v>
      </c>
      <c r="M418" s="34"/>
      <c r="N418" s="37">
        <v>435000</v>
      </c>
      <c r="O418" s="34"/>
      <c r="P418" s="37">
        <v>204000</v>
      </c>
      <c r="Q418" s="34"/>
      <c r="R418" s="37">
        <v>0</v>
      </c>
    </row>
    <row r="419" spans="1:18" x14ac:dyDescent="0.2"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</row>
    <row r="420" spans="1:18" x14ac:dyDescent="0.2">
      <c r="E420" s="31" t="s">
        <v>176</v>
      </c>
      <c r="F420" s="59">
        <f>SUM(H420:L420)</f>
        <v>72219000</v>
      </c>
      <c r="G420" s="7"/>
      <c r="H420" s="59">
        <f>+H412+H414+H418+H416</f>
        <v>17695000</v>
      </c>
      <c r="I420" s="18"/>
      <c r="J420" s="59">
        <f>+J412+J414+J418+J416</f>
        <v>8542000</v>
      </c>
      <c r="K420" s="18"/>
      <c r="L420" s="59">
        <f>+L412+L414+L418+L416</f>
        <v>45982000</v>
      </c>
      <c r="M420" s="18"/>
      <c r="N420" s="59">
        <f>+N412+N414+N418+N416</f>
        <v>35650000</v>
      </c>
      <c r="O420" s="18"/>
      <c r="P420" s="59">
        <f>+P412+P414+P418+P416</f>
        <v>36569000</v>
      </c>
      <c r="Q420" s="18"/>
      <c r="R420" s="59">
        <f>+R412+R414+R418+R416</f>
        <v>0</v>
      </c>
    </row>
    <row r="421" spans="1:18" x14ac:dyDescent="0.2"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</row>
    <row r="422" spans="1:18" x14ac:dyDescent="0.2">
      <c r="A422" s="23" t="s">
        <v>177</v>
      </c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1:18" x14ac:dyDescent="0.2">
      <c r="A423" s="23"/>
      <c r="B423" s="23" t="s">
        <v>178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1:18" x14ac:dyDescent="0.2">
      <c r="A424" s="48"/>
      <c r="B424" s="48"/>
      <c r="C424" s="48"/>
      <c r="D424" s="48"/>
      <c r="E424" s="48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1:18" x14ac:dyDescent="0.2">
      <c r="B425" s="39" t="s">
        <v>12</v>
      </c>
      <c r="F425" s="59">
        <f>SUM(H425:L425)</f>
        <v>9998000</v>
      </c>
      <c r="G425" s="7"/>
      <c r="H425" s="37">
        <v>5770000</v>
      </c>
      <c r="I425" s="34"/>
      <c r="J425" s="37">
        <v>2359000</v>
      </c>
      <c r="K425" s="34"/>
      <c r="L425" s="37">
        <v>1869000</v>
      </c>
      <c r="M425" s="34"/>
      <c r="N425" s="37">
        <v>6118000</v>
      </c>
      <c r="O425" s="34"/>
      <c r="P425" s="37">
        <v>3880000</v>
      </c>
      <c r="Q425" s="34"/>
      <c r="R425" s="37">
        <v>0</v>
      </c>
    </row>
    <row r="426" spans="1:18" x14ac:dyDescent="0.2">
      <c r="A426" s="48"/>
      <c r="B426" s="48"/>
      <c r="C426" s="48"/>
      <c r="D426" s="48"/>
      <c r="E426" s="48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1:18" x14ac:dyDescent="0.2">
      <c r="B427" s="39" t="s">
        <v>23</v>
      </c>
      <c r="F427" s="59">
        <f>SUM(H427:L427)</f>
        <v>936000</v>
      </c>
      <c r="G427" s="7"/>
      <c r="H427" s="37">
        <v>65000</v>
      </c>
      <c r="I427" s="34"/>
      <c r="J427" s="37">
        <v>177000</v>
      </c>
      <c r="K427" s="34"/>
      <c r="L427" s="37">
        <v>694000</v>
      </c>
      <c r="M427" s="34"/>
      <c r="N427" s="37">
        <v>624000</v>
      </c>
      <c r="O427" s="34"/>
      <c r="P427" s="37">
        <v>312000</v>
      </c>
      <c r="Q427" s="34"/>
      <c r="R427" s="37">
        <v>0</v>
      </c>
    </row>
    <row r="428" spans="1:18" x14ac:dyDescent="0.2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1:18" x14ac:dyDescent="0.2">
      <c r="B429" s="39" t="s">
        <v>25</v>
      </c>
      <c r="F429" s="59">
        <f>SUM(H429:L429)</f>
        <v>545000</v>
      </c>
      <c r="G429" s="7"/>
      <c r="H429" s="37">
        <v>222000</v>
      </c>
      <c r="I429" s="34"/>
      <c r="J429" s="37">
        <v>37000</v>
      </c>
      <c r="K429" s="34"/>
      <c r="L429" s="37">
        <v>286000</v>
      </c>
      <c r="M429" s="34"/>
      <c r="N429" s="37">
        <v>206000</v>
      </c>
      <c r="O429" s="34"/>
      <c r="P429" s="37">
        <v>339000</v>
      </c>
      <c r="Q429" s="34"/>
      <c r="R429" s="37">
        <v>0</v>
      </c>
    </row>
    <row r="430" spans="1:18" x14ac:dyDescent="0.2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1:18" x14ac:dyDescent="0.2">
      <c r="E431" s="31" t="s">
        <v>179</v>
      </c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1:18" x14ac:dyDescent="0.2">
      <c r="E432" s="31" t="s">
        <v>180</v>
      </c>
      <c r="F432" s="59">
        <f>SUM(H432:L432)</f>
        <v>11479000</v>
      </c>
      <c r="G432" s="7"/>
      <c r="H432" s="59">
        <f>H425+H427+H429</f>
        <v>6057000</v>
      </c>
      <c r="I432" s="18"/>
      <c r="J432" s="59">
        <f>J425+J427+J429</f>
        <v>2573000</v>
      </c>
      <c r="K432" s="18"/>
      <c r="L432" s="59">
        <f>L425+L427+L429</f>
        <v>2849000</v>
      </c>
      <c r="M432" s="18"/>
      <c r="N432" s="59">
        <f>N425+N427+N429</f>
        <v>6948000</v>
      </c>
      <c r="O432" s="18"/>
      <c r="P432" s="59">
        <f>P425+P427+P429</f>
        <v>4531000</v>
      </c>
      <c r="Q432" s="18"/>
      <c r="R432" s="59">
        <f>R425+R427+R429</f>
        <v>0</v>
      </c>
    </row>
    <row r="433" spans="1:18" x14ac:dyDescent="0.2">
      <c r="A433" s="48"/>
      <c r="B433" s="48"/>
      <c r="C433" s="48"/>
      <c r="D433" s="48"/>
      <c r="E433" s="48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1:18" x14ac:dyDescent="0.2">
      <c r="A434" s="23" t="s">
        <v>181</v>
      </c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1:18" x14ac:dyDescent="0.2">
      <c r="A435" s="48"/>
      <c r="B435" s="48"/>
      <c r="C435" s="48"/>
      <c r="D435" s="48"/>
      <c r="E435" s="48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1:18" x14ac:dyDescent="0.2">
      <c r="B436" s="39" t="s">
        <v>12</v>
      </c>
      <c r="F436" s="59">
        <f>SUM(H436:L436)</f>
        <v>37076000</v>
      </c>
      <c r="G436" s="7"/>
      <c r="H436" s="37">
        <v>5449000</v>
      </c>
      <c r="I436" s="34"/>
      <c r="J436" s="37">
        <v>765000</v>
      </c>
      <c r="K436" s="34"/>
      <c r="L436" s="37">
        <v>30862000</v>
      </c>
      <c r="M436" s="34"/>
      <c r="N436" s="37">
        <v>6693000</v>
      </c>
      <c r="O436" s="34"/>
      <c r="P436" s="37">
        <v>30383000</v>
      </c>
      <c r="Q436" s="34"/>
      <c r="R436" s="37">
        <v>0</v>
      </c>
    </row>
    <row r="437" spans="1:18" x14ac:dyDescent="0.2">
      <c r="A437" s="48"/>
      <c r="B437" s="48"/>
      <c r="C437" s="48"/>
      <c r="D437" s="48"/>
      <c r="E437" s="48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1:18" x14ac:dyDescent="0.2">
      <c r="B438" s="39" t="s">
        <v>23</v>
      </c>
      <c r="F438" s="59">
        <f>SUM(H438:L438)</f>
        <v>2038000</v>
      </c>
      <c r="G438" s="7"/>
      <c r="H438" s="37">
        <v>10000</v>
      </c>
      <c r="I438" s="34"/>
      <c r="J438" s="37">
        <v>60000</v>
      </c>
      <c r="K438" s="34"/>
      <c r="L438" s="37">
        <v>1968000</v>
      </c>
      <c r="M438" s="34"/>
      <c r="N438" s="37">
        <v>1284000</v>
      </c>
      <c r="O438" s="34"/>
      <c r="P438" s="37">
        <v>754000</v>
      </c>
      <c r="Q438" s="34"/>
      <c r="R438" s="37">
        <v>0</v>
      </c>
    </row>
    <row r="439" spans="1:18" x14ac:dyDescent="0.2">
      <c r="A439" s="48"/>
      <c r="B439" s="48"/>
      <c r="C439" s="48"/>
      <c r="D439" s="48"/>
      <c r="E439" s="48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1:18" x14ac:dyDescent="0.2">
      <c r="B440" s="39" t="s">
        <v>25</v>
      </c>
      <c r="F440" s="59">
        <f>SUM(H440:L440)</f>
        <v>1065000</v>
      </c>
      <c r="G440" s="7"/>
      <c r="H440" s="37">
        <v>0</v>
      </c>
      <c r="I440" s="34"/>
      <c r="J440" s="37">
        <v>281000</v>
      </c>
      <c r="K440" s="34"/>
      <c r="L440" s="37">
        <v>784000</v>
      </c>
      <c r="M440" s="34"/>
      <c r="N440" s="37">
        <v>523000</v>
      </c>
      <c r="O440" s="34"/>
      <c r="P440" s="37">
        <v>542000</v>
      </c>
      <c r="Q440" s="34"/>
      <c r="R440" s="37">
        <v>0</v>
      </c>
    </row>
    <row r="441" spans="1:18" x14ac:dyDescent="0.2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1:18" x14ac:dyDescent="0.2">
      <c r="B442" s="39" t="s">
        <v>30</v>
      </c>
      <c r="F442" s="59">
        <f>SUM(H442:L442)</f>
        <v>75000</v>
      </c>
      <c r="G442" s="7"/>
      <c r="H442" s="37">
        <v>0</v>
      </c>
      <c r="I442" s="34"/>
      <c r="J442" s="37">
        <v>75000</v>
      </c>
      <c r="K442" s="34"/>
      <c r="L442" s="37">
        <v>0</v>
      </c>
      <c r="M442" s="34"/>
      <c r="N442" s="37">
        <v>14000</v>
      </c>
      <c r="O442" s="34"/>
      <c r="P442" s="37">
        <v>61000</v>
      </c>
      <c r="Q442" s="34"/>
      <c r="R442" s="37">
        <v>0</v>
      </c>
    </row>
    <row r="443" spans="1:18" x14ac:dyDescent="0.2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1:18" x14ac:dyDescent="0.2">
      <c r="E444" s="31" t="s">
        <v>182</v>
      </c>
      <c r="F444" s="59">
        <f>SUM(H444:L444)</f>
        <v>40254000</v>
      </c>
      <c r="G444" s="7"/>
      <c r="H444" s="59">
        <f>+H436+H438+H440+H442</f>
        <v>5459000</v>
      </c>
      <c r="I444" s="18"/>
      <c r="J444" s="59">
        <f>+J436+J438+J440+J442</f>
        <v>1181000</v>
      </c>
      <c r="K444" s="18"/>
      <c r="L444" s="59">
        <f>+L436+L438+L440+L442</f>
        <v>33614000</v>
      </c>
      <c r="M444" s="18"/>
      <c r="N444" s="59">
        <f>+N436+N438+N440+N442</f>
        <v>8514000</v>
      </c>
      <c r="O444" s="18"/>
      <c r="P444" s="59">
        <f>+P436+P438+P440+P442</f>
        <v>31740000</v>
      </c>
      <c r="Q444" s="18"/>
      <c r="R444" s="59">
        <f>+R436+R438+R440+R442</f>
        <v>0</v>
      </c>
    </row>
    <row r="445" spans="1:18" x14ac:dyDescent="0.2">
      <c r="A445" s="48"/>
      <c r="B445" s="48"/>
      <c r="C445" s="48"/>
      <c r="D445" s="48"/>
      <c r="E445" s="48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1:18" x14ac:dyDescent="0.2">
      <c r="A446" s="23" t="s">
        <v>183</v>
      </c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1:18" x14ac:dyDescent="0.2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1:18" x14ac:dyDescent="0.2">
      <c r="B448" s="39" t="s">
        <v>12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1:18" x14ac:dyDescent="0.2">
      <c r="C449" s="31" t="s">
        <v>184</v>
      </c>
      <c r="D449" s="31"/>
      <c r="E449" s="35"/>
      <c r="F449" s="18">
        <f t="shared" ref="F449:F455" si="18">SUM(H449:L449)</f>
        <v>700000</v>
      </c>
      <c r="G449" s="36"/>
      <c r="H449" s="34">
        <v>30000</v>
      </c>
      <c r="I449" s="58"/>
      <c r="J449" s="34">
        <v>5000</v>
      </c>
      <c r="K449" s="58"/>
      <c r="L449" s="34">
        <v>665000</v>
      </c>
      <c r="M449" s="58"/>
      <c r="N449" s="34">
        <v>145000</v>
      </c>
      <c r="O449" s="58"/>
      <c r="P449" s="34">
        <v>555000</v>
      </c>
      <c r="Q449" s="58"/>
      <c r="R449" s="34">
        <v>0</v>
      </c>
    </row>
    <row r="450" spans="1:18" x14ac:dyDescent="0.2">
      <c r="C450" s="31" t="s">
        <v>185</v>
      </c>
      <c r="D450" s="31"/>
      <c r="E450" s="35"/>
      <c r="F450" s="18">
        <f t="shared" si="18"/>
        <v>47000</v>
      </c>
      <c r="G450" s="36"/>
      <c r="H450" s="34">
        <v>1000</v>
      </c>
      <c r="I450" s="58"/>
      <c r="J450" s="34">
        <v>0</v>
      </c>
      <c r="K450" s="58"/>
      <c r="L450" s="34">
        <v>46000</v>
      </c>
      <c r="M450" s="58"/>
      <c r="N450" s="34">
        <v>33000</v>
      </c>
      <c r="O450" s="58"/>
      <c r="P450" s="34">
        <v>14000</v>
      </c>
      <c r="Q450" s="58"/>
      <c r="R450" s="34">
        <v>0</v>
      </c>
    </row>
    <row r="451" spans="1:18" x14ac:dyDescent="0.2">
      <c r="C451" s="31" t="s">
        <v>186</v>
      </c>
      <c r="D451" s="31"/>
      <c r="E451" s="35"/>
      <c r="F451" s="18">
        <f t="shared" si="18"/>
        <v>3000</v>
      </c>
      <c r="G451" s="36"/>
      <c r="H451" s="34">
        <v>0</v>
      </c>
      <c r="I451" s="58"/>
      <c r="J451" s="34">
        <v>0</v>
      </c>
      <c r="K451" s="58"/>
      <c r="L451" s="34">
        <v>3000</v>
      </c>
      <c r="M451" s="58"/>
      <c r="N451" s="34">
        <v>0</v>
      </c>
      <c r="O451" s="58"/>
      <c r="P451" s="34">
        <v>3000</v>
      </c>
      <c r="Q451" s="58"/>
      <c r="R451" s="34">
        <v>0</v>
      </c>
    </row>
    <row r="452" spans="1:18" x14ac:dyDescent="0.2">
      <c r="C452" s="31" t="s">
        <v>187</v>
      </c>
      <c r="D452" s="31"/>
      <c r="E452" s="35"/>
      <c r="F452" s="18">
        <f t="shared" si="18"/>
        <v>2000</v>
      </c>
      <c r="G452" s="36"/>
      <c r="H452" s="34">
        <v>4000</v>
      </c>
      <c r="I452" s="58"/>
      <c r="J452" s="34">
        <v>0</v>
      </c>
      <c r="K452" s="58"/>
      <c r="L452" s="34">
        <v>-2000</v>
      </c>
      <c r="M452" s="58"/>
      <c r="N452" s="34">
        <v>0</v>
      </c>
      <c r="O452" s="58"/>
      <c r="P452" s="34">
        <v>2000</v>
      </c>
      <c r="Q452" s="58"/>
      <c r="R452" s="34">
        <v>0</v>
      </c>
    </row>
    <row r="453" spans="1:18" x14ac:dyDescent="0.2">
      <c r="C453" s="35" t="s">
        <v>188</v>
      </c>
      <c r="D453" s="35"/>
      <c r="F453" s="18">
        <f t="shared" si="18"/>
        <v>17000</v>
      </c>
      <c r="G453" s="36"/>
      <c r="H453" s="34">
        <v>0</v>
      </c>
      <c r="I453" s="58"/>
      <c r="J453" s="34">
        <v>0</v>
      </c>
      <c r="K453" s="58"/>
      <c r="L453" s="34">
        <v>17000</v>
      </c>
      <c r="M453" s="58"/>
      <c r="N453" s="34">
        <v>0</v>
      </c>
      <c r="O453" s="58"/>
      <c r="P453" s="34">
        <v>17000</v>
      </c>
      <c r="Q453" s="58"/>
      <c r="R453" s="34">
        <v>0</v>
      </c>
    </row>
    <row r="454" spans="1:18" x14ac:dyDescent="0.2">
      <c r="C454" s="35" t="s">
        <v>109</v>
      </c>
      <c r="D454" s="35"/>
      <c r="F454" s="18">
        <f t="shared" si="18"/>
        <v>315000</v>
      </c>
      <c r="G454" s="36"/>
      <c r="H454" s="34">
        <v>92000</v>
      </c>
      <c r="I454" s="58"/>
      <c r="J454" s="34">
        <v>223000</v>
      </c>
      <c r="K454" s="58"/>
      <c r="L454" s="34">
        <v>0</v>
      </c>
      <c r="M454" s="58"/>
      <c r="N454" s="34">
        <v>201000</v>
      </c>
      <c r="O454" s="58"/>
      <c r="P454" s="34">
        <v>114000</v>
      </c>
      <c r="Q454" s="58"/>
      <c r="R454" s="34">
        <v>0</v>
      </c>
    </row>
    <row r="455" spans="1:18" x14ac:dyDescent="0.2">
      <c r="C455" s="35" t="s">
        <v>189</v>
      </c>
      <c r="D455" s="35"/>
      <c r="F455" s="18">
        <f t="shared" si="18"/>
        <v>2000</v>
      </c>
      <c r="G455" s="36"/>
      <c r="H455" s="34">
        <v>0</v>
      </c>
      <c r="I455" s="58"/>
      <c r="J455" s="34">
        <v>0</v>
      </c>
      <c r="K455" s="58"/>
      <c r="L455" s="34">
        <v>2000</v>
      </c>
      <c r="M455" s="58"/>
      <c r="N455" s="34">
        <v>0</v>
      </c>
      <c r="O455" s="58"/>
      <c r="P455" s="34">
        <v>2000</v>
      </c>
      <c r="Q455" s="58"/>
      <c r="R455" s="34">
        <v>0</v>
      </c>
    </row>
    <row r="456" spans="1:18" x14ac:dyDescent="0.2">
      <c r="C456" s="31" t="s">
        <v>190</v>
      </c>
      <c r="D456" s="31"/>
      <c r="E456" s="35"/>
      <c r="F456" s="59">
        <f>SUM(H456:L456)</f>
        <v>191000</v>
      </c>
      <c r="G456" s="7"/>
      <c r="H456" s="37">
        <v>0</v>
      </c>
      <c r="I456" s="34"/>
      <c r="J456" s="37">
        <v>0</v>
      </c>
      <c r="K456" s="34"/>
      <c r="L456" s="37">
        <v>191000</v>
      </c>
      <c r="M456" s="34"/>
      <c r="N456" s="37">
        <v>62000</v>
      </c>
      <c r="O456" s="34"/>
      <c r="P456" s="37">
        <v>129000</v>
      </c>
      <c r="Q456" s="34"/>
      <c r="R456" s="37">
        <v>0</v>
      </c>
    </row>
    <row r="457" spans="1:18" x14ac:dyDescent="0.2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1:18" x14ac:dyDescent="0.2">
      <c r="E458" s="31" t="s">
        <v>2</v>
      </c>
      <c r="F458" s="59">
        <f>SUM(H458:L458)</f>
        <v>1277000</v>
      </c>
      <c r="G458" s="7"/>
      <c r="H458" s="59">
        <f>SUM(H449:H457)</f>
        <v>127000</v>
      </c>
      <c r="I458" s="18"/>
      <c r="J458" s="59">
        <f>SUM(J449:J457)</f>
        <v>228000</v>
      </c>
      <c r="K458" s="18"/>
      <c r="L458" s="59">
        <f>SUM(L449:L457)</f>
        <v>922000</v>
      </c>
      <c r="M458" s="18"/>
      <c r="N458" s="59">
        <f>SUM(N449:N457)</f>
        <v>441000</v>
      </c>
      <c r="O458" s="18"/>
      <c r="P458" s="59">
        <f>SUM(P449:P457)</f>
        <v>836000</v>
      </c>
      <c r="Q458" s="18"/>
      <c r="R458" s="59">
        <f>SUM(R449:R457)</f>
        <v>0</v>
      </c>
    </row>
    <row r="459" spans="1:18" x14ac:dyDescent="0.2">
      <c r="A459" s="48"/>
      <c r="B459" s="48"/>
      <c r="C459" s="48"/>
      <c r="D459" s="48"/>
      <c r="E459" s="48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1:18" x14ac:dyDescent="0.2">
      <c r="B460" s="39" t="s">
        <v>23</v>
      </c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1:18" x14ac:dyDescent="0.2">
      <c r="C461" s="31" t="s">
        <v>184</v>
      </c>
      <c r="D461" s="31"/>
      <c r="E461" s="35"/>
      <c r="F461" s="18">
        <f t="shared" ref="F461" si="19">SUM(H461:L461)</f>
        <v>125000</v>
      </c>
      <c r="G461" s="36"/>
      <c r="H461" s="34">
        <v>91000</v>
      </c>
      <c r="I461" s="58"/>
      <c r="J461" s="34">
        <v>20000</v>
      </c>
      <c r="K461" s="58"/>
      <c r="L461" s="34">
        <v>14000</v>
      </c>
      <c r="M461" s="58"/>
      <c r="N461" s="34">
        <v>84000</v>
      </c>
      <c r="O461" s="58"/>
      <c r="P461" s="34">
        <v>41000</v>
      </c>
      <c r="Q461" s="58"/>
      <c r="R461" s="34">
        <v>0</v>
      </c>
    </row>
    <row r="462" spans="1:18" x14ac:dyDescent="0.2">
      <c r="C462" s="31" t="s">
        <v>185</v>
      </c>
      <c r="D462" s="31"/>
      <c r="E462" s="35"/>
      <c r="F462" s="18">
        <f t="shared" ref="F462:F469" si="20">SUM(H462:L462)</f>
        <v>518000</v>
      </c>
      <c r="G462" s="36"/>
      <c r="H462" s="34">
        <v>130000</v>
      </c>
      <c r="I462" s="58"/>
      <c r="J462" s="34">
        <v>13000</v>
      </c>
      <c r="K462" s="58"/>
      <c r="L462" s="34">
        <v>375000</v>
      </c>
      <c r="M462" s="58"/>
      <c r="N462" s="34">
        <v>298000</v>
      </c>
      <c r="O462" s="58"/>
      <c r="P462" s="34">
        <v>220000</v>
      </c>
      <c r="Q462" s="58"/>
      <c r="R462" s="34">
        <v>0</v>
      </c>
    </row>
    <row r="463" spans="1:18" x14ac:dyDescent="0.2">
      <c r="C463" s="31" t="s">
        <v>191</v>
      </c>
      <c r="D463" s="31"/>
      <c r="E463" s="35"/>
      <c r="F463" s="18">
        <f t="shared" si="20"/>
        <v>251000</v>
      </c>
      <c r="G463" s="36"/>
      <c r="H463" s="34">
        <v>109000</v>
      </c>
      <c r="I463" s="58"/>
      <c r="J463" s="34">
        <v>-6000</v>
      </c>
      <c r="K463" s="58"/>
      <c r="L463" s="34">
        <v>148000</v>
      </c>
      <c r="M463" s="58"/>
      <c r="N463" s="34">
        <v>85000</v>
      </c>
      <c r="O463" s="58"/>
      <c r="P463" s="34">
        <v>176000</v>
      </c>
      <c r="Q463" s="58"/>
      <c r="R463" s="34">
        <v>10000</v>
      </c>
    </row>
    <row r="464" spans="1:18" x14ac:dyDescent="0.2">
      <c r="C464" s="31" t="s">
        <v>186</v>
      </c>
      <c r="D464" s="31"/>
      <c r="E464" s="35"/>
      <c r="F464" s="18">
        <f t="shared" si="20"/>
        <v>4015000</v>
      </c>
      <c r="G464" s="36"/>
      <c r="H464" s="34">
        <v>329000</v>
      </c>
      <c r="I464" s="58"/>
      <c r="J464" s="34">
        <v>1009000</v>
      </c>
      <c r="K464" s="58"/>
      <c r="L464" s="34">
        <v>2677000</v>
      </c>
      <c r="M464" s="58"/>
      <c r="N464" s="34">
        <v>1635000</v>
      </c>
      <c r="O464" s="58"/>
      <c r="P464" s="34">
        <v>2500000</v>
      </c>
      <c r="Q464" s="58"/>
      <c r="R464" s="34">
        <v>120000</v>
      </c>
    </row>
    <row r="465" spans="1:18" x14ac:dyDescent="0.2">
      <c r="C465" s="35" t="s">
        <v>187</v>
      </c>
      <c r="D465" s="35"/>
      <c r="F465" s="18">
        <f t="shared" si="20"/>
        <v>734000</v>
      </c>
      <c r="G465" s="36"/>
      <c r="H465" s="34">
        <v>286000</v>
      </c>
      <c r="I465" s="58"/>
      <c r="J465" s="34">
        <v>29000</v>
      </c>
      <c r="K465" s="58"/>
      <c r="L465" s="34">
        <v>419000</v>
      </c>
      <c r="M465" s="58"/>
      <c r="N465" s="34">
        <v>369000</v>
      </c>
      <c r="O465" s="58"/>
      <c r="P465" s="34">
        <v>365000</v>
      </c>
      <c r="Q465" s="58"/>
      <c r="R465" s="34">
        <v>0</v>
      </c>
    </row>
    <row r="466" spans="1:18" x14ac:dyDescent="0.2">
      <c r="C466" s="35" t="s">
        <v>188</v>
      </c>
      <c r="D466" s="35"/>
      <c r="F466" s="18">
        <f t="shared" si="20"/>
        <v>2638000</v>
      </c>
      <c r="G466" s="36"/>
      <c r="H466" s="34">
        <v>359000</v>
      </c>
      <c r="I466" s="58"/>
      <c r="J466" s="34">
        <v>256000</v>
      </c>
      <c r="K466" s="58"/>
      <c r="L466" s="34">
        <v>2023000</v>
      </c>
      <c r="M466" s="58"/>
      <c r="N466" s="34">
        <v>1147000</v>
      </c>
      <c r="O466" s="58"/>
      <c r="P466" s="34">
        <v>1491000</v>
      </c>
      <c r="Q466" s="58"/>
      <c r="R466" s="34">
        <v>0</v>
      </c>
    </row>
    <row r="467" spans="1:18" x14ac:dyDescent="0.2">
      <c r="C467" s="35" t="s">
        <v>109</v>
      </c>
      <c r="D467" s="35"/>
      <c r="F467" s="18">
        <f t="shared" si="20"/>
        <v>225000</v>
      </c>
      <c r="G467" s="36"/>
      <c r="H467" s="34">
        <v>17000</v>
      </c>
      <c r="I467" s="58"/>
      <c r="J467" s="34">
        <v>22000</v>
      </c>
      <c r="K467" s="58"/>
      <c r="L467" s="34">
        <v>186000</v>
      </c>
      <c r="M467" s="58"/>
      <c r="N467" s="34">
        <v>89000</v>
      </c>
      <c r="O467" s="58"/>
      <c r="P467" s="34">
        <v>136000</v>
      </c>
      <c r="Q467" s="58"/>
      <c r="R467" s="34">
        <v>0</v>
      </c>
    </row>
    <row r="468" spans="1:18" x14ac:dyDescent="0.2">
      <c r="C468" s="35" t="s">
        <v>189</v>
      </c>
      <c r="D468" s="35"/>
      <c r="F468" s="18">
        <f t="shared" si="20"/>
        <v>523000</v>
      </c>
      <c r="G468" s="36"/>
      <c r="H468" s="34">
        <v>102000</v>
      </c>
      <c r="I468" s="58"/>
      <c r="J468" s="34">
        <v>15000</v>
      </c>
      <c r="K468" s="58"/>
      <c r="L468" s="34">
        <v>406000</v>
      </c>
      <c r="M468" s="58"/>
      <c r="N468" s="34">
        <v>210000</v>
      </c>
      <c r="O468" s="58"/>
      <c r="P468" s="34">
        <v>313000</v>
      </c>
      <c r="Q468" s="58"/>
      <c r="R468" s="34">
        <v>0</v>
      </c>
    </row>
    <row r="469" spans="1:18" x14ac:dyDescent="0.2">
      <c r="C469" s="35" t="s">
        <v>192</v>
      </c>
      <c r="D469" s="35"/>
      <c r="F469" s="18">
        <f t="shared" si="20"/>
        <v>643000</v>
      </c>
      <c r="G469" s="36"/>
      <c r="H469" s="34">
        <v>185000</v>
      </c>
      <c r="I469" s="58"/>
      <c r="J469" s="34">
        <v>11000</v>
      </c>
      <c r="K469" s="58"/>
      <c r="L469" s="34">
        <v>447000</v>
      </c>
      <c r="M469" s="58"/>
      <c r="N469" s="34">
        <v>346000</v>
      </c>
      <c r="O469" s="58"/>
      <c r="P469" s="34">
        <v>297000</v>
      </c>
      <c r="Q469" s="58"/>
      <c r="R469" s="34">
        <v>0</v>
      </c>
    </row>
    <row r="470" spans="1:18" x14ac:dyDescent="0.2">
      <c r="C470" s="31" t="s">
        <v>190</v>
      </c>
      <c r="D470" s="31"/>
      <c r="E470" s="35"/>
      <c r="F470" s="59">
        <f>SUM(H470:L470)</f>
        <v>726000</v>
      </c>
      <c r="G470" s="7"/>
      <c r="H470" s="37">
        <v>93000</v>
      </c>
      <c r="I470" s="34"/>
      <c r="J470" s="37">
        <v>47000</v>
      </c>
      <c r="K470" s="34"/>
      <c r="L470" s="37">
        <v>586000</v>
      </c>
      <c r="M470" s="34"/>
      <c r="N470" s="37">
        <v>110000</v>
      </c>
      <c r="O470" s="34"/>
      <c r="P470" s="37">
        <v>616000</v>
      </c>
      <c r="Q470" s="34"/>
      <c r="R470" s="37">
        <v>0</v>
      </c>
    </row>
    <row r="471" spans="1:18" x14ac:dyDescent="0.2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1:18" x14ac:dyDescent="0.2">
      <c r="E472" s="31" t="s">
        <v>2</v>
      </c>
      <c r="F472" s="59">
        <f>SUM(H472:L472)</f>
        <v>10398000</v>
      </c>
      <c r="G472" s="7"/>
      <c r="H472" s="59">
        <f>SUM(H461:H471)</f>
        <v>1701000</v>
      </c>
      <c r="I472" s="18"/>
      <c r="J472" s="59">
        <f>SUM(J461:J471)</f>
        <v>1416000</v>
      </c>
      <c r="K472" s="18"/>
      <c r="L472" s="59">
        <f>SUM(L461:L471)</f>
        <v>7281000</v>
      </c>
      <c r="M472" s="18"/>
      <c r="N472" s="59">
        <f>SUM(N461:N471)</f>
        <v>4373000</v>
      </c>
      <c r="O472" s="18"/>
      <c r="P472" s="59">
        <f>SUM(P461:P471)</f>
        <v>6155000</v>
      </c>
      <c r="Q472" s="18"/>
      <c r="R472" s="59">
        <f>SUM(R461:R471)</f>
        <v>130000</v>
      </c>
    </row>
    <row r="473" spans="1:18" x14ac:dyDescent="0.2">
      <c r="A473" s="48"/>
      <c r="B473" s="48"/>
      <c r="C473" s="48"/>
      <c r="D473" s="48"/>
      <c r="E473" s="48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1:18" x14ac:dyDescent="0.2">
      <c r="B474" s="39" t="s">
        <v>25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1:18" x14ac:dyDescent="0.2">
      <c r="C475" s="35" t="s">
        <v>186</v>
      </c>
      <c r="D475" s="35"/>
      <c r="F475" s="18">
        <f>SUM(H475:L475)</f>
        <v>82000</v>
      </c>
      <c r="G475" s="36"/>
      <c r="H475" s="34">
        <v>0</v>
      </c>
      <c r="I475" s="58"/>
      <c r="J475" s="34">
        <v>3000</v>
      </c>
      <c r="K475" s="58"/>
      <c r="L475" s="34">
        <v>79000</v>
      </c>
      <c r="M475" s="58"/>
      <c r="N475" s="34">
        <v>32000</v>
      </c>
      <c r="O475" s="58"/>
      <c r="P475" s="34">
        <v>50000</v>
      </c>
      <c r="Q475" s="58"/>
      <c r="R475" s="34">
        <v>0</v>
      </c>
    </row>
    <row r="476" spans="1:18" x14ac:dyDescent="0.2">
      <c r="C476" s="35" t="s">
        <v>109</v>
      </c>
      <c r="D476" s="35"/>
      <c r="F476" s="18">
        <f>SUM(H476:L476)</f>
        <v>21000</v>
      </c>
      <c r="G476" s="36"/>
      <c r="H476" s="34">
        <v>0</v>
      </c>
      <c r="I476" s="58"/>
      <c r="J476" s="34">
        <v>1000</v>
      </c>
      <c r="K476" s="58"/>
      <c r="L476" s="34">
        <v>20000</v>
      </c>
      <c r="M476" s="58"/>
      <c r="N476" s="34">
        <v>6000</v>
      </c>
      <c r="O476" s="58"/>
      <c r="P476" s="34">
        <v>15000</v>
      </c>
      <c r="Q476" s="58"/>
      <c r="R476" s="34">
        <v>0</v>
      </c>
    </row>
    <row r="477" spans="1:18" x14ac:dyDescent="0.2">
      <c r="C477" s="35" t="s">
        <v>190</v>
      </c>
      <c r="D477" s="35"/>
      <c r="F477" s="18">
        <f t="shared" ref="F477" si="21">SUM(H477:L477)</f>
        <v>79000</v>
      </c>
      <c r="G477" s="36"/>
      <c r="H477" s="34">
        <v>34000</v>
      </c>
      <c r="I477" s="58"/>
      <c r="J477" s="34">
        <v>0</v>
      </c>
      <c r="K477" s="58"/>
      <c r="L477" s="34">
        <v>45000</v>
      </c>
      <c r="M477" s="58"/>
      <c r="N477" s="34">
        <v>32000</v>
      </c>
      <c r="O477" s="58"/>
      <c r="P477" s="34">
        <v>47000</v>
      </c>
      <c r="Q477" s="58"/>
      <c r="R477" s="34">
        <v>0</v>
      </c>
    </row>
    <row r="478" spans="1:18" x14ac:dyDescent="0.2">
      <c r="F478" s="3"/>
      <c r="G478" s="7"/>
      <c r="H478" s="4"/>
      <c r="I478" s="7"/>
      <c r="J478" s="4"/>
      <c r="K478" s="7"/>
      <c r="L478" s="4"/>
      <c r="M478" s="7"/>
      <c r="N478" s="4"/>
      <c r="O478" s="7"/>
      <c r="P478" s="4"/>
      <c r="Q478" s="7"/>
      <c r="R478" s="4"/>
    </row>
    <row r="479" spans="1:18" x14ac:dyDescent="0.2">
      <c r="E479" s="31" t="s">
        <v>2</v>
      </c>
      <c r="F479" s="59">
        <f>SUM(H479:L479)</f>
        <v>182000</v>
      </c>
      <c r="G479" s="7"/>
      <c r="H479" s="59">
        <f>SUM(H475:H477)</f>
        <v>34000</v>
      </c>
      <c r="I479" s="18"/>
      <c r="J479" s="59">
        <f>SUM(J475:J477)</f>
        <v>4000</v>
      </c>
      <c r="K479" s="18"/>
      <c r="L479" s="59">
        <f>SUM(L475:L477)</f>
        <v>144000</v>
      </c>
      <c r="M479" s="18"/>
      <c r="N479" s="59">
        <f>SUM(N475:N477)</f>
        <v>70000</v>
      </c>
      <c r="O479" s="18"/>
      <c r="P479" s="59">
        <f>SUM(P475:P477)</f>
        <v>112000</v>
      </c>
      <c r="Q479" s="18"/>
      <c r="R479" s="59">
        <f>SUM(R475:R477)</f>
        <v>0</v>
      </c>
    </row>
    <row r="480" spans="1:18" x14ac:dyDescent="0.2"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1:19" x14ac:dyDescent="0.2">
      <c r="B481" s="39" t="s">
        <v>30</v>
      </c>
      <c r="F481" s="59">
        <f>SUM(H481:L481)</f>
        <v>230000</v>
      </c>
      <c r="G481" s="7"/>
      <c r="H481" s="37">
        <v>0</v>
      </c>
      <c r="I481" s="34"/>
      <c r="J481" s="37">
        <v>230000</v>
      </c>
      <c r="K481" s="34"/>
      <c r="L481" s="37">
        <v>0</v>
      </c>
      <c r="M481" s="34"/>
      <c r="N481" s="37">
        <v>164000</v>
      </c>
      <c r="O481" s="34"/>
      <c r="P481" s="37">
        <v>66000</v>
      </c>
      <c r="Q481" s="34"/>
      <c r="R481" s="37">
        <v>0</v>
      </c>
    </row>
    <row r="482" spans="1:19" x14ac:dyDescent="0.2"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</row>
    <row r="483" spans="1:19" x14ac:dyDescent="0.2">
      <c r="E483" s="31" t="s">
        <v>193</v>
      </c>
      <c r="F483" s="59">
        <f>SUM(H483:L483)</f>
        <v>12087000</v>
      </c>
      <c r="G483" s="7"/>
      <c r="H483" s="59">
        <f>+H458+H472+H479+H481</f>
        <v>1862000</v>
      </c>
      <c r="I483" s="18"/>
      <c r="J483" s="59">
        <f>+J458+J472+J479+J481</f>
        <v>1878000</v>
      </c>
      <c r="K483" s="18"/>
      <c r="L483" s="59">
        <f>+L458+L472+L479+L481</f>
        <v>8347000</v>
      </c>
      <c r="M483" s="18"/>
      <c r="N483" s="59">
        <f>+N458+N472+N479+N481</f>
        <v>5048000</v>
      </c>
      <c r="O483" s="18"/>
      <c r="P483" s="59">
        <f>+P458+P472+P479+P481</f>
        <v>7169000</v>
      </c>
      <c r="Q483" s="18"/>
      <c r="R483" s="59">
        <f>+R458+R472+R479+R481</f>
        <v>130000</v>
      </c>
    </row>
    <row r="484" spans="1:19" x14ac:dyDescent="0.2"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</row>
    <row r="485" spans="1:19" x14ac:dyDescent="0.2">
      <c r="A485" s="23" t="s">
        <v>194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1:19" x14ac:dyDescent="0.2">
      <c r="A486" s="48"/>
      <c r="B486" s="48"/>
      <c r="C486" s="48"/>
      <c r="D486" s="48"/>
      <c r="E486" s="48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1:19" x14ac:dyDescent="0.2">
      <c r="B487" s="39" t="s">
        <v>12</v>
      </c>
      <c r="F487" s="59">
        <f>SUM(H487:L487)</f>
        <v>7872000</v>
      </c>
      <c r="G487" s="7"/>
      <c r="H487" s="37">
        <v>4849000</v>
      </c>
      <c r="I487" s="34"/>
      <c r="J487" s="37">
        <v>2771000</v>
      </c>
      <c r="K487" s="34"/>
      <c r="L487" s="37">
        <v>252000</v>
      </c>
      <c r="M487" s="34"/>
      <c r="N487" s="37">
        <v>4940000</v>
      </c>
      <c r="O487" s="34"/>
      <c r="P487" s="37">
        <v>2932000</v>
      </c>
      <c r="Q487" s="34"/>
      <c r="R487" s="37">
        <v>0</v>
      </c>
    </row>
    <row r="488" spans="1:19" x14ac:dyDescent="0.2">
      <c r="A488" s="48"/>
      <c r="B488" s="48"/>
      <c r="C488" s="48"/>
      <c r="D488" s="48"/>
      <c r="E488" s="48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1:19" x14ac:dyDescent="0.2">
      <c r="A489" s="48"/>
      <c r="B489" s="39" t="s">
        <v>23</v>
      </c>
      <c r="C489" s="48"/>
      <c r="D489" s="48"/>
      <c r="F489" s="59">
        <f>SUM(H489:L489)</f>
        <v>58000</v>
      </c>
      <c r="G489" s="7"/>
      <c r="H489" s="37">
        <v>47000</v>
      </c>
      <c r="I489" s="34"/>
      <c r="J489" s="37">
        <v>0</v>
      </c>
      <c r="K489" s="34"/>
      <c r="L489" s="37">
        <v>11000</v>
      </c>
      <c r="M489" s="34"/>
      <c r="N489" s="37">
        <v>38000</v>
      </c>
      <c r="O489" s="34"/>
      <c r="P489" s="37">
        <v>20000</v>
      </c>
      <c r="Q489" s="34"/>
      <c r="R489" s="37">
        <v>0</v>
      </c>
    </row>
    <row r="490" spans="1:19" x14ac:dyDescent="0.2">
      <c r="A490" s="48"/>
      <c r="B490" s="48"/>
      <c r="C490" s="48"/>
      <c r="D490" s="48"/>
      <c r="E490" s="48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1:19" x14ac:dyDescent="0.2">
      <c r="A491" s="48"/>
      <c r="B491" s="39" t="s">
        <v>25</v>
      </c>
      <c r="C491" s="48"/>
      <c r="D491" s="48"/>
      <c r="F491" s="59">
        <f>SUM(H491:L491)</f>
        <v>292000</v>
      </c>
      <c r="G491" s="7"/>
      <c r="H491" s="37">
        <v>0</v>
      </c>
      <c r="I491" s="34"/>
      <c r="J491" s="37">
        <v>8000</v>
      </c>
      <c r="K491" s="34"/>
      <c r="L491" s="37">
        <v>284000</v>
      </c>
      <c r="M491" s="34"/>
      <c r="N491" s="37">
        <v>83000</v>
      </c>
      <c r="O491" s="34"/>
      <c r="P491" s="37">
        <v>209000</v>
      </c>
      <c r="Q491" s="34"/>
      <c r="R491" s="37">
        <v>0</v>
      </c>
      <c r="S491" s="22"/>
    </row>
    <row r="492" spans="1:19" x14ac:dyDescent="0.2">
      <c r="A492" s="48"/>
      <c r="B492" s="48"/>
      <c r="C492" s="48"/>
      <c r="D492" s="48"/>
      <c r="E492" s="48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1:19" x14ac:dyDescent="0.2">
      <c r="E493" s="31" t="s">
        <v>195</v>
      </c>
      <c r="F493" s="59">
        <f>SUM(H493:L493)</f>
        <v>8222000</v>
      </c>
      <c r="G493" s="7"/>
      <c r="H493" s="59">
        <f>+H487+H489+H491</f>
        <v>4896000</v>
      </c>
      <c r="I493" s="18"/>
      <c r="J493" s="59">
        <f>+J487+J489+J491</f>
        <v>2779000</v>
      </c>
      <c r="K493" s="18"/>
      <c r="L493" s="59">
        <f>+L487+L489+L491</f>
        <v>547000</v>
      </c>
      <c r="M493" s="18"/>
      <c r="N493" s="59">
        <f>+N487+N489+N491</f>
        <v>5061000</v>
      </c>
      <c r="O493" s="18"/>
      <c r="P493" s="59">
        <f>+P487+P489+P491</f>
        <v>3161000</v>
      </c>
      <c r="Q493" s="18"/>
      <c r="R493" s="59">
        <f>+R487+R489+R491</f>
        <v>0</v>
      </c>
    </row>
    <row r="494" spans="1:19" x14ac:dyDescent="0.2">
      <c r="A494" s="48"/>
      <c r="B494" s="48"/>
      <c r="C494" s="48"/>
      <c r="D494" s="48"/>
      <c r="E494" s="48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1:19" x14ac:dyDescent="0.2">
      <c r="A495" s="23" t="s">
        <v>196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1:19" x14ac:dyDescent="0.2">
      <c r="A496" s="48"/>
      <c r="B496" s="48"/>
      <c r="C496" s="48"/>
      <c r="D496" s="48"/>
      <c r="E496" s="48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1:18" x14ac:dyDescent="0.2">
      <c r="B497" s="39" t="s">
        <v>12</v>
      </c>
      <c r="F497" s="59">
        <f>SUM(H497:L497)</f>
        <v>18429000</v>
      </c>
      <c r="G497" s="7"/>
      <c r="H497" s="37">
        <v>1412000</v>
      </c>
      <c r="I497" s="34"/>
      <c r="J497" s="37">
        <v>16994000</v>
      </c>
      <c r="K497" s="34"/>
      <c r="L497" s="37">
        <v>23000</v>
      </c>
      <c r="M497" s="34"/>
      <c r="N497" s="37">
        <v>10595000</v>
      </c>
      <c r="O497" s="34"/>
      <c r="P497" s="37">
        <v>7834000</v>
      </c>
      <c r="Q497" s="34"/>
      <c r="R497" s="37">
        <v>0</v>
      </c>
    </row>
    <row r="498" spans="1:18" x14ac:dyDescent="0.2">
      <c r="A498" s="48"/>
      <c r="B498" s="48"/>
      <c r="C498" s="48"/>
      <c r="D498" s="48"/>
      <c r="E498" s="48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1:18" x14ac:dyDescent="0.2">
      <c r="A499" s="23" t="s">
        <v>197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1:18" x14ac:dyDescent="0.2">
      <c r="A500" s="48"/>
      <c r="B500" s="48"/>
      <c r="C500" s="48"/>
      <c r="D500" s="48"/>
      <c r="E500" s="48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1:18" x14ac:dyDescent="0.2">
      <c r="B501" s="39" t="s">
        <v>12</v>
      </c>
      <c r="F501" s="59">
        <f>SUM(H501:L501)</f>
        <v>33484000</v>
      </c>
      <c r="G501" s="7"/>
      <c r="H501" s="37">
        <v>-455000</v>
      </c>
      <c r="I501" s="34"/>
      <c r="J501" s="37">
        <v>33907000</v>
      </c>
      <c r="K501" s="34"/>
      <c r="L501" s="37">
        <v>32000</v>
      </c>
      <c r="M501" s="34"/>
      <c r="N501" s="37">
        <v>15461000</v>
      </c>
      <c r="O501" s="34"/>
      <c r="P501" s="37">
        <v>18023000</v>
      </c>
      <c r="Q501" s="34"/>
      <c r="R501" s="37">
        <v>0</v>
      </c>
    </row>
    <row r="502" spans="1:18" x14ac:dyDescent="0.2">
      <c r="A502" s="48"/>
      <c r="B502" s="48"/>
      <c r="C502" s="48"/>
      <c r="D502" s="48"/>
      <c r="E502" s="48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1:18" x14ac:dyDescent="0.2">
      <c r="A503" s="23" t="s">
        <v>198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1:18" x14ac:dyDescent="0.2">
      <c r="A504" s="48"/>
      <c r="B504" s="48"/>
      <c r="C504" s="48"/>
      <c r="D504" s="48"/>
      <c r="E504" s="48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1:18" x14ac:dyDescent="0.2">
      <c r="B505" s="39" t="s">
        <v>12</v>
      </c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1:18" x14ac:dyDescent="0.2">
      <c r="C506" s="31" t="s">
        <v>199</v>
      </c>
      <c r="D506" s="31"/>
      <c r="E506" s="35"/>
      <c r="F506" s="18">
        <f>SUM(H506:L506)</f>
        <v>0</v>
      </c>
      <c r="G506" s="36"/>
      <c r="H506" s="34">
        <v>0</v>
      </c>
      <c r="I506" s="58"/>
      <c r="J506" s="34">
        <v>0</v>
      </c>
      <c r="K506" s="58"/>
      <c r="L506" s="34">
        <v>0</v>
      </c>
      <c r="M506" s="58"/>
      <c r="N506" s="34">
        <v>0</v>
      </c>
      <c r="O506" s="58"/>
      <c r="P506" s="34">
        <v>0</v>
      </c>
      <c r="Q506" s="58"/>
      <c r="R506" s="34">
        <v>0</v>
      </c>
    </row>
    <row r="507" spans="1:18" x14ac:dyDescent="0.2">
      <c r="C507" s="31" t="s">
        <v>200</v>
      </c>
      <c r="D507" s="31"/>
      <c r="E507" s="35"/>
      <c r="F507" s="18">
        <f>SUM(H507:L507)</f>
        <v>71000</v>
      </c>
      <c r="G507" s="36"/>
      <c r="H507" s="34">
        <v>31000</v>
      </c>
      <c r="I507" s="58"/>
      <c r="J507" s="34">
        <v>18000</v>
      </c>
      <c r="K507" s="58"/>
      <c r="L507" s="34">
        <v>22000</v>
      </c>
      <c r="M507" s="58"/>
      <c r="N507" s="34">
        <v>51000</v>
      </c>
      <c r="O507" s="58"/>
      <c r="P507" s="34">
        <v>24000</v>
      </c>
      <c r="Q507" s="58"/>
      <c r="R507" s="34">
        <v>4000</v>
      </c>
    </row>
    <row r="508" spans="1:18" x14ac:dyDescent="0.2">
      <c r="C508" s="31" t="s">
        <v>201</v>
      </c>
      <c r="D508" s="31"/>
      <c r="E508" s="35"/>
      <c r="F508" s="18">
        <f>SUM(H508:L508)</f>
        <v>256000</v>
      </c>
      <c r="G508" s="36"/>
      <c r="H508" s="34">
        <v>136000</v>
      </c>
      <c r="I508" s="58"/>
      <c r="J508" s="34">
        <v>2000</v>
      </c>
      <c r="K508" s="58"/>
      <c r="L508" s="34">
        <v>118000</v>
      </c>
      <c r="M508" s="58"/>
      <c r="N508" s="34">
        <v>154000</v>
      </c>
      <c r="O508" s="58"/>
      <c r="P508" s="34">
        <v>102000</v>
      </c>
      <c r="Q508" s="58"/>
      <c r="R508" s="34">
        <v>0</v>
      </c>
    </row>
    <row r="509" spans="1:18" x14ac:dyDescent="0.2">
      <c r="C509" s="31" t="s">
        <v>202</v>
      </c>
      <c r="D509" s="31"/>
      <c r="E509" s="35"/>
      <c r="G509" s="36"/>
      <c r="H509" s="34"/>
      <c r="I509" s="58"/>
      <c r="J509" s="34"/>
      <c r="K509" s="58"/>
      <c r="L509" s="34"/>
      <c r="M509" s="58"/>
      <c r="N509" s="34"/>
      <c r="O509" s="58"/>
      <c r="P509" s="34"/>
      <c r="Q509" s="58"/>
      <c r="R509" s="34"/>
    </row>
    <row r="510" spans="1:18" x14ac:dyDescent="0.2">
      <c r="C510" s="31"/>
      <c r="D510" s="31"/>
      <c r="E510" s="35" t="s">
        <v>203</v>
      </c>
      <c r="F510" s="18">
        <f>SUM(H510:L510)</f>
        <v>161000</v>
      </c>
      <c r="G510" s="30"/>
      <c r="H510" s="30">
        <v>43000</v>
      </c>
      <c r="I510" s="30"/>
      <c r="J510" s="30">
        <v>21000</v>
      </c>
      <c r="K510" s="30"/>
      <c r="L510" s="30">
        <v>97000</v>
      </c>
      <c r="M510" s="30"/>
      <c r="N510" s="30">
        <v>28000</v>
      </c>
      <c r="O510" s="30"/>
      <c r="P510" s="30">
        <v>133000</v>
      </c>
      <c r="Q510" s="30"/>
      <c r="R510" s="30">
        <v>0</v>
      </c>
    </row>
    <row r="511" spans="1:18" x14ac:dyDescent="0.2">
      <c r="C511" s="31" t="s">
        <v>204</v>
      </c>
      <c r="D511" s="31"/>
      <c r="E511" s="35"/>
      <c r="F511" s="18">
        <f t="shared" ref="F511:F530" si="22">SUM(H511:L511)</f>
        <v>595000</v>
      </c>
      <c r="G511" s="36"/>
      <c r="H511" s="34">
        <v>195000</v>
      </c>
      <c r="I511" s="58"/>
      <c r="J511" s="34">
        <v>353000</v>
      </c>
      <c r="K511" s="58"/>
      <c r="L511" s="34">
        <v>47000</v>
      </c>
      <c r="M511" s="58"/>
      <c r="N511" s="34">
        <v>347000</v>
      </c>
      <c r="O511" s="58"/>
      <c r="P511" s="34">
        <v>248000</v>
      </c>
      <c r="Q511" s="58"/>
      <c r="R511" s="34">
        <v>0</v>
      </c>
    </row>
    <row r="512" spans="1:18" x14ac:dyDescent="0.2">
      <c r="C512" s="31" t="s">
        <v>205</v>
      </c>
      <c r="D512" s="31"/>
      <c r="E512" s="35"/>
      <c r="F512" s="18">
        <f t="shared" si="22"/>
        <v>0</v>
      </c>
      <c r="G512" s="36"/>
      <c r="H512" s="34">
        <v>0</v>
      </c>
      <c r="I512" s="58"/>
      <c r="J512" s="34">
        <v>0</v>
      </c>
      <c r="K512" s="58"/>
      <c r="L512" s="34">
        <v>0</v>
      </c>
      <c r="M512" s="58"/>
      <c r="N512" s="34">
        <v>2000</v>
      </c>
      <c r="O512" s="58"/>
      <c r="P512" s="34">
        <v>-2000</v>
      </c>
      <c r="Q512" s="58"/>
      <c r="R512" s="34">
        <v>0</v>
      </c>
    </row>
    <row r="513" spans="3:18" x14ac:dyDescent="0.2">
      <c r="C513" s="31" t="s">
        <v>206</v>
      </c>
      <c r="D513" s="31"/>
      <c r="E513" s="35"/>
      <c r="F513" s="18">
        <f t="shared" si="22"/>
        <v>1476000</v>
      </c>
      <c r="G513" s="36"/>
      <c r="H513" s="34">
        <v>1314000</v>
      </c>
      <c r="I513" s="58"/>
      <c r="J513" s="34">
        <v>87000</v>
      </c>
      <c r="K513" s="58"/>
      <c r="L513" s="34">
        <v>75000</v>
      </c>
      <c r="M513" s="58"/>
      <c r="N513" s="34">
        <v>981000</v>
      </c>
      <c r="O513" s="58"/>
      <c r="P513" s="34">
        <v>495000</v>
      </c>
      <c r="Q513" s="58"/>
      <c r="R513" s="34">
        <v>0</v>
      </c>
    </row>
    <row r="514" spans="3:18" x14ac:dyDescent="0.2">
      <c r="C514" s="31" t="s">
        <v>207</v>
      </c>
      <c r="D514" s="31"/>
      <c r="E514" s="35"/>
      <c r="F514" s="18">
        <f t="shared" ref="F514:F527" si="23">SUM(H514:L514)</f>
        <v>0</v>
      </c>
      <c r="G514" s="36"/>
      <c r="H514" s="34">
        <v>0</v>
      </c>
      <c r="I514" s="58"/>
      <c r="J514" s="34">
        <v>0</v>
      </c>
      <c r="K514" s="58"/>
      <c r="L514" s="34">
        <v>0</v>
      </c>
      <c r="M514" s="58"/>
      <c r="N514" s="34">
        <v>0</v>
      </c>
      <c r="O514" s="58"/>
      <c r="P514" s="34">
        <v>0</v>
      </c>
      <c r="Q514" s="58"/>
      <c r="R514" s="34">
        <v>0</v>
      </c>
    </row>
    <row r="515" spans="3:18" x14ac:dyDescent="0.2">
      <c r="C515" s="31" t="s">
        <v>208</v>
      </c>
      <c r="D515" s="31"/>
      <c r="E515" s="35"/>
      <c r="F515" s="18">
        <f t="shared" si="23"/>
        <v>2379000</v>
      </c>
      <c r="G515" s="36"/>
      <c r="H515" s="34">
        <v>1745000</v>
      </c>
      <c r="I515" s="58"/>
      <c r="J515" s="34">
        <v>484000</v>
      </c>
      <c r="K515" s="58"/>
      <c r="L515" s="34">
        <v>150000</v>
      </c>
      <c r="M515" s="58"/>
      <c r="N515" s="34">
        <v>1534000</v>
      </c>
      <c r="O515" s="58"/>
      <c r="P515" s="34">
        <v>845000</v>
      </c>
      <c r="Q515" s="58"/>
      <c r="R515" s="34">
        <v>0</v>
      </c>
    </row>
    <row r="516" spans="3:18" x14ac:dyDescent="0.2">
      <c r="C516" s="31" t="s">
        <v>209</v>
      </c>
      <c r="D516" s="31"/>
      <c r="E516" s="35"/>
      <c r="F516" s="18">
        <f t="shared" si="23"/>
        <v>-7000</v>
      </c>
      <c r="G516" s="36"/>
      <c r="H516" s="34">
        <v>0</v>
      </c>
      <c r="I516" s="58"/>
      <c r="J516" s="34">
        <v>-12000</v>
      </c>
      <c r="K516" s="58"/>
      <c r="L516" s="34">
        <v>5000</v>
      </c>
      <c r="M516" s="58"/>
      <c r="N516" s="34">
        <v>0</v>
      </c>
      <c r="O516" s="58"/>
      <c r="P516" s="34">
        <v>-7000</v>
      </c>
      <c r="Q516" s="58"/>
      <c r="R516" s="34">
        <v>0</v>
      </c>
    </row>
    <row r="517" spans="3:18" x14ac:dyDescent="0.2">
      <c r="C517" s="31" t="s">
        <v>210</v>
      </c>
      <c r="D517" s="31"/>
      <c r="E517" s="35"/>
      <c r="G517" s="36"/>
      <c r="H517" s="34"/>
      <c r="I517" s="58"/>
      <c r="J517" s="34"/>
      <c r="K517" s="58"/>
      <c r="L517" s="34"/>
      <c r="M517" s="58"/>
      <c r="N517" s="34"/>
      <c r="O517" s="58"/>
      <c r="P517" s="34"/>
      <c r="Q517" s="58"/>
      <c r="R517" s="34">
        <v>0</v>
      </c>
    </row>
    <row r="518" spans="3:18" x14ac:dyDescent="0.2">
      <c r="C518" s="31"/>
      <c r="D518" s="31"/>
      <c r="E518" s="35" t="s">
        <v>211</v>
      </c>
      <c r="F518" s="18">
        <f t="shared" si="23"/>
        <v>3000</v>
      </c>
      <c r="G518" s="36"/>
      <c r="H518" s="34">
        <v>0</v>
      </c>
      <c r="I518" s="58"/>
      <c r="J518" s="34">
        <v>6000</v>
      </c>
      <c r="K518" s="58"/>
      <c r="L518" s="34">
        <v>-3000</v>
      </c>
      <c r="M518" s="58"/>
      <c r="N518" s="34">
        <v>1000</v>
      </c>
      <c r="O518" s="58"/>
      <c r="P518" s="34">
        <v>2000</v>
      </c>
      <c r="Q518" s="58"/>
      <c r="R518" s="34">
        <v>0</v>
      </c>
    </row>
    <row r="519" spans="3:18" x14ac:dyDescent="0.2">
      <c r="C519" s="31" t="s">
        <v>212</v>
      </c>
      <c r="D519" s="31"/>
      <c r="E519" s="35"/>
      <c r="F519" s="18">
        <f t="shared" si="23"/>
        <v>2000</v>
      </c>
      <c r="G519" s="36"/>
      <c r="H519" s="34">
        <v>0</v>
      </c>
      <c r="I519" s="58"/>
      <c r="J519" s="34">
        <v>0</v>
      </c>
      <c r="K519" s="58"/>
      <c r="L519" s="34">
        <v>2000</v>
      </c>
      <c r="M519" s="58"/>
      <c r="N519" s="34">
        <v>0</v>
      </c>
      <c r="O519" s="58"/>
      <c r="P519" s="34">
        <v>2000</v>
      </c>
      <c r="Q519" s="58"/>
      <c r="R519" s="34">
        <v>0</v>
      </c>
    </row>
    <row r="520" spans="3:18" x14ac:dyDescent="0.2">
      <c r="C520" s="31" t="s">
        <v>213</v>
      </c>
      <c r="D520" s="31"/>
      <c r="E520" s="35"/>
      <c r="G520" s="36"/>
      <c r="H520" s="34"/>
      <c r="I520" s="58"/>
      <c r="J520" s="34"/>
      <c r="K520" s="58"/>
      <c r="L520" s="34"/>
      <c r="M520" s="58"/>
      <c r="N520" s="34"/>
      <c r="O520" s="58"/>
      <c r="P520" s="34"/>
      <c r="Q520" s="58"/>
      <c r="R520" s="34"/>
    </row>
    <row r="521" spans="3:18" x14ac:dyDescent="0.2">
      <c r="C521" s="31"/>
      <c r="D521" s="31"/>
      <c r="E521" s="35" t="s">
        <v>47</v>
      </c>
      <c r="F521" s="18">
        <f t="shared" si="23"/>
        <v>100000</v>
      </c>
      <c r="G521" s="36"/>
      <c r="H521" s="34">
        <v>0</v>
      </c>
      <c r="I521" s="58"/>
      <c r="J521" s="34">
        <v>0</v>
      </c>
      <c r="K521" s="58"/>
      <c r="L521" s="34">
        <v>100000</v>
      </c>
      <c r="M521" s="58"/>
      <c r="N521" s="34">
        <v>0</v>
      </c>
      <c r="O521" s="58"/>
      <c r="P521" s="34">
        <v>100000</v>
      </c>
      <c r="Q521" s="58"/>
      <c r="R521" s="34">
        <v>0</v>
      </c>
    </row>
    <row r="522" spans="3:18" x14ac:dyDescent="0.2">
      <c r="C522" s="31" t="s">
        <v>214</v>
      </c>
      <c r="D522" s="31"/>
      <c r="E522" s="35"/>
      <c r="F522" s="18">
        <f t="shared" si="23"/>
        <v>1000</v>
      </c>
      <c r="G522" s="36"/>
      <c r="H522" s="34">
        <v>0</v>
      </c>
      <c r="I522" s="58"/>
      <c r="J522" s="34">
        <v>0</v>
      </c>
      <c r="K522" s="58"/>
      <c r="L522" s="34">
        <v>1000</v>
      </c>
      <c r="M522" s="58"/>
      <c r="N522" s="34">
        <v>0</v>
      </c>
      <c r="O522" s="58"/>
      <c r="P522" s="34">
        <v>1000</v>
      </c>
      <c r="Q522" s="58"/>
      <c r="R522" s="34">
        <v>0</v>
      </c>
    </row>
    <row r="523" spans="3:18" x14ac:dyDescent="0.2">
      <c r="C523" s="31" t="s">
        <v>215</v>
      </c>
      <c r="D523" s="31"/>
      <c r="E523" s="35"/>
      <c r="G523" s="36"/>
      <c r="H523" s="34"/>
      <c r="I523" s="58"/>
      <c r="J523" s="34"/>
      <c r="K523" s="58"/>
      <c r="L523" s="34"/>
      <c r="M523" s="58"/>
      <c r="N523" s="34"/>
      <c r="O523" s="58"/>
      <c r="P523" s="34"/>
      <c r="Q523" s="58"/>
      <c r="R523" s="34">
        <v>0</v>
      </c>
    </row>
    <row r="524" spans="3:18" x14ac:dyDescent="0.2">
      <c r="C524" s="31"/>
      <c r="D524" s="31"/>
      <c r="E524" s="35" t="s">
        <v>216</v>
      </c>
      <c r="F524" s="18">
        <f t="shared" si="23"/>
        <v>231000</v>
      </c>
      <c r="G524" s="36"/>
      <c r="H524" s="34">
        <v>2000</v>
      </c>
      <c r="I524" s="58"/>
      <c r="J524" s="34">
        <v>1000</v>
      </c>
      <c r="K524" s="58"/>
      <c r="L524" s="34">
        <v>228000</v>
      </c>
      <c r="M524" s="58"/>
      <c r="N524" s="34">
        <v>110000</v>
      </c>
      <c r="O524" s="58"/>
      <c r="P524" s="34">
        <v>121000</v>
      </c>
      <c r="Q524" s="58"/>
      <c r="R524" s="34">
        <v>0</v>
      </c>
    </row>
    <row r="525" spans="3:18" x14ac:dyDescent="0.2">
      <c r="C525" s="31" t="s">
        <v>217</v>
      </c>
      <c r="D525" s="31"/>
      <c r="E525" s="35"/>
      <c r="F525" s="18">
        <f t="shared" si="23"/>
        <v>5000</v>
      </c>
      <c r="G525" s="36"/>
      <c r="H525" s="34">
        <v>0</v>
      </c>
      <c r="I525" s="58"/>
      <c r="J525" s="34">
        <v>5000</v>
      </c>
      <c r="K525" s="58"/>
      <c r="L525" s="34">
        <v>0</v>
      </c>
      <c r="M525" s="58"/>
      <c r="N525" s="34">
        <v>0</v>
      </c>
      <c r="O525" s="58"/>
      <c r="P525" s="34">
        <v>5000</v>
      </c>
      <c r="Q525" s="58"/>
      <c r="R525" s="34">
        <v>0</v>
      </c>
    </row>
    <row r="526" spans="3:18" x14ac:dyDescent="0.2">
      <c r="C526" s="31" t="s">
        <v>218</v>
      </c>
      <c r="D526" s="31"/>
      <c r="E526" s="35"/>
      <c r="F526" s="18">
        <f t="shared" si="23"/>
        <v>-13608000</v>
      </c>
      <c r="G526" s="36"/>
      <c r="H526" s="34">
        <v>124206000</v>
      </c>
      <c r="I526" s="58"/>
      <c r="J526" s="34">
        <v>-150636000</v>
      </c>
      <c r="K526" s="58"/>
      <c r="L526" s="34">
        <v>12822000</v>
      </c>
      <c r="M526" s="58"/>
      <c r="N526" s="34">
        <v>982000</v>
      </c>
      <c r="O526" s="58"/>
      <c r="P526" s="34">
        <v>-14584000</v>
      </c>
      <c r="Q526" s="58"/>
      <c r="R526" s="34">
        <v>6000</v>
      </c>
    </row>
    <row r="527" spans="3:18" x14ac:dyDescent="0.2">
      <c r="C527" s="31" t="s">
        <v>219</v>
      </c>
      <c r="D527" s="31"/>
      <c r="E527" s="35"/>
      <c r="F527" s="18">
        <f t="shared" si="23"/>
        <v>2000</v>
      </c>
      <c r="G527" s="36"/>
      <c r="H527" s="34">
        <v>0</v>
      </c>
      <c r="I527" s="58"/>
      <c r="J527" s="34">
        <v>2000</v>
      </c>
      <c r="K527" s="58"/>
      <c r="L527" s="34">
        <v>0</v>
      </c>
      <c r="M527" s="58"/>
      <c r="N527" s="34">
        <v>0</v>
      </c>
      <c r="O527" s="58"/>
      <c r="P527" s="34">
        <v>2000</v>
      </c>
      <c r="Q527" s="58"/>
      <c r="R527" s="34">
        <v>0</v>
      </c>
    </row>
    <row r="528" spans="3:18" x14ac:dyDescent="0.2">
      <c r="C528" s="31" t="s">
        <v>220</v>
      </c>
      <c r="D528" s="31"/>
      <c r="E528" s="35"/>
      <c r="F528" s="18">
        <f t="shared" ref="F528" si="24">SUM(H528:L528)</f>
        <v>61000</v>
      </c>
      <c r="G528" s="36"/>
      <c r="H528" s="34">
        <v>0</v>
      </c>
      <c r="I528" s="58"/>
      <c r="J528" s="34">
        <v>0</v>
      </c>
      <c r="K528" s="58"/>
      <c r="L528" s="34">
        <v>61000</v>
      </c>
      <c r="M528" s="58"/>
      <c r="N528" s="34">
        <v>0</v>
      </c>
      <c r="O528" s="58"/>
      <c r="P528" s="34">
        <v>61000</v>
      </c>
      <c r="Q528" s="58"/>
      <c r="R528" s="34">
        <v>0</v>
      </c>
    </row>
    <row r="529" spans="1:18" x14ac:dyDescent="0.2">
      <c r="C529" s="31" t="s">
        <v>221</v>
      </c>
      <c r="D529" s="31"/>
      <c r="E529" s="35"/>
      <c r="F529" s="18">
        <f t="shared" si="22"/>
        <v>2000</v>
      </c>
      <c r="G529" s="36"/>
      <c r="H529" s="34">
        <v>2000</v>
      </c>
      <c r="I529" s="58"/>
      <c r="J529" s="34">
        <v>0</v>
      </c>
      <c r="K529" s="58"/>
      <c r="L529" s="34">
        <v>0</v>
      </c>
      <c r="M529" s="58"/>
      <c r="N529" s="34">
        <v>0</v>
      </c>
      <c r="O529" s="58"/>
      <c r="P529" s="34">
        <v>2000</v>
      </c>
      <c r="Q529" s="58"/>
      <c r="R529" s="34">
        <v>0</v>
      </c>
    </row>
    <row r="530" spans="1:18" x14ac:dyDescent="0.2">
      <c r="B530" s="30"/>
      <c r="C530" s="31" t="s">
        <v>222</v>
      </c>
      <c r="D530" s="31"/>
      <c r="E530" s="39"/>
      <c r="F530" s="18">
        <f t="shared" si="22"/>
        <v>182000</v>
      </c>
      <c r="G530" s="36"/>
      <c r="H530" s="34">
        <v>2000</v>
      </c>
      <c r="I530" s="58"/>
      <c r="J530" s="34">
        <v>180000</v>
      </c>
      <c r="K530" s="58"/>
      <c r="L530" s="34">
        <v>0</v>
      </c>
      <c r="M530" s="58"/>
      <c r="N530" s="34">
        <v>36000</v>
      </c>
      <c r="O530" s="58"/>
      <c r="P530" s="34">
        <v>146000</v>
      </c>
      <c r="Q530" s="58"/>
      <c r="R530" s="34">
        <v>0</v>
      </c>
    </row>
    <row r="531" spans="1:18" x14ac:dyDescent="0.2">
      <c r="C531" s="31" t="s">
        <v>223</v>
      </c>
      <c r="D531" s="31"/>
      <c r="E531" s="35"/>
      <c r="F531" s="18">
        <f>SUM(H531:L531)</f>
        <v>71000</v>
      </c>
      <c r="G531" s="36"/>
      <c r="H531" s="34">
        <v>0</v>
      </c>
      <c r="I531" s="58"/>
      <c r="J531" s="34">
        <v>0</v>
      </c>
      <c r="K531" s="58"/>
      <c r="L531" s="34">
        <v>71000</v>
      </c>
      <c r="M531" s="58"/>
      <c r="N531" s="34">
        <v>74000</v>
      </c>
      <c r="O531" s="58"/>
      <c r="P531" s="34">
        <v>-3000</v>
      </c>
      <c r="Q531" s="58"/>
      <c r="R531" s="34">
        <v>0</v>
      </c>
    </row>
    <row r="532" spans="1:18" x14ac:dyDescent="0.2">
      <c r="C532" s="31" t="s">
        <v>224</v>
      </c>
      <c r="D532" s="31"/>
      <c r="E532" s="35"/>
      <c r="G532" s="7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</row>
    <row r="533" spans="1:18" x14ac:dyDescent="0.2">
      <c r="E533" s="31" t="s">
        <v>225</v>
      </c>
      <c r="F533" s="18">
        <f t="shared" ref="F533:F534" si="25">SUM(H533:L533)</f>
        <v>98000</v>
      </c>
      <c r="G533" s="36"/>
      <c r="H533" s="34">
        <v>24000</v>
      </c>
      <c r="I533" s="58"/>
      <c r="J533" s="34">
        <v>70000</v>
      </c>
      <c r="K533" s="58"/>
      <c r="L533" s="34">
        <v>4000</v>
      </c>
      <c r="M533" s="58"/>
      <c r="N533" s="34">
        <v>59000</v>
      </c>
      <c r="O533" s="58"/>
      <c r="P533" s="34">
        <v>39000</v>
      </c>
      <c r="Q533" s="58"/>
      <c r="R533" s="34">
        <v>0</v>
      </c>
    </row>
    <row r="534" spans="1:18" x14ac:dyDescent="0.2">
      <c r="C534" s="31" t="s">
        <v>226</v>
      </c>
      <c r="D534" s="31"/>
      <c r="E534" s="35"/>
      <c r="F534" s="18">
        <f t="shared" si="25"/>
        <v>519000</v>
      </c>
      <c r="G534" s="36"/>
      <c r="H534" s="34">
        <v>5000</v>
      </c>
      <c r="I534" s="58"/>
      <c r="J534" s="34">
        <v>249000</v>
      </c>
      <c r="K534" s="58"/>
      <c r="L534" s="34">
        <v>265000</v>
      </c>
      <c r="M534" s="58"/>
      <c r="N534" s="34">
        <v>389000</v>
      </c>
      <c r="O534" s="58"/>
      <c r="P534" s="34">
        <v>130000</v>
      </c>
      <c r="Q534" s="58"/>
      <c r="R534" s="34">
        <v>0</v>
      </c>
    </row>
    <row r="535" spans="1:18" x14ac:dyDescent="0.2">
      <c r="C535" s="31" t="s">
        <v>227</v>
      </c>
      <c r="D535" s="31"/>
      <c r="E535" s="35"/>
      <c r="F535" s="59">
        <f>SUM(H535:L535)</f>
        <v>0</v>
      </c>
      <c r="G535" s="7"/>
      <c r="H535" s="37">
        <v>-353064000</v>
      </c>
      <c r="I535" s="34"/>
      <c r="J535" s="37">
        <v>353064000</v>
      </c>
      <c r="K535" s="34"/>
      <c r="L535" s="37">
        <v>0</v>
      </c>
      <c r="M535" s="34"/>
      <c r="N535" s="37">
        <v>0</v>
      </c>
      <c r="O535" s="34"/>
      <c r="P535" s="37">
        <v>0</v>
      </c>
      <c r="Q535" s="34"/>
      <c r="R535" s="37">
        <v>0</v>
      </c>
    </row>
    <row r="536" spans="1:18" x14ac:dyDescent="0.2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1:18" x14ac:dyDescent="0.2">
      <c r="E537" s="31" t="s">
        <v>2</v>
      </c>
      <c r="F537" s="59">
        <f>SUM(H537:L537)</f>
        <v>-7400000</v>
      </c>
      <c r="G537" s="7"/>
      <c r="H537" s="59">
        <f>SUM(H506:H536)</f>
        <v>-225359000</v>
      </c>
      <c r="I537" s="18"/>
      <c r="J537" s="59">
        <f>SUM(J506:J536)</f>
        <v>203894000</v>
      </c>
      <c r="K537" s="18"/>
      <c r="L537" s="59">
        <f>SUM(L506:L536)</f>
        <v>14065000</v>
      </c>
      <c r="M537" s="18"/>
      <c r="N537" s="59">
        <f>SUM(N506:N536)</f>
        <v>4748000</v>
      </c>
      <c r="O537" s="18"/>
      <c r="P537" s="59">
        <f>SUM(P506:P536)</f>
        <v>-12138000</v>
      </c>
      <c r="Q537" s="18"/>
      <c r="R537" s="59">
        <f>SUM(R506:R536)</f>
        <v>10000</v>
      </c>
    </row>
    <row r="538" spans="1:18" x14ac:dyDescent="0.2">
      <c r="A538" s="48"/>
      <c r="B538" s="48"/>
      <c r="C538" s="48"/>
      <c r="D538" s="48"/>
      <c r="E538" s="48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1:18" x14ac:dyDescent="0.2">
      <c r="B539" s="39" t="s">
        <v>23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1:18" x14ac:dyDescent="0.2">
      <c r="C540" s="31" t="s">
        <v>228</v>
      </c>
      <c r="D540" s="31"/>
      <c r="E540" s="35"/>
      <c r="F540" s="18">
        <f>SUM(H540:L540)</f>
        <v>11000</v>
      </c>
      <c r="G540" s="36"/>
      <c r="H540" s="34">
        <v>0</v>
      </c>
      <c r="I540" s="58"/>
      <c r="J540" s="34">
        <v>11000</v>
      </c>
      <c r="K540" s="58"/>
      <c r="L540" s="34">
        <v>0</v>
      </c>
      <c r="M540" s="58"/>
      <c r="N540" s="34">
        <v>8000</v>
      </c>
      <c r="O540" s="58"/>
      <c r="P540" s="34">
        <v>3000</v>
      </c>
      <c r="Q540" s="58"/>
      <c r="R540" s="34">
        <v>0</v>
      </c>
    </row>
    <row r="541" spans="1:18" x14ac:dyDescent="0.2">
      <c r="C541" s="31" t="s">
        <v>199</v>
      </c>
      <c r="D541" s="31"/>
      <c r="E541" s="35"/>
      <c r="F541" s="18">
        <f>SUM(H541:L541)</f>
        <v>474000</v>
      </c>
      <c r="G541" s="36"/>
      <c r="H541" s="34">
        <v>190000</v>
      </c>
      <c r="I541" s="58"/>
      <c r="J541" s="34">
        <v>30000</v>
      </c>
      <c r="K541" s="58"/>
      <c r="L541" s="34">
        <v>254000</v>
      </c>
      <c r="M541" s="58"/>
      <c r="N541" s="34">
        <v>273000</v>
      </c>
      <c r="O541" s="58"/>
      <c r="P541" s="34">
        <v>202000</v>
      </c>
      <c r="Q541" s="58"/>
      <c r="R541" s="34">
        <v>1000</v>
      </c>
    </row>
    <row r="542" spans="1:18" x14ac:dyDescent="0.2">
      <c r="C542" s="31" t="s">
        <v>229</v>
      </c>
      <c r="D542" s="31"/>
      <c r="E542" s="35"/>
      <c r="F542" s="18">
        <f>SUM(H542:L542)</f>
        <v>169000</v>
      </c>
      <c r="G542" s="36"/>
      <c r="H542" s="34">
        <v>112000</v>
      </c>
      <c r="I542" s="58"/>
      <c r="J542" s="34">
        <v>9000</v>
      </c>
      <c r="K542" s="58"/>
      <c r="L542" s="34">
        <v>48000</v>
      </c>
      <c r="M542" s="58"/>
      <c r="N542" s="34">
        <v>96000</v>
      </c>
      <c r="O542" s="58"/>
      <c r="P542" s="34">
        <v>73000</v>
      </c>
      <c r="Q542" s="58"/>
      <c r="R542" s="34">
        <v>0</v>
      </c>
    </row>
    <row r="543" spans="1:18" x14ac:dyDescent="0.2">
      <c r="C543" s="31" t="s">
        <v>230</v>
      </c>
      <c r="D543" s="31"/>
      <c r="E543" s="35"/>
      <c r="G543" s="7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</row>
    <row r="544" spans="1:18" x14ac:dyDescent="0.2">
      <c r="C544" s="30"/>
      <c r="D544" s="31"/>
      <c r="E544" s="31" t="s">
        <v>231</v>
      </c>
      <c r="F544" s="18">
        <f>SUM(H544:L544)</f>
        <v>50000</v>
      </c>
      <c r="G544" s="36"/>
      <c r="H544" s="34">
        <v>49000</v>
      </c>
      <c r="I544" s="58"/>
      <c r="J544" s="34">
        <v>0</v>
      </c>
      <c r="K544" s="58"/>
      <c r="L544" s="34">
        <v>1000</v>
      </c>
      <c r="M544" s="58"/>
      <c r="N544" s="34">
        <v>32000</v>
      </c>
      <c r="O544" s="58"/>
      <c r="P544" s="34">
        <v>18000</v>
      </c>
      <c r="Q544" s="58"/>
      <c r="R544" s="34">
        <v>0</v>
      </c>
    </row>
    <row r="545" spans="3:18" x14ac:dyDescent="0.2">
      <c r="C545" s="31" t="s">
        <v>200</v>
      </c>
      <c r="D545" s="31"/>
      <c r="E545" s="35"/>
      <c r="F545" s="18">
        <f>SUM(H545:L545)</f>
        <v>3987000</v>
      </c>
      <c r="G545" s="36"/>
      <c r="H545" s="34">
        <v>716000</v>
      </c>
      <c r="I545" s="58"/>
      <c r="J545" s="34">
        <v>-6000</v>
      </c>
      <c r="K545" s="58"/>
      <c r="L545" s="34">
        <v>3277000</v>
      </c>
      <c r="M545" s="58"/>
      <c r="N545" s="34">
        <v>2125000</v>
      </c>
      <c r="O545" s="58"/>
      <c r="P545" s="34">
        <v>1956000</v>
      </c>
      <c r="Q545" s="58"/>
      <c r="R545" s="34">
        <v>94000</v>
      </c>
    </row>
    <row r="546" spans="3:18" x14ac:dyDescent="0.2">
      <c r="C546" s="31" t="s">
        <v>232</v>
      </c>
      <c r="D546" s="31"/>
      <c r="E546" s="35"/>
      <c r="F546" s="18">
        <f>SUM(H546:L546)</f>
        <v>827000</v>
      </c>
      <c r="G546" s="36"/>
      <c r="H546" s="34">
        <v>4000</v>
      </c>
      <c r="I546" s="58"/>
      <c r="J546" s="34">
        <v>669000</v>
      </c>
      <c r="K546" s="58"/>
      <c r="L546" s="34">
        <v>154000</v>
      </c>
      <c r="M546" s="58"/>
      <c r="N546" s="34">
        <v>386000</v>
      </c>
      <c r="O546" s="58"/>
      <c r="P546" s="34">
        <v>441000</v>
      </c>
      <c r="Q546" s="58"/>
      <c r="R546" s="34">
        <v>0</v>
      </c>
    </row>
    <row r="547" spans="3:18" x14ac:dyDescent="0.2">
      <c r="C547" s="31" t="s">
        <v>233</v>
      </c>
      <c r="D547" s="31"/>
      <c r="E547" s="35"/>
      <c r="F547" s="18">
        <f>SUM(H547:L547)</f>
        <v>244000</v>
      </c>
      <c r="G547" s="36"/>
      <c r="H547" s="34">
        <v>218000</v>
      </c>
      <c r="I547" s="58"/>
      <c r="J547" s="34">
        <v>-7000</v>
      </c>
      <c r="K547" s="58"/>
      <c r="L547" s="34">
        <v>33000</v>
      </c>
      <c r="M547" s="58"/>
      <c r="N547" s="34">
        <v>181000</v>
      </c>
      <c r="O547" s="58"/>
      <c r="P547" s="34">
        <v>68000</v>
      </c>
      <c r="Q547" s="58"/>
      <c r="R547" s="34">
        <v>5000</v>
      </c>
    </row>
    <row r="548" spans="3:18" x14ac:dyDescent="0.2">
      <c r="C548" s="31" t="s">
        <v>234</v>
      </c>
      <c r="D548" s="31"/>
      <c r="E548" s="35"/>
      <c r="F548" s="18">
        <f>SUM(H548:L548)</f>
        <v>276000</v>
      </c>
      <c r="G548" s="36"/>
      <c r="H548" s="34">
        <v>116000</v>
      </c>
      <c r="I548" s="58"/>
      <c r="J548" s="34">
        <v>12000</v>
      </c>
      <c r="K548" s="58"/>
      <c r="L548" s="34">
        <v>148000</v>
      </c>
      <c r="M548" s="58"/>
      <c r="N548" s="34">
        <v>114000</v>
      </c>
      <c r="O548" s="58"/>
      <c r="P548" s="34">
        <v>183000</v>
      </c>
      <c r="Q548" s="58"/>
      <c r="R548" s="34">
        <v>21000</v>
      </c>
    </row>
    <row r="549" spans="3:18" x14ac:dyDescent="0.2">
      <c r="C549" s="31" t="s">
        <v>235</v>
      </c>
      <c r="D549" s="31"/>
      <c r="E549" s="35"/>
      <c r="G549" s="36"/>
      <c r="H549" s="34"/>
      <c r="I549" s="58"/>
      <c r="J549" s="34"/>
      <c r="K549" s="58"/>
      <c r="L549" s="34"/>
      <c r="M549" s="58"/>
      <c r="N549" s="34"/>
      <c r="O549" s="58"/>
      <c r="P549" s="34"/>
      <c r="Q549" s="58"/>
      <c r="R549" s="34"/>
    </row>
    <row r="550" spans="3:18" x14ac:dyDescent="0.2">
      <c r="C550" s="31"/>
      <c r="D550" s="31"/>
      <c r="E550" s="35" t="s">
        <v>236</v>
      </c>
      <c r="F550" s="18">
        <f>SUM(H550:L550)</f>
        <v>4634000</v>
      </c>
      <c r="G550" s="36"/>
      <c r="H550" s="34">
        <v>77000</v>
      </c>
      <c r="I550" s="58"/>
      <c r="J550" s="34">
        <v>842000</v>
      </c>
      <c r="K550" s="58"/>
      <c r="L550" s="34">
        <v>3715000</v>
      </c>
      <c r="M550" s="58"/>
      <c r="N550" s="34">
        <v>1052000</v>
      </c>
      <c r="O550" s="58"/>
      <c r="P550" s="34">
        <v>3582000</v>
      </c>
      <c r="Q550" s="58"/>
      <c r="R550" s="34">
        <v>0</v>
      </c>
    </row>
    <row r="551" spans="3:18" x14ac:dyDescent="0.2">
      <c r="C551" s="31" t="s">
        <v>202</v>
      </c>
      <c r="D551" s="31"/>
      <c r="E551" s="35"/>
      <c r="G551" s="36"/>
      <c r="H551" s="34"/>
      <c r="I551" s="58"/>
      <c r="J551" s="34"/>
      <c r="K551" s="58"/>
      <c r="L551" s="34"/>
      <c r="M551" s="58"/>
      <c r="N551" s="34"/>
      <c r="O551" s="58"/>
      <c r="P551" s="34"/>
      <c r="Q551" s="58"/>
      <c r="R551" s="34"/>
    </row>
    <row r="552" spans="3:18" x14ac:dyDescent="0.2">
      <c r="C552" s="31"/>
      <c r="D552" s="31"/>
      <c r="E552" s="35" t="s">
        <v>203</v>
      </c>
      <c r="F552" s="18">
        <f>SUM(H552:L552)</f>
        <v>33397000</v>
      </c>
      <c r="G552" s="36"/>
      <c r="H552" s="34">
        <v>1709000</v>
      </c>
      <c r="I552" s="58"/>
      <c r="J552" s="34">
        <v>3276000</v>
      </c>
      <c r="K552" s="58"/>
      <c r="L552" s="34">
        <v>28412000</v>
      </c>
      <c r="M552" s="58"/>
      <c r="N552" s="34">
        <v>14849000</v>
      </c>
      <c r="O552" s="58"/>
      <c r="P552" s="34">
        <v>18548000</v>
      </c>
      <c r="Q552" s="58"/>
      <c r="R552" s="34">
        <v>0</v>
      </c>
    </row>
    <row r="553" spans="3:18" x14ac:dyDescent="0.2">
      <c r="C553" s="31" t="s">
        <v>237</v>
      </c>
      <c r="D553" s="31"/>
      <c r="E553" s="35"/>
      <c r="F553" s="18">
        <f>SUM(H553:L553)</f>
        <v>739000</v>
      </c>
      <c r="G553" s="36"/>
      <c r="H553" s="34">
        <v>441000</v>
      </c>
      <c r="I553" s="58"/>
      <c r="J553" s="34">
        <v>-178000</v>
      </c>
      <c r="K553" s="58"/>
      <c r="L553" s="34">
        <v>476000</v>
      </c>
      <c r="M553" s="58"/>
      <c r="N553" s="34">
        <v>828000</v>
      </c>
      <c r="O553" s="58"/>
      <c r="P553" s="34">
        <v>711000</v>
      </c>
      <c r="Q553" s="58"/>
      <c r="R553" s="34">
        <v>800000</v>
      </c>
    </row>
    <row r="554" spans="3:18" x14ac:dyDescent="0.2">
      <c r="C554" s="31" t="s">
        <v>238</v>
      </c>
      <c r="D554" s="31"/>
      <c r="E554" s="35"/>
      <c r="F554" s="18">
        <f>SUM(H554:L554)</f>
        <v>34000</v>
      </c>
      <c r="G554" s="36"/>
      <c r="H554" s="34">
        <v>0</v>
      </c>
      <c r="I554" s="58"/>
      <c r="J554" s="34">
        <v>34000</v>
      </c>
      <c r="K554" s="58"/>
      <c r="L554" s="34">
        <v>0</v>
      </c>
      <c r="M554" s="58"/>
      <c r="N554" s="34">
        <v>29000</v>
      </c>
      <c r="O554" s="58"/>
      <c r="P554" s="34">
        <v>5000</v>
      </c>
      <c r="Q554" s="58"/>
      <c r="R554" s="34">
        <v>0</v>
      </c>
    </row>
    <row r="555" spans="3:18" x14ac:dyDescent="0.2">
      <c r="C555" s="31" t="s">
        <v>239</v>
      </c>
      <c r="D555" s="31"/>
      <c r="E555" s="35"/>
      <c r="G555" s="36"/>
      <c r="H555" s="34"/>
      <c r="I555" s="58"/>
      <c r="J555" s="34"/>
      <c r="K555" s="58"/>
      <c r="L555" s="34"/>
      <c r="M555" s="58"/>
      <c r="N555" s="34"/>
      <c r="O555" s="58"/>
      <c r="P555" s="34"/>
      <c r="Q555" s="58"/>
      <c r="R555" s="34"/>
    </row>
    <row r="556" spans="3:18" x14ac:dyDescent="0.2">
      <c r="C556" s="31"/>
      <c r="D556" s="31"/>
      <c r="E556" s="35" t="s">
        <v>47</v>
      </c>
      <c r="F556" s="18">
        <f>SUM(H556:L556)</f>
        <v>3681000</v>
      </c>
      <c r="G556" s="36"/>
      <c r="H556" s="34">
        <v>79000</v>
      </c>
      <c r="I556" s="58"/>
      <c r="J556" s="34">
        <v>236000</v>
      </c>
      <c r="K556" s="58"/>
      <c r="L556" s="34">
        <v>3366000</v>
      </c>
      <c r="M556" s="58"/>
      <c r="N556" s="34">
        <v>1340000</v>
      </c>
      <c r="O556" s="58"/>
      <c r="P556" s="34">
        <v>2344000</v>
      </c>
      <c r="Q556" s="58"/>
      <c r="R556" s="34">
        <v>3000</v>
      </c>
    </row>
    <row r="557" spans="3:18" x14ac:dyDescent="0.2">
      <c r="C557" s="31" t="s">
        <v>240</v>
      </c>
      <c r="D557" s="31"/>
      <c r="E557" s="35"/>
      <c r="G557" s="36"/>
      <c r="H557" s="34"/>
      <c r="I557" s="58"/>
      <c r="J557" s="34"/>
      <c r="K557" s="58"/>
      <c r="L557" s="34"/>
      <c r="M557" s="58"/>
      <c r="N557" s="34"/>
      <c r="O557" s="58"/>
      <c r="P557" s="34"/>
      <c r="Q557" s="58"/>
      <c r="R557" s="34"/>
    </row>
    <row r="558" spans="3:18" x14ac:dyDescent="0.2">
      <c r="C558" s="31"/>
      <c r="D558" s="31"/>
      <c r="E558" s="35" t="s">
        <v>241</v>
      </c>
      <c r="F558" s="18">
        <f>SUM(H558:L558)</f>
        <v>4269000</v>
      </c>
      <c r="G558" s="36"/>
      <c r="H558" s="34">
        <v>1974000</v>
      </c>
      <c r="I558" s="58"/>
      <c r="J558" s="34">
        <v>1789000</v>
      </c>
      <c r="K558" s="58"/>
      <c r="L558" s="34">
        <v>506000</v>
      </c>
      <c r="M558" s="58"/>
      <c r="N558" s="34">
        <v>2528000</v>
      </c>
      <c r="O558" s="58"/>
      <c r="P558" s="34">
        <v>1741000</v>
      </c>
      <c r="Q558" s="58"/>
      <c r="R558" s="34">
        <v>0</v>
      </c>
    </row>
    <row r="559" spans="3:18" x14ac:dyDescent="0.2">
      <c r="C559" s="31" t="s">
        <v>242</v>
      </c>
      <c r="D559" s="31"/>
      <c r="E559" s="35"/>
      <c r="G559" s="36"/>
      <c r="H559" s="34"/>
      <c r="I559" s="58"/>
      <c r="J559" s="34"/>
      <c r="K559" s="58"/>
      <c r="L559" s="34"/>
      <c r="M559" s="58"/>
      <c r="N559" s="34"/>
      <c r="O559" s="58"/>
      <c r="P559" s="34"/>
      <c r="Q559" s="58"/>
      <c r="R559" s="34"/>
    </row>
    <row r="560" spans="3:18" x14ac:dyDescent="0.2">
      <c r="C560" s="31"/>
      <c r="D560" s="31"/>
      <c r="E560" s="35" t="s">
        <v>243</v>
      </c>
      <c r="F560" s="18">
        <f>SUM(H560:L560)</f>
        <v>234000</v>
      </c>
      <c r="G560" s="36"/>
      <c r="H560" s="34">
        <v>83000</v>
      </c>
      <c r="I560" s="58"/>
      <c r="J560" s="34">
        <v>0</v>
      </c>
      <c r="K560" s="58"/>
      <c r="L560" s="34">
        <v>151000</v>
      </c>
      <c r="M560" s="58"/>
      <c r="N560" s="34">
        <v>166000</v>
      </c>
      <c r="O560" s="58"/>
      <c r="P560" s="34">
        <v>68000</v>
      </c>
      <c r="Q560" s="58"/>
      <c r="R560" s="34">
        <v>0</v>
      </c>
    </row>
    <row r="561" spans="3:18" x14ac:dyDescent="0.2">
      <c r="C561" s="31" t="s">
        <v>244</v>
      </c>
      <c r="D561" s="31"/>
      <c r="E561" s="35"/>
      <c r="G561" s="36"/>
      <c r="H561" s="34"/>
      <c r="I561" s="58"/>
      <c r="J561" s="34"/>
      <c r="K561" s="58"/>
      <c r="L561" s="34"/>
      <c r="M561" s="58"/>
      <c r="N561" s="34"/>
      <c r="O561" s="58"/>
      <c r="P561" s="34"/>
      <c r="Q561" s="58"/>
      <c r="R561" s="34"/>
    </row>
    <row r="562" spans="3:18" x14ac:dyDescent="0.2">
      <c r="C562" s="31"/>
      <c r="D562" s="31"/>
      <c r="E562" s="35" t="s">
        <v>245</v>
      </c>
      <c r="F562" s="18">
        <f>SUM(H562:L562)</f>
        <v>3581000</v>
      </c>
      <c r="G562" s="36"/>
      <c r="H562" s="34">
        <v>0</v>
      </c>
      <c r="I562" s="58"/>
      <c r="J562" s="34">
        <v>0</v>
      </c>
      <c r="K562" s="58"/>
      <c r="L562" s="34">
        <v>3581000</v>
      </c>
      <c r="M562" s="58"/>
      <c r="N562" s="34">
        <v>2119000</v>
      </c>
      <c r="O562" s="58"/>
      <c r="P562" s="34">
        <v>1462000</v>
      </c>
      <c r="Q562" s="58"/>
      <c r="R562" s="34">
        <v>0</v>
      </c>
    </row>
    <row r="563" spans="3:18" x14ac:dyDescent="0.2">
      <c r="C563" s="31" t="s">
        <v>246</v>
      </c>
      <c r="D563" s="31"/>
      <c r="E563" s="35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3:18" x14ac:dyDescent="0.2">
      <c r="C564" s="31"/>
      <c r="D564" s="31"/>
      <c r="E564" s="35" t="s">
        <v>247</v>
      </c>
      <c r="F564" s="18">
        <f>SUM(H564:L564)</f>
        <v>1111000</v>
      </c>
      <c r="G564" s="36"/>
      <c r="H564" s="34">
        <v>511000</v>
      </c>
      <c r="I564" s="58"/>
      <c r="J564" s="34">
        <v>423000</v>
      </c>
      <c r="K564" s="58"/>
      <c r="L564" s="34">
        <v>177000</v>
      </c>
      <c r="M564" s="58"/>
      <c r="N564" s="34">
        <v>690000</v>
      </c>
      <c r="O564" s="58"/>
      <c r="P564" s="34">
        <v>492000</v>
      </c>
      <c r="Q564" s="58"/>
      <c r="R564" s="34">
        <v>71000</v>
      </c>
    </row>
    <row r="565" spans="3:18" x14ac:dyDescent="0.2">
      <c r="C565" s="31" t="s">
        <v>248</v>
      </c>
      <c r="D565" s="31"/>
      <c r="E565" s="35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3:18" x14ac:dyDescent="0.2">
      <c r="C566" s="31"/>
      <c r="D566" s="31"/>
      <c r="E566" s="35" t="s">
        <v>249</v>
      </c>
      <c r="F566" s="18">
        <f>SUM(H566:L566)</f>
        <v>497000</v>
      </c>
      <c r="G566" s="36"/>
      <c r="H566" s="34">
        <v>6000</v>
      </c>
      <c r="I566" s="58"/>
      <c r="J566" s="34">
        <v>331000</v>
      </c>
      <c r="K566" s="58"/>
      <c r="L566" s="34">
        <v>160000</v>
      </c>
      <c r="M566" s="58"/>
      <c r="N566" s="34">
        <v>181000</v>
      </c>
      <c r="O566" s="58"/>
      <c r="P566" s="34">
        <v>316000</v>
      </c>
      <c r="Q566" s="58"/>
      <c r="R566" s="34">
        <v>0</v>
      </c>
    </row>
    <row r="567" spans="3:18" x14ac:dyDescent="0.2">
      <c r="C567" s="31" t="s">
        <v>250</v>
      </c>
      <c r="D567" s="31"/>
      <c r="E567" s="35"/>
      <c r="F567" s="18">
        <f>SUM(H567:L567)</f>
        <v>39000</v>
      </c>
      <c r="G567" s="36"/>
      <c r="H567" s="34">
        <v>34000</v>
      </c>
      <c r="I567" s="58"/>
      <c r="J567" s="34">
        <v>5000</v>
      </c>
      <c r="K567" s="58"/>
      <c r="L567" s="34">
        <v>0</v>
      </c>
      <c r="M567" s="58"/>
      <c r="N567" s="34">
        <v>17000</v>
      </c>
      <c r="O567" s="58"/>
      <c r="P567" s="34">
        <v>22000</v>
      </c>
      <c r="Q567" s="58"/>
      <c r="R567" s="34">
        <v>0</v>
      </c>
    </row>
    <row r="568" spans="3:18" x14ac:dyDescent="0.2">
      <c r="C568" s="31" t="s">
        <v>251</v>
      </c>
      <c r="D568" s="31"/>
      <c r="E568" s="35"/>
      <c r="F568" s="18">
        <f>SUM(H568:L568)</f>
        <v>3893000</v>
      </c>
      <c r="G568" s="36"/>
      <c r="H568" s="34">
        <v>5000</v>
      </c>
      <c r="I568" s="58"/>
      <c r="J568" s="34">
        <v>193000</v>
      </c>
      <c r="K568" s="58"/>
      <c r="L568" s="34">
        <v>3695000</v>
      </c>
      <c r="M568" s="58"/>
      <c r="N568" s="34">
        <v>1585000</v>
      </c>
      <c r="O568" s="58"/>
      <c r="P568" s="34">
        <v>2308000</v>
      </c>
      <c r="Q568" s="58"/>
      <c r="R568" s="34">
        <v>0</v>
      </c>
    </row>
    <row r="569" spans="3:18" x14ac:dyDescent="0.2">
      <c r="C569" s="31" t="s">
        <v>252</v>
      </c>
      <c r="D569" s="31"/>
      <c r="E569" s="35"/>
      <c r="F569" s="18">
        <f>SUM(H569:L569)</f>
        <v>2393000</v>
      </c>
      <c r="G569" s="7"/>
      <c r="H569" s="34">
        <v>0</v>
      </c>
      <c r="I569" s="34"/>
      <c r="J569" s="34">
        <v>9000</v>
      </c>
      <c r="K569" s="34"/>
      <c r="L569" s="34">
        <v>2384000</v>
      </c>
      <c r="M569" s="34"/>
      <c r="N569" s="34">
        <v>1226000</v>
      </c>
      <c r="O569" s="34"/>
      <c r="P569" s="34">
        <v>1167000</v>
      </c>
      <c r="Q569" s="34"/>
      <c r="R569" s="34">
        <v>0</v>
      </c>
    </row>
    <row r="570" spans="3:18" x14ac:dyDescent="0.2">
      <c r="C570" s="31" t="s">
        <v>253</v>
      </c>
      <c r="D570" s="31"/>
      <c r="E570" s="35"/>
      <c r="G570" s="36"/>
      <c r="H570" s="34"/>
      <c r="I570" s="58"/>
      <c r="J570" s="34"/>
      <c r="K570" s="58"/>
      <c r="L570" s="34"/>
      <c r="M570" s="58"/>
      <c r="N570" s="34"/>
      <c r="O570" s="58"/>
      <c r="P570" s="34"/>
      <c r="Q570" s="58"/>
      <c r="R570" s="34"/>
    </row>
    <row r="571" spans="3:18" x14ac:dyDescent="0.2">
      <c r="C571" s="31" t="s">
        <v>254</v>
      </c>
      <c r="D571" s="31"/>
      <c r="E571" s="35" t="s">
        <v>255</v>
      </c>
      <c r="F571" s="18">
        <f>SUM(H571:L571)</f>
        <v>36000</v>
      </c>
      <c r="G571" s="7"/>
      <c r="H571" s="34">
        <v>0</v>
      </c>
      <c r="I571" s="34"/>
      <c r="J571" s="34">
        <v>0</v>
      </c>
      <c r="K571" s="34"/>
      <c r="L571" s="34">
        <v>36000</v>
      </c>
      <c r="M571" s="34"/>
      <c r="N571" s="34">
        <v>25000</v>
      </c>
      <c r="O571" s="34"/>
      <c r="P571" s="34">
        <v>11000</v>
      </c>
      <c r="Q571" s="34"/>
      <c r="R571" s="34">
        <v>0</v>
      </c>
    </row>
    <row r="572" spans="3:18" x14ac:dyDescent="0.2">
      <c r="C572" s="31" t="s">
        <v>256</v>
      </c>
      <c r="D572" s="31"/>
      <c r="E572" s="35"/>
      <c r="F572" s="18">
        <f>SUM(H572:L572)</f>
        <v>205000</v>
      </c>
      <c r="G572" s="36"/>
      <c r="H572" s="34">
        <v>0</v>
      </c>
      <c r="I572" s="58"/>
      <c r="J572" s="34">
        <v>0</v>
      </c>
      <c r="K572" s="58"/>
      <c r="L572" s="34">
        <v>205000</v>
      </c>
      <c r="M572" s="58"/>
      <c r="N572" s="34">
        <v>20000</v>
      </c>
      <c r="O572" s="58"/>
      <c r="P572" s="34">
        <v>185000</v>
      </c>
      <c r="Q572" s="58"/>
      <c r="R572" s="34">
        <v>0</v>
      </c>
    </row>
    <row r="573" spans="3:18" x14ac:dyDescent="0.2">
      <c r="C573" s="31" t="s">
        <v>257</v>
      </c>
      <c r="D573" s="31"/>
      <c r="E573" s="35"/>
      <c r="F573" s="18">
        <f>SUM(H573:L573)</f>
        <v>2252000</v>
      </c>
      <c r="G573" s="7"/>
      <c r="H573" s="34">
        <v>1040000</v>
      </c>
      <c r="I573" s="34"/>
      <c r="J573" s="34">
        <v>226000</v>
      </c>
      <c r="K573" s="34"/>
      <c r="L573" s="34">
        <v>986000</v>
      </c>
      <c r="M573" s="34"/>
      <c r="N573" s="34">
        <v>810000</v>
      </c>
      <c r="O573" s="34"/>
      <c r="P573" s="34">
        <v>1591000</v>
      </c>
      <c r="Q573" s="34"/>
      <c r="R573" s="34">
        <v>149000</v>
      </c>
    </row>
    <row r="574" spans="3:18" x14ac:dyDescent="0.2">
      <c r="C574" s="31" t="s">
        <v>258</v>
      </c>
      <c r="D574" s="31"/>
      <c r="E574" s="35"/>
      <c r="F574" s="18">
        <f>SUM(H574:L574)</f>
        <v>116000</v>
      </c>
      <c r="G574" s="36"/>
      <c r="H574" s="34">
        <v>0</v>
      </c>
      <c r="I574" s="58"/>
      <c r="J574" s="34">
        <v>25000</v>
      </c>
      <c r="K574" s="58"/>
      <c r="L574" s="34">
        <v>91000</v>
      </c>
      <c r="M574" s="58"/>
      <c r="N574" s="34">
        <v>31000</v>
      </c>
      <c r="O574" s="58"/>
      <c r="P574" s="34">
        <v>85000</v>
      </c>
      <c r="Q574" s="58"/>
      <c r="R574" s="34">
        <v>0</v>
      </c>
    </row>
    <row r="575" spans="3:18" x14ac:dyDescent="0.2">
      <c r="C575" s="31" t="s">
        <v>259</v>
      </c>
      <c r="D575" s="31"/>
      <c r="E575" s="35"/>
      <c r="F575" s="18">
        <f t="shared" ref="F575:F585" si="26">SUM(H575:L575)</f>
        <v>198000</v>
      </c>
      <c r="G575" s="7"/>
      <c r="H575" s="34">
        <v>0</v>
      </c>
      <c r="I575" s="34"/>
      <c r="J575" s="34">
        <v>0</v>
      </c>
      <c r="K575" s="34"/>
      <c r="L575" s="34">
        <v>198000</v>
      </c>
      <c r="M575" s="34"/>
      <c r="N575" s="34">
        <v>127000</v>
      </c>
      <c r="O575" s="34"/>
      <c r="P575" s="34">
        <v>71000</v>
      </c>
      <c r="Q575" s="34"/>
      <c r="R575" s="34">
        <v>0</v>
      </c>
    </row>
    <row r="576" spans="3:18" ht="14.25" customHeight="1" x14ac:dyDescent="0.2">
      <c r="C576" s="39" t="s">
        <v>260</v>
      </c>
      <c r="F576" s="18">
        <f t="shared" si="26"/>
        <v>2098000</v>
      </c>
      <c r="G576" s="36"/>
      <c r="H576" s="34">
        <v>93000</v>
      </c>
      <c r="I576" s="58"/>
      <c r="J576" s="34">
        <v>771000</v>
      </c>
      <c r="K576" s="58"/>
      <c r="L576" s="34">
        <v>1234000</v>
      </c>
      <c r="M576" s="58"/>
      <c r="N576" s="34">
        <v>898000</v>
      </c>
      <c r="O576" s="58"/>
      <c r="P576" s="34">
        <v>1200000</v>
      </c>
      <c r="Q576" s="58"/>
      <c r="R576" s="34">
        <v>0</v>
      </c>
    </row>
    <row r="577" spans="3:18" x14ac:dyDescent="0.2">
      <c r="C577" s="31" t="s">
        <v>206</v>
      </c>
      <c r="D577" s="31"/>
      <c r="E577" s="35"/>
      <c r="F577" s="18">
        <f t="shared" si="26"/>
        <v>1461000</v>
      </c>
      <c r="G577" s="7"/>
      <c r="H577" s="34">
        <v>78000</v>
      </c>
      <c r="I577" s="34"/>
      <c r="J577" s="34">
        <v>107000</v>
      </c>
      <c r="K577" s="34"/>
      <c r="L577" s="34">
        <v>1276000</v>
      </c>
      <c r="M577" s="34"/>
      <c r="N577" s="34">
        <v>854000</v>
      </c>
      <c r="O577" s="34"/>
      <c r="P577" s="34">
        <v>607000</v>
      </c>
      <c r="Q577" s="34"/>
      <c r="R577" s="34">
        <v>0</v>
      </c>
    </row>
    <row r="578" spans="3:18" x14ac:dyDescent="0.2">
      <c r="C578" s="31" t="s">
        <v>261</v>
      </c>
      <c r="D578" s="31"/>
      <c r="E578" s="35"/>
      <c r="F578" s="18">
        <f t="shared" si="26"/>
        <v>9142000</v>
      </c>
      <c r="G578" s="36"/>
      <c r="H578" s="34">
        <v>0</v>
      </c>
      <c r="I578" s="58"/>
      <c r="J578" s="34">
        <v>27000</v>
      </c>
      <c r="K578" s="58"/>
      <c r="L578" s="34">
        <v>9115000</v>
      </c>
      <c r="M578" s="58"/>
      <c r="N578" s="34">
        <v>2947000</v>
      </c>
      <c r="O578" s="58"/>
      <c r="P578" s="34">
        <v>6195000</v>
      </c>
      <c r="Q578" s="58"/>
      <c r="R578" s="34">
        <v>0</v>
      </c>
    </row>
    <row r="579" spans="3:18" ht="14.25" customHeight="1" x14ac:dyDescent="0.2">
      <c r="C579" s="31" t="s">
        <v>207</v>
      </c>
      <c r="F579" s="18">
        <f t="shared" si="26"/>
        <v>292000</v>
      </c>
      <c r="G579" s="7"/>
      <c r="H579" s="34">
        <v>3000</v>
      </c>
      <c r="I579" s="34"/>
      <c r="J579" s="34">
        <v>0</v>
      </c>
      <c r="K579" s="34"/>
      <c r="L579" s="34">
        <v>289000</v>
      </c>
      <c r="M579" s="34"/>
      <c r="N579" s="34">
        <v>105000</v>
      </c>
      <c r="O579" s="34"/>
      <c r="P579" s="34">
        <v>188000</v>
      </c>
      <c r="Q579" s="34"/>
      <c r="R579" s="34">
        <v>1000</v>
      </c>
    </row>
    <row r="580" spans="3:18" x14ac:dyDescent="0.2">
      <c r="C580" s="31" t="s">
        <v>262</v>
      </c>
      <c r="F580" s="18">
        <f t="shared" si="26"/>
        <v>66000</v>
      </c>
      <c r="G580" s="36"/>
      <c r="H580" s="34">
        <v>65000</v>
      </c>
      <c r="I580" s="58"/>
      <c r="J580" s="34">
        <v>1000</v>
      </c>
      <c r="K580" s="58"/>
      <c r="L580" s="34">
        <v>0</v>
      </c>
      <c r="M580" s="58"/>
      <c r="N580" s="34">
        <v>40000</v>
      </c>
      <c r="O580" s="58"/>
      <c r="P580" s="34">
        <v>26000</v>
      </c>
      <c r="Q580" s="58"/>
      <c r="R580" s="34">
        <v>0</v>
      </c>
    </row>
    <row r="581" spans="3:18" x14ac:dyDescent="0.2">
      <c r="C581" s="31" t="s">
        <v>263</v>
      </c>
      <c r="D581" s="31"/>
      <c r="E581" s="35"/>
      <c r="F581" s="18">
        <f t="shared" si="26"/>
        <v>94000</v>
      </c>
      <c r="G581" s="36"/>
      <c r="H581" s="34">
        <v>-108000</v>
      </c>
      <c r="I581" s="58"/>
      <c r="J581" s="34">
        <v>-275000</v>
      </c>
      <c r="K581" s="58"/>
      <c r="L581" s="34">
        <v>477000</v>
      </c>
      <c r="M581" s="58"/>
      <c r="N581" s="34">
        <v>0</v>
      </c>
      <c r="O581" s="58"/>
      <c r="P581" s="34">
        <v>94000</v>
      </c>
      <c r="Q581" s="58"/>
      <c r="R581" s="34">
        <v>0</v>
      </c>
    </row>
    <row r="582" spans="3:18" x14ac:dyDescent="0.2">
      <c r="C582" s="31" t="s">
        <v>264</v>
      </c>
      <c r="D582" s="31"/>
      <c r="E582" s="35"/>
      <c r="F582" s="18">
        <f t="shared" si="26"/>
        <v>2439000</v>
      </c>
      <c r="G582" s="36"/>
      <c r="H582" s="34">
        <v>133000</v>
      </c>
      <c r="I582" s="58"/>
      <c r="J582" s="34">
        <v>62000</v>
      </c>
      <c r="K582" s="58"/>
      <c r="L582" s="34">
        <v>2244000</v>
      </c>
      <c r="M582" s="58"/>
      <c r="N582" s="34">
        <v>1022000</v>
      </c>
      <c r="O582" s="58"/>
      <c r="P582" s="34">
        <v>1417000</v>
      </c>
      <c r="Q582" s="58"/>
      <c r="R582" s="34">
        <v>0</v>
      </c>
    </row>
    <row r="583" spans="3:18" x14ac:dyDescent="0.2">
      <c r="C583" s="31" t="s">
        <v>208</v>
      </c>
      <c r="D583" s="31"/>
      <c r="E583" s="35"/>
      <c r="F583" s="18">
        <f t="shared" si="26"/>
        <v>10153000</v>
      </c>
      <c r="H583" s="22">
        <v>484000</v>
      </c>
      <c r="J583" s="22">
        <v>147000</v>
      </c>
      <c r="L583" s="22">
        <v>9522000</v>
      </c>
      <c r="N583" s="22">
        <v>4962000</v>
      </c>
      <c r="P583" s="22">
        <v>5191000</v>
      </c>
      <c r="R583" s="22">
        <v>0</v>
      </c>
    </row>
    <row r="584" spans="3:18" x14ac:dyDescent="0.2">
      <c r="C584" s="31" t="s">
        <v>209</v>
      </c>
      <c r="D584" s="31"/>
      <c r="E584" s="35"/>
      <c r="F584" s="18">
        <f t="shared" si="26"/>
        <v>340000</v>
      </c>
      <c r="G584" s="36"/>
      <c r="H584" s="34">
        <v>118000</v>
      </c>
      <c r="I584" s="58"/>
      <c r="J584" s="34">
        <v>119000</v>
      </c>
      <c r="K584" s="58"/>
      <c r="L584" s="34">
        <v>103000</v>
      </c>
      <c r="M584" s="58"/>
      <c r="N584" s="34">
        <v>215000</v>
      </c>
      <c r="O584" s="58"/>
      <c r="P584" s="34">
        <v>125000</v>
      </c>
      <c r="Q584" s="58"/>
      <c r="R584" s="34">
        <v>0</v>
      </c>
    </row>
    <row r="585" spans="3:18" x14ac:dyDescent="0.2">
      <c r="C585" s="31" t="s">
        <v>265</v>
      </c>
      <c r="D585" s="31"/>
      <c r="E585" s="35"/>
      <c r="F585" s="18">
        <f t="shared" si="26"/>
        <v>326000</v>
      </c>
      <c r="G585" s="36"/>
      <c r="H585" s="34">
        <v>0</v>
      </c>
      <c r="I585" s="58"/>
      <c r="J585" s="34">
        <v>-1000</v>
      </c>
      <c r="K585" s="58"/>
      <c r="L585" s="34">
        <v>327000</v>
      </c>
      <c r="M585" s="58"/>
      <c r="N585" s="34">
        <v>168000</v>
      </c>
      <c r="O585" s="58"/>
      <c r="P585" s="34">
        <v>158000</v>
      </c>
      <c r="Q585" s="58"/>
      <c r="R585" s="34">
        <v>0</v>
      </c>
    </row>
    <row r="586" spans="3:18" x14ac:dyDescent="0.2">
      <c r="C586" s="31" t="s">
        <v>266</v>
      </c>
      <c r="D586" s="31"/>
      <c r="E586" s="35"/>
      <c r="G586" s="36"/>
      <c r="H586" s="34"/>
      <c r="I586" s="58"/>
      <c r="J586" s="34"/>
      <c r="K586" s="58"/>
      <c r="L586" s="34"/>
      <c r="M586" s="58"/>
      <c r="N586" s="34"/>
      <c r="O586" s="58"/>
      <c r="P586" s="34"/>
      <c r="Q586" s="58"/>
      <c r="R586" s="34"/>
    </row>
    <row r="587" spans="3:18" x14ac:dyDescent="0.2">
      <c r="C587" s="31"/>
      <c r="D587" s="31"/>
      <c r="E587" s="35" t="s">
        <v>267</v>
      </c>
      <c r="F587" s="18">
        <f t="shared" ref="F587:F595" si="27">SUM(H587:L587)</f>
        <v>764000</v>
      </c>
      <c r="G587" s="36"/>
      <c r="H587" s="34">
        <v>207000</v>
      </c>
      <c r="I587" s="58"/>
      <c r="J587" s="34">
        <v>418000</v>
      </c>
      <c r="K587" s="58"/>
      <c r="L587" s="34">
        <v>139000</v>
      </c>
      <c r="M587" s="58"/>
      <c r="N587" s="34">
        <v>428000</v>
      </c>
      <c r="O587" s="58"/>
      <c r="P587" s="34">
        <v>336000</v>
      </c>
      <c r="Q587" s="58"/>
      <c r="R587" s="34">
        <v>0</v>
      </c>
    </row>
    <row r="588" spans="3:18" x14ac:dyDescent="0.2">
      <c r="C588" s="31" t="s">
        <v>210</v>
      </c>
      <c r="D588" s="31"/>
      <c r="E588" s="35"/>
      <c r="G588" s="36"/>
      <c r="H588" s="34"/>
      <c r="I588" s="58"/>
      <c r="J588" s="34"/>
      <c r="K588" s="58"/>
      <c r="L588" s="34"/>
      <c r="M588" s="58"/>
      <c r="N588" s="34"/>
      <c r="O588" s="58"/>
      <c r="P588" s="34"/>
      <c r="Q588" s="58"/>
      <c r="R588" s="34"/>
    </row>
    <row r="589" spans="3:18" x14ac:dyDescent="0.2">
      <c r="C589" s="31"/>
      <c r="D589" s="31"/>
      <c r="E589" s="35" t="s">
        <v>211</v>
      </c>
      <c r="F589" s="18">
        <f t="shared" si="27"/>
        <v>6897000</v>
      </c>
      <c r="G589" s="36"/>
      <c r="H589" s="34">
        <v>86000</v>
      </c>
      <c r="I589" s="58"/>
      <c r="J589" s="34">
        <v>122000</v>
      </c>
      <c r="K589" s="58"/>
      <c r="L589" s="34">
        <v>6689000</v>
      </c>
      <c r="M589" s="58"/>
      <c r="N589" s="34">
        <v>2916000</v>
      </c>
      <c r="O589" s="58"/>
      <c r="P589" s="34">
        <v>3981000</v>
      </c>
      <c r="Q589" s="58"/>
      <c r="R589" s="34">
        <v>0</v>
      </c>
    </row>
    <row r="590" spans="3:18" x14ac:dyDescent="0.2">
      <c r="C590" s="31" t="s">
        <v>212</v>
      </c>
      <c r="D590" s="31"/>
      <c r="E590" s="35"/>
      <c r="F590" s="18">
        <f t="shared" si="27"/>
        <v>1369000</v>
      </c>
      <c r="G590" s="36"/>
      <c r="H590" s="34">
        <v>119000</v>
      </c>
      <c r="I590" s="58"/>
      <c r="J590" s="34">
        <v>-27000</v>
      </c>
      <c r="K590" s="58"/>
      <c r="L590" s="34">
        <v>1277000</v>
      </c>
      <c r="M590" s="58"/>
      <c r="N590" s="34">
        <v>812000</v>
      </c>
      <c r="O590" s="58"/>
      <c r="P590" s="34">
        <v>557000</v>
      </c>
      <c r="Q590" s="58"/>
      <c r="R590" s="34">
        <v>0</v>
      </c>
    </row>
    <row r="591" spans="3:18" x14ac:dyDescent="0.2">
      <c r="C591" s="31" t="s">
        <v>268</v>
      </c>
      <c r="D591" s="31"/>
      <c r="E591" s="35"/>
      <c r="F591" s="18">
        <f t="shared" si="27"/>
        <v>2928000</v>
      </c>
      <c r="G591" s="36"/>
      <c r="H591" s="34">
        <v>1409000</v>
      </c>
      <c r="I591" s="58"/>
      <c r="J591" s="34">
        <v>200000</v>
      </c>
      <c r="K591" s="58"/>
      <c r="L591" s="34">
        <v>1319000</v>
      </c>
      <c r="M591" s="58"/>
      <c r="N591" s="34">
        <v>1265000</v>
      </c>
      <c r="O591" s="58"/>
      <c r="P591" s="34">
        <v>1679000</v>
      </c>
      <c r="Q591" s="58"/>
      <c r="R591" s="34">
        <v>16000</v>
      </c>
    </row>
    <row r="592" spans="3:18" x14ac:dyDescent="0.2">
      <c r="C592" s="31" t="s">
        <v>269</v>
      </c>
      <c r="D592" s="31"/>
      <c r="E592" s="35"/>
      <c r="F592" s="18">
        <f t="shared" si="27"/>
        <v>2157000</v>
      </c>
      <c r="G592" s="36"/>
      <c r="H592" s="34">
        <v>522000</v>
      </c>
      <c r="I592" s="58"/>
      <c r="J592" s="34">
        <v>181000</v>
      </c>
      <c r="K592" s="58"/>
      <c r="L592" s="34">
        <v>1454000</v>
      </c>
      <c r="M592" s="58"/>
      <c r="N592" s="34">
        <v>1234000</v>
      </c>
      <c r="O592" s="58"/>
      <c r="P592" s="34">
        <v>923000</v>
      </c>
      <c r="Q592" s="58"/>
      <c r="R592" s="34">
        <v>0</v>
      </c>
    </row>
    <row r="593" spans="3:18" x14ac:dyDescent="0.2">
      <c r="C593" s="31" t="s">
        <v>270</v>
      </c>
      <c r="D593" s="31"/>
      <c r="E593" s="35"/>
      <c r="F593" s="18">
        <f t="shared" si="27"/>
        <v>6453000</v>
      </c>
      <c r="G593" s="36"/>
      <c r="H593" s="34">
        <v>3165000</v>
      </c>
      <c r="I593" s="58"/>
      <c r="J593" s="34">
        <v>736000</v>
      </c>
      <c r="K593" s="58"/>
      <c r="L593" s="34">
        <v>2552000</v>
      </c>
      <c r="M593" s="58"/>
      <c r="N593" s="34">
        <v>3807000</v>
      </c>
      <c r="O593" s="58"/>
      <c r="P593" s="34">
        <v>2647000</v>
      </c>
      <c r="Q593" s="58"/>
      <c r="R593" s="34">
        <v>1000</v>
      </c>
    </row>
    <row r="594" spans="3:18" x14ac:dyDescent="0.2">
      <c r="C594" s="31" t="s">
        <v>271</v>
      </c>
      <c r="D594" s="31"/>
      <c r="E594" s="35"/>
      <c r="G594" s="36"/>
      <c r="H594" s="34"/>
      <c r="I594" s="58"/>
      <c r="J594" s="34"/>
      <c r="K594" s="58"/>
      <c r="L594" s="34"/>
      <c r="M594" s="58"/>
      <c r="N594" s="34"/>
      <c r="O594" s="58"/>
      <c r="P594" s="34"/>
      <c r="Q594" s="58"/>
      <c r="R594" s="34"/>
    </row>
    <row r="595" spans="3:18" x14ac:dyDescent="0.2">
      <c r="C595" s="31"/>
      <c r="D595" s="31"/>
      <c r="E595" s="31" t="s">
        <v>272</v>
      </c>
      <c r="F595" s="18">
        <f t="shared" si="27"/>
        <v>1747000</v>
      </c>
      <c r="G595" s="36"/>
      <c r="H595" s="34">
        <v>178000</v>
      </c>
      <c r="I595" s="58"/>
      <c r="J595" s="34">
        <v>101000</v>
      </c>
      <c r="K595" s="58"/>
      <c r="L595" s="34">
        <v>1468000</v>
      </c>
      <c r="M595" s="58"/>
      <c r="N595" s="34">
        <v>911000</v>
      </c>
      <c r="O595" s="58"/>
      <c r="P595" s="34">
        <v>836000</v>
      </c>
      <c r="Q595" s="58"/>
      <c r="R595" s="34">
        <v>0</v>
      </c>
    </row>
    <row r="596" spans="3:18" x14ac:dyDescent="0.2">
      <c r="C596" s="31" t="s">
        <v>213</v>
      </c>
      <c r="D596" s="31"/>
      <c r="E596" s="35"/>
      <c r="G596" s="7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</row>
    <row r="597" spans="3:18" x14ac:dyDescent="0.2">
      <c r="E597" s="31" t="s">
        <v>47</v>
      </c>
      <c r="F597" s="18">
        <f>SUM(H597:L597)</f>
        <v>3103000</v>
      </c>
      <c r="G597" s="36"/>
      <c r="H597" s="34">
        <v>315000</v>
      </c>
      <c r="I597" s="58"/>
      <c r="J597" s="34">
        <v>2000</v>
      </c>
      <c r="K597" s="58"/>
      <c r="L597" s="34">
        <v>2786000</v>
      </c>
      <c r="M597" s="58"/>
      <c r="N597" s="34">
        <v>1518000</v>
      </c>
      <c r="O597" s="58"/>
      <c r="P597" s="34">
        <v>1585000</v>
      </c>
      <c r="Q597" s="58"/>
      <c r="R597" s="34">
        <v>0</v>
      </c>
    </row>
    <row r="598" spans="3:18" x14ac:dyDescent="0.2">
      <c r="C598" s="31" t="s">
        <v>214</v>
      </c>
      <c r="D598" s="31"/>
      <c r="E598" s="35"/>
      <c r="F598" s="18">
        <f>SUM(H598:L598)</f>
        <v>2888000</v>
      </c>
      <c r="G598" s="7"/>
      <c r="H598" s="34">
        <v>36000</v>
      </c>
      <c r="I598" s="34"/>
      <c r="J598" s="34">
        <v>779000</v>
      </c>
      <c r="K598" s="34"/>
      <c r="L598" s="34">
        <v>2073000</v>
      </c>
      <c r="M598" s="34"/>
      <c r="N598" s="34">
        <v>1490000</v>
      </c>
      <c r="O598" s="34"/>
      <c r="P598" s="34">
        <v>1398000</v>
      </c>
      <c r="Q598" s="34"/>
      <c r="R598" s="34">
        <v>0</v>
      </c>
    </row>
    <row r="599" spans="3:18" x14ac:dyDescent="0.2">
      <c r="C599" s="39" t="s">
        <v>215</v>
      </c>
      <c r="G599" s="36"/>
      <c r="H599" s="34"/>
      <c r="I599" s="58"/>
      <c r="J599" s="34"/>
      <c r="K599" s="58"/>
      <c r="L599" s="34"/>
      <c r="M599" s="58"/>
      <c r="N599" s="34"/>
      <c r="O599" s="58"/>
      <c r="P599" s="34"/>
      <c r="Q599" s="58"/>
      <c r="R599" s="34"/>
    </row>
    <row r="600" spans="3:18" x14ac:dyDescent="0.2">
      <c r="C600" s="31"/>
      <c r="D600" s="31"/>
      <c r="E600" s="35" t="s">
        <v>216</v>
      </c>
      <c r="F600" s="18">
        <f>SUM(H600:L600)</f>
        <v>1943000</v>
      </c>
      <c r="G600" s="36"/>
      <c r="H600" s="34">
        <v>239000</v>
      </c>
      <c r="I600" s="58"/>
      <c r="J600" s="34">
        <v>109000</v>
      </c>
      <c r="K600" s="58"/>
      <c r="L600" s="34">
        <v>1595000</v>
      </c>
      <c r="M600" s="58"/>
      <c r="N600" s="34">
        <v>723000</v>
      </c>
      <c r="O600" s="58"/>
      <c r="P600" s="34">
        <v>1220000</v>
      </c>
      <c r="Q600" s="58"/>
      <c r="R600" s="34">
        <v>0</v>
      </c>
    </row>
    <row r="601" spans="3:18" x14ac:dyDescent="0.2">
      <c r="C601" s="31" t="s">
        <v>273</v>
      </c>
      <c r="D601" s="31"/>
      <c r="E601" s="35"/>
      <c r="F601" s="18">
        <f>SUM(H601:L601)</f>
        <v>616000</v>
      </c>
      <c r="G601" s="36"/>
      <c r="H601" s="34">
        <v>0</v>
      </c>
      <c r="I601" s="58"/>
      <c r="J601" s="34">
        <v>0</v>
      </c>
      <c r="K601" s="58"/>
      <c r="L601" s="34">
        <v>616000</v>
      </c>
      <c r="M601" s="58"/>
      <c r="N601" s="34">
        <v>393000</v>
      </c>
      <c r="O601" s="58"/>
      <c r="P601" s="34">
        <v>223000</v>
      </c>
      <c r="Q601" s="58"/>
      <c r="R601" s="34">
        <v>0</v>
      </c>
    </row>
    <row r="602" spans="3:18" x14ac:dyDescent="0.2">
      <c r="C602" s="31" t="s">
        <v>274</v>
      </c>
      <c r="D602" s="31"/>
      <c r="E602" s="35"/>
      <c r="G602" s="36"/>
      <c r="H602" s="34"/>
      <c r="I602" s="58"/>
      <c r="J602" s="34"/>
      <c r="K602" s="58"/>
      <c r="L602" s="34"/>
      <c r="M602" s="58"/>
      <c r="N602" s="34"/>
      <c r="O602" s="58"/>
      <c r="P602" s="34"/>
      <c r="Q602" s="58"/>
      <c r="R602" s="34"/>
    </row>
    <row r="603" spans="3:18" x14ac:dyDescent="0.2">
      <c r="C603" s="31"/>
      <c r="D603" s="31"/>
      <c r="E603" s="35" t="s">
        <v>275</v>
      </c>
      <c r="F603" s="18">
        <f>SUM(H603:L603)</f>
        <v>2942000</v>
      </c>
      <c r="G603" s="36"/>
      <c r="H603" s="34">
        <v>0</v>
      </c>
      <c r="I603" s="58"/>
      <c r="J603" s="34">
        <v>4000</v>
      </c>
      <c r="K603" s="58"/>
      <c r="L603" s="34">
        <v>2938000</v>
      </c>
      <c r="M603" s="58"/>
      <c r="N603" s="34">
        <v>1969000</v>
      </c>
      <c r="O603" s="58"/>
      <c r="P603" s="34">
        <v>973000</v>
      </c>
      <c r="Q603" s="58"/>
      <c r="R603" s="34">
        <v>0</v>
      </c>
    </row>
    <row r="604" spans="3:18" x14ac:dyDescent="0.2">
      <c r="C604" s="31" t="s">
        <v>276</v>
      </c>
      <c r="D604" s="31"/>
      <c r="E604" s="35"/>
      <c r="F604" s="18">
        <f>SUM(H604:L604)</f>
        <v>829000</v>
      </c>
      <c r="G604" s="7"/>
      <c r="H604" s="34">
        <v>0</v>
      </c>
      <c r="I604" s="34"/>
      <c r="J604" s="34">
        <v>9000</v>
      </c>
      <c r="K604" s="34"/>
      <c r="L604" s="34">
        <v>820000</v>
      </c>
      <c r="M604" s="34"/>
      <c r="N604" s="34">
        <v>386000</v>
      </c>
      <c r="O604" s="34"/>
      <c r="P604" s="34">
        <v>443000</v>
      </c>
      <c r="Q604" s="34"/>
      <c r="R604" s="34">
        <v>0</v>
      </c>
    </row>
    <row r="605" spans="3:18" x14ac:dyDescent="0.2">
      <c r="C605" s="31" t="s">
        <v>217</v>
      </c>
      <c r="D605" s="31"/>
      <c r="E605" s="35"/>
      <c r="F605" s="18">
        <f>SUM(H605:L605)</f>
        <v>1169000</v>
      </c>
      <c r="G605" s="36"/>
      <c r="H605" s="34">
        <v>5000</v>
      </c>
      <c r="I605" s="58"/>
      <c r="J605" s="34">
        <v>72000</v>
      </c>
      <c r="K605" s="58"/>
      <c r="L605" s="34">
        <v>1092000</v>
      </c>
      <c r="M605" s="58"/>
      <c r="N605" s="34">
        <v>491000</v>
      </c>
      <c r="O605" s="58"/>
      <c r="P605" s="34">
        <v>759000</v>
      </c>
      <c r="Q605" s="58"/>
      <c r="R605" s="34">
        <v>81000</v>
      </c>
    </row>
    <row r="606" spans="3:18" x14ac:dyDescent="0.2">
      <c r="C606" s="31" t="s">
        <v>277</v>
      </c>
      <c r="D606" s="31"/>
      <c r="E606" s="35"/>
      <c r="G606" s="7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</row>
    <row r="607" spans="3:18" x14ac:dyDescent="0.2">
      <c r="E607" s="31" t="s">
        <v>278</v>
      </c>
      <c r="F607" s="18">
        <f t="shared" ref="F607:F620" si="28">SUM(H607:L607)</f>
        <v>88000</v>
      </c>
      <c r="G607" s="36"/>
      <c r="H607" s="34">
        <v>0</v>
      </c>
      <c r="I607" s="58"/>
      <c r="J607" s="34">
        <v>86000</v>
      </c>
      <c r="K607" s="58"/>
      <c r="L607" s="34">
        <v>2000</v>
      </c>
      <c r="M607" s="58"/>
      <c r="N607" s="34">
        <v>35000</v>
      </c>
      <c r="O607" s="58"/>
      <c r="P607" s="34">
        <v>53000</v>
      </c>
      <c r="Q607" s="58"/>
      <c r="R607" s="34">
        <v>0</v>
      </c>
    </row>
    <row r="608" spans="3:18" x14ac:dyDescent="0.2">
      <c r="C608" s="39" t="s">
        <v>279</v>
      </c>
      <c r="F608" s="18">
        <f t="shared" si="28"/>
        <v>206000</v>
      </c>
      <c r="G608" s="36"/>
      <c r="H608" s="34">
        <v>116000</v>
      </c>
      <c r="I608" s="58"/>
      <c r="J608" s="34">
        <v>83000</v>
      </c>
      <c r="K608" s="58"/>
      <c r="L608" s="34">
        <v>7000</v>
      </c>
      <c r="M608" s="58"/>
      <c r="N608" s="34">
        <v>144000</v>
      </c>
      <c r="O608" s="58"/>
      <c r="P608" s="34">
        <v>62000</v>
      </c>
      <c r="Q608" s="58"/>
      <c r="R608" s="34">
        <v>0</v>
      </c>
    </row>
    <row r="609" spans="3:18" x14ac:dyDescent="0.2">
      <c r="C609" s="31" t="s">
        <v>218</v>
      </c>
      <c r="D609" s="31"/>
      <c r="E609" s="35"/>
      <c r="F609" s="18">
        <f t="shared" si="28"/>
        <v>9242000</v>
      </c>
      <c r="G609" s="7"/>
      <c r="H609" s="34">
        <v>6528000</v>
      </c>
      <c r="I609" s="34"/>
      <c r="J609" s="34">
        <v>-6282000</v>
      </c>
      <c r="K609" s="34"/>
      <c r="L609" s="34">
        <v>8996000</v>
      </c>
      <c r="M609" s="34"/>
      <c r="N609" s="34">
        <v>168000</v>
      </c>
      <c r="O609" s="34"/>
      <c r="P609" s="34">
        <v>9077000</v>
      </c>
      <c r="Q609" s="34"/>
      <c r="R609" s="34">
        <v>3000</v>
      </c>
    </row>
    <row r="610" spans="3:18" x14ac:dyDescent="0.2">
      <c r="C610" s="39" t="s">
        <v>280</v>
      </c>
      <c r="F610" s="18">
        <f t="shared" si="28"/>
        <v>2016000</v>
      </c>
      <c r="G610" s="36"/>
      <c r="H610" s="34">
        <v>542000</v>
      </c>
      <c r="I610" s="58"/>
      <c r="J610" s="34">
        <v>44000</v>
      </c>
      <c r="K610" s="58"/>
      <c r="L610" s="34">
        <v>1430000</v>
      </c>
      <c r="M610" s="58"/>
      <c r="N610" s="34">
        <v>1004000</v>
      </c>
      <c r="O610" s="58"/>
      <c r="P610" s="34">
        <v>1012000</v>
      </c>
      <c r="Q610" s="58"/>
      <c r="R610" s="34">
        <v>0</v>
      </c>
    </row>
    <row r="611" spans="3:18" x14ac:dyDescent="0.2">
      <c r="C611" s="31" t="s">
        <v>281</v>
      </c>
      <c r="D611" s="31"/>
      <c r="E611" s="35"/>
      <c r="F611" s="18">
        <f t="shared" si="28"/>
        <v>6124000</v>
      </c>
      <c r="G611" s="36"/>
      <c r="H611" s="34">
        <v>986000</v>
      </c>
      <c r="I611" s="58"/>
      <c r="J611" s="34">
        <v>4251000</v>
      </c>
      <c r="K611" s="58"/>
      <c r="L611" s="34">
        <v>887000</v>
      </c>
      <c r="M611" s="58"/>
      <c r="N611" s="34">
        <v>2803000</v>
      </c>
      <c r="O611" s="58"/>
      <c r="P611" s="34">
        <v>3325000</v>
      </c>
      <c r="Q611" s="58"/>
      <c r="R611" s="34">
        <v>4000</v>
      </c>
    </row>
    <row r="612" spans="3:18" x14ac:dyDescent="0.2">
      <c r="C612" s="39" t="s">
        <v>282</v>
      </c>
      <c r="D612" s="31"/>
      <c r="F612" s="18">
        <f t="shared" si="28"/>
        <v>4791000</v>
      </c>
      <c r="G612" s="7"/>
      <c r="H612" s="34">
        <v>17000</v>
      </c>
      <c r="I612" s="34"/>
      <c r="J612" s="34">
        <v>43000</v>
      </c>
      <c r="K612" s="34"/>
      <c r="L612" s="34">
        <v>4731000</v>
      </c>
      <c r="M612" s="34"/>
      <c r="N612" s="34">
        <v>1861000</v>
      </c>
      <c r="O612" s="34"/>
      <c r="P612" s="34">
        <v>2930000</v>
      </c>
      <c r="Q612" s="34"/>
      <c r="R612" s="34">
        <v>0</v>
      </c>
    </row>
    <row r="613" spans="3:18" x14ac:dyDescent="0.2">
      <c r="C613" s="39" t="s">
        <v>220</v>
      </c>
      <c r="E613" s="39"/>
      <c r="F613" s="18">
        <f t="shared" si="28"/>
        <v>72781000</v>
      </c>
      <c r="G613" s="36"/>
      <c r="H613" s="34">
        <v>772000</v>
      </c>
      <c r="I613" s="58"/>
      <c r="J613" s="34">
        <v>1953000</v>
      </c>
      <c r="K613" s="58"/>
      <c r="L613" s="34">
        <v>70056000</v>
      </c>
      <c r="M613" s="58"/>
      <c r="N613" s="34">
        <v>21861000</v>
      </c>
      <c r="O613" s="58"/>
      <c r="P613" s="34">
        <v>50920000</v>
      </c>
      <c r="Q613" s="58"/>
      <c r="R613" s="34">
        <v>0</v>
      </c>
    </row>
    <row r="614" spans="3:18" x14ac:dyDescent="0.2">
      <c r="C614" s="31" t="s">
        <v>283</v>
      </c>
      <c r="D614" s="31"/>
      <c r="E614" s="35"/>
      <c r="F614" s="18">
        <f t="shared" si="28"/>
        <v>797000</v>
      </c>
      <c r="G614" s="36"/>
      <c r="H614" s="34">
        <v>0</v>
      </c>
      <c r="I614" s="58"/>
      <c r="J614" s="34">
        <v>0</v>
      </c>
      <c r="K614" s="58"/>
      <c r="L614" s="34">
        <v>797000</v>
      </c>
      <c r="M614" s="58"/>
      <c r="N614" s="34">
        <v>417000</v>
      </c>
      <c r="O614" s="58"/>
      <c r="P614" s="34">
        <v>380000</v>
      </c>
      <c r="Q614" s="58"/>
      <c r="R614" s="34">
        <v>0</v>
      </c>
    </row>
    <row r="615" spans="3:18" x14ac:dyDescent="0.2">
      <c r="C615" s="31" t="s">
        <v>284</v>
      </c>
      <c r="D615" s="31"/>
      <c r="E615" s="35"/>
      <c r="F615" s="18">
        <f t="shared" si="28"/>
        <v>115000</v>
      </c>
      <c r="G615" s="36"/>
      <c r="H615" s="34">
        <v>2000</v>
      </c>
      <c r="I615" s="58"/>
      <c r="J615" s="34">
        <v>30000</v>
      </c>
      <c r="K615" s="58"/>
      <c r="L615" s="34">
        <v>83000</v>
      </c>
      <c r="M615" s="58"/>
      <c r="N615" s="34">
        <v>41000</v>
      </c>
      <c r="O615" s="58"/>
      <c r="P615" s="34">
        <v>74000</v>
      </c>
      <c r="Q615" s="58"/>
      <c r="R615" s="34">
        <v>0</v>
      </c>
    </row>
    <row r="616" spans="3:18" x14ac:dyDescent="0.2">
      <c r="C616" s="31" t="s">
        <v>221</v>
      </c>
      <c r="D616" s="31"/>
      <c r="E616" s="35"/>
      <c r="F616" s="18">
        <f t="shared" si="28"/>
        <v>372000</v>
      </c>
      <c r="G616" s="7"/>
      <c r="H616" s="34">
        <v>71000</v>
      </c>
      <c r="I616" s="34"/>
      <c r="J616" s="34">
        <v>222000</v>
      </c>
      <c r="K616" s="34"/>
      <c r="L616" s="34">
        <v>79000</v>
      </c>
      <c r="M616" s="34"/>
      <c r="N616" s="34">
        <v>267000</v>
      </c>
      <c r="O616" s="34"/>
      <c r="P616" s="34">
        <v>105000</v>
      </c>
      <c r="Q616" s="34"/>
      <c r="R616" s="34">
        <v>0</v>
      </c>
    </row>
    <row r="617" spans="3:18" x14ac:dyDescent="0.2">
      <c r="C617" s="31" t="s">
        <v>285</v>
      </c>
      <c r="D617" s="31"/>
      <c r="E617" s="39"/>
      <c r="F617" s="18">
        <f t="shared" si="28"/>
        <v>918000</v>
      </c>
      <c r="G617" s="36"/>
      <c r="H617" s="34">
        <v>0</v>
      </c>
      <c r="I617" s="58"/>
      <c r="J617" s="34">
        <v>0</v>
      </c>
      <c r="K617" s="58"/>
      <c r="L617" s="34">
        <v>918000</v>
      </c>
      <c r="M617" s="58"/>
      <c r="N617" s="34">
        <v>394000</v>
      </c>
      <c r="O617" s="58"/>
      <c r="P617" s="34">
        <v>524000</v>
      </c>
      <c r="Q617" s="58"/>
      <c r="R617" s="34">
        <v>0</v>
      </c>
    </row>
    <row r="618" spans="3:18" x14ac:dyDescent="0.2">
      <c r="C618" s="31" t="s">
        <v>286</v>
      </c>
      <c r="D618" s="31"/>
      <c r="E618" s="35"/>
      <c r="F618" s="18">
        <f t="shared" si="28"/>
        <v>13000</v>
      </c>
      <c r="G618" s="36"/>
      <c r="H618" s="34">
        <v>1000</v>
      </c>
      <c r="I618" s="58"/>
      <c r="J618" s="34">
        <v>12000</v>
      </c>
      <c r="K618" s="58"/>
      <c r="L618" s="34">
        <v>0</v>
      </c>
      <c r="M618" s="58"/>
      <c r="N618" s="34">
        <v>0</v>
      </c>
      <c r="O618" s="58"/>
      <c r="P618" s="34">
        <v>13000</v>
      </c>
      <c r="Q618" s="58"/>
      <c r="R618" s="34">
        <v>0</v>
      </c>
    </row>
    <row r="619" spans="3:18" x14ac:dyDescent="0.2">
      <c r="C619" s="31" t="s">
        <v>287</v>
      </c>
      <c r="D619" s="31"/>
      <c r="E619" s="35"/>
      <c r="F619" s="18">
        <f t="shared" si="28"/>
        <v>2550000</v>
      </c>
      <c r="G619" s="36"/>
      <c r="H619" s="34">
        <v>23000</v>
      </c>
      <c r="I619" s="58"/>
      <c r="J619" s="34">
        <v>136000</v>
      </c>
      <c r="K619" s="58"/>
      <c r="L619" s="34">
        <v>2391000</v>
      </c>
      <c r="M619" s="58"/>
      <c r="N619" s="34">
        <v>1238000</v>
      </c>
      <c r="O619" s="58"/>
      <c r="P619" s="34">
        <v>1312000</v>
      </c>
      <c r="Q619" s="58"/>
      <c r="R619" s="34">
        <v>0</v>
      </c>
    </row>
    <row r="620" spans="3:18" x14ac:dyDescent="0.2">
      <c r="C620" s="31" t="s">
        <v>288</v>
      </c>
      <c r="D620" s="31"/>
      <c r="E620" s="39"/>
      <c r="F620" s="18">
        <f t="shared" si="28"/>
        <v>2246000</v>
      </c>
      <c r="G620" s="36"/>
      <c r="H620" s="34">
        <v>56000</v>
      </c>
      <c r="I620" s="58"/>
      <c r="J620" s="34">
        <v>130000</v>
      </c>
      <c r="K620" s="58"/>
      <c r="L620" s="34">
        <v>2060000</v>
      </c>
      <c r="M620" s="58"/>
      <c r="N620" s="34">
        <v>816000</v>
      </c>
      <c r="O620" s="58"/>
      <c r="P620" s="34">
        <v>1430000</v>
      </c>
      <c r="Q620" s="58"/>
      <c r="R620" s="34">
        <v>0</v>
      </c>
    </row>
    <row r="621" spans="3:18" x14ac:dyDescent="0.2">
      <c r="C621" s="31" t="s">
        <v>223</v>
      </c>
      <c r="D621" s="31"/>
      <c r="E621" s="35"/>
      <c r="F621" s="18">
        <f t="shared" ref="F621:F623" si="29">SUM(H621:L621)</f>
        <v>1188000</v>
      </c>
      <c r="G621" s="36"/>
      <c r="H621" s="34">
        <v>57000</v>
      </c>
      <c r="I621" s="58"/>
      <c r="J621" s="34">
        <v>948000</v>
      </c>
      <c r="K621" s="58"/>
      <c r="L621" s="34">
        <v>183000</v>
      </c>
      <c r="M621" s="58"/>
      <c r="N621" s="34">
        <v>765000</v>
      </c>
      <c r="O621" s="58"/>
      <c r="P621" s="34">
        <v>443000</v>
      </c>
      <c r="Q621" s="58"/>
      <c r="R621" s="34">
        <v>20000</v>
      </c>
    </row>
    <row r="622" spans="3:18" x14ac:dyDescent="0.2">
      <c r="C622" s="31" t="s">
        <v>224</v>
      </c>
      <c r="D622" s="31"/>
      <c r="E622" s="35"/>
      <c r="G622" s="36"/>
      <c r="H622" s="34"/>
      <c r="I622" s="58"/>
      <c r="J622" s="34"/>
      <c r="K622" s="58"/>
      <c r="L622" s="34"/>
      <c r="M622" s="58"/>
      <c r="N622" s="34"/>
      <c r="O622" s="58"/>
      <c r="P622" s="34"/>
      <c r="Q622" s="58"/>
      <c r="R622" s="34">
        <v>0</v>
      </c>
    </row>
    <row r="623" spans="3:18" x14ac:dyDescent="0.2">
      <c r="C623" s="31" t="s">
        <v>254</v>
      </c>
      <c r="D623" s="31"/>
      <c r="E623" s="35" t="s">
        <v>225</v>
      </c>
      <c r="F623" s="18">
        <f t="shared" si="29"/>
        <v>470000</v>
      </c>
      <c r="G623" s="36"/>
      <c r="H623" s="34">
        <v>74000</v>
      </c>
      <c r="I623" s="58"/>
      <c r="J623" s="34">
        <v>314000</v>
      </c>
      <c r="K623" s="58"/>
      <c r="L623" s="34">
        <v>82000</v>
      </c>
      <c r="M623" s="58"/>
      <c r="N623" s="34">
        <v>216000</v>
      </c>
      <c r="O623" s="58"/>
      <c r="P623" s="34">
        <v>254000</v>
      </c>
      <c r="Q623" s="58"/>
      <c r="R623" s="34">
        <v>0</v>
      </c>
    </row>
    <row r="624" spans="3:18" x14ac:dyDescent="0.2">
      <c r="C624" s="31" t="s">
        <v>226</v>
      </c>
      <c r="D624" s="31"/>
      <c r="E624" s="35"/>
      <c r="F624" s="59">
        <f>SUM(H624:L624)</f>
        <v>-910000</v>
      </c>
      <c r="G624" s="7"/>
      <c r="H624" s="37">
        <v>-97000</v>
      </c>
      <c r="I624" s="34"/>
      <c r="J624" s="37">
        <v>-770000</v>
      </c>
      <c r="K624" s="34"/>
      <c r="L624" s="37">
        <v>-43000</v>
      </c>
      <c r="M624" s="34"/>
      <c r="N624" s="37">
        <v>-980000</v>
      </c>
      <c r="O624" s="34"/>
      <c r="P624" s="37">
        <v>70000</v>
      </c>
      <c r="Q624" s="34"/>
      <c r="R624" s="37">
        <v>0</v>
      </c>
    </row>
    <row r="625" spans="1:19" x14ac:dyDescent="0.2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1:19" x14ac:dyDescent="0.2">
      <c r="E626" s="31" t="s">
        <v>2</v>
      </c>
      <c r="F626" s="59">
        <f>SUM(H626:L626)</f>
        <v>232570000</v>
      </c>
      <c r="G626" s="7"/>
      <c r="H626" s="59">
        <f>SUM(H540:H625)</f>
        <v>23659000</v>
      </c>
      <c r="I626" s="18"/>
      <c r="J626" s="59">
        <f>SUM(J540:J625)</f>
        <v>12793000</v>
      </c>
      <c r="K626" s="18"/>
      <c r="L626" s="59">
        <f>SUM(L540:L625)</f>
        <v>196118000</v>
      </c>
      <c r="M626" s="18"/>
      <c r="N626" s="59">
        <f>SUM(N540:N625)</f>
        <v>91442000</v>
      </c>
      <c r="O626" s="18"/>
      <c r="P626" s="59">
        <f>SUM(P540:P625)</f>
        <v>142398000</v>
      </c>
      <c r="Q626" s="18"/>
      <c r="R626" s="59">
        <f>SUM(R540:R625)</f>
        <v>1270000</v>
      </c>
    </row>
    <row r="627" spans="1:19" x14ac:dyDescent="0.2">
      <c r="A627" s="48"/>
      <c r="B627" s="48"/>
      <c r="C627" s="48"/>
      <c r="D627" s="48"/>
      <c r="E627" s="48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1:19" x14ac:dyDescent="0.2">
      <c r="B628" s="39" t="s">
        <v>25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1:19" x14ac:dyDescent="0.2">
      <c r="C629" s="39" t="s">
        <v>289</v>
      </c>
      <c r="F629" s="18">
        <f>SUM(H629:L629)</f>
        <v>10177000</v>
      </c>
      <c r="G629" s="36"/>
      <c r="H629" s="34">
        <v>2087000</v>
      </c>
      <c r="I629" s="58"/>
      <c r="J629" s="34">
        <v>4206000</v>
      </c>
      <c r="K629" s="58"/>
      <c r="L629" s="34">
        <v>3884000</v>
      </c>
      <c r="M629" s="58"/>
      <c r="N629" s="34">
        <v>4467000</v>
      </c>
      <c r="O629" s="58"/>
      <c r="P629" s="34">
        <v>5722000</v>
      </c>
      <c r="Q629" s="58"/>
      <c r="R629" s="34">
        <v>12000</v>
      </c>
    </row>
    <row r="630" spans="1:19" x14ac:dyDescent="0.2">
      <c r="C630" s="39" t="s">
        <v>290</v>
      </c>
      <c r="G630" s="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7"/>
    </row>
    <row r="631" spans="1:19" x14ac:dyDescent="0.2">
      <c r="C631" s="30"/>
      <c r="E631" s="31" t="s">
        <v>291</v>
      </c>
      <c r="F631" s="18">
        <f>SUM(H631:L631)</f>
        <v>3423000</v>
      </c>
      <c r="G631" s="36"/>
      <c r="H631" s="34">
        <v>1060000</v>
      </c>
      <c r="I631" s="58"/>
      <c r="J631" s="34">
        <v>1719000</v>
      </c>
      <c r="K631" s="58"/>
      <c r="L631" s="34">
        <v>644000</v>
      </c>
      <c r="M631" s="58"/>
      <c r="N631" s="34">
        <v>1704000</v>
      </c>
      <c r="O631" s="58"/>
      <c r="P631" s="34">
        <v>1719000</v>
      </c>
      <c r="Q631" s="58"/>
      <c r="R631" s="34">
        <v>0</v>
      </c>
    </row>
    <row r="632" spans="1:19" x14ac:dyDescent="0.2">
      <c r="C632" s="31" t="s">
        <v>292</v>
      </c>
      <c r="D632" s="31"/>
      <c r="E632" s="35"/>
      <c r="F632" s="18">
        <f>SUM(H632:L632)</f>
        <v>9577000</v>
      </c>
      <c r="G632" s="36"/>
      <c r="H632" s="34">
        <v>25000</v>
      </c>
      <c r="I632" s="58"/>
      <c r="J632" s="34">
        <v>2719000</v>
      </c>
      <c r="K632" s="58"/>
      <c r="L632" s="34">
        <v>6833000</v>
      </c>
      <c r="M632" s="58"/>
      <c r="N632" s="34">
        <v>3980000</v>
      </c>
      <c r="O632" s="58"/>
      <c r="P632" s="34">
        <v>5597000</v>
      </c>
      <c r="Q632" s="58"/>
      <c r="R632" s="34">
        <v>0</v>
      </c>
    </row>
    <row r="633" spans="1:19" x14ac:dyDescent="0.2">
      <c r="C633" s="31" t="s">
        <v>293</v>
      </c>
      <c r="D633" s="31"/>
      <c r="E633" s="35"/>
      <c r="F633" s="18">
        <f>SUM(H633:L633)</f>
        <v>14715000</v>
      </c>
      <c r="G633" s="36"/>
      <c r="H633" s="34">
        <v>165000</v>
      </c>
      <c r="I633" s="58"/>
      <c r="J633" s="34">
        <v>7895000</v>
      </c>
      <c r="K633" s="58"/>
      <c r="L633" s="34">
        <v>6655000</v>
      </c>
      <c r="M633" s="58"/>
      <c r="N633" s="34">
        <v>5170000</v>
      </c>
      <c r="O633" s="58"/>
      <c r="P633" s="34">
        <v>11127000</v>
      </c>
      <c r="Q633" s="58"/>
      <c r="R633" s="34">
        <v>1582000</v>
      </c>
    </row>
    <row r="634" spans="1:19" x14ac:dyDescent="0.2">
      <c r="C634" s="31" t="s">
        <v>294</v>
      </c>
      <c r="D634" s="31"/>
      <c r="E634" s="35"/>
      <c r="F634" s="18">
        <f>SUM(H634:L634)</f>
        <v>1400000</v>
      </c>
      <c r="G634" s="36"/>
      <c r="H634" s="34">
        <v>90000</v>
      </c>
      <c r="I634" s="58"/>
      <c r="J634" s="34">
        <v>639000</v>
      </c>
      <c r="K634" s="58"/>
      <c r="L634" s="34">
        <v>671000</v>
      </c>
      <c r="M634" s="58"/>
      <c r="N634" s="34">
        <v>1055000</v>
      </c>
      <c r="O634" s="58"/>
      <c r="P634" s="34">
        <v>345000</v>
      </c>
      <c r="Q634" s="58"/>
      <c r="R634" s="34">
        <v>0</v>
      </c>
    </row>
    <row r="635" spans="1:19" x14ac:dyDescent="0.2">
      <c r="C635" s="31" t="s">
        <v>257</v>
      </c>
      <c r="D635" s="31"/>
      <c r="E635" s="35"/>
      <c r="F635" s="18">
        <f>SUM(H635:L635)</f>
        <v>185000</v>
      </c>
      <c r="G635" s="7"/>
      <c r="H635" s="34">
        <v>0</v>
      </c>
      <c r="I635" s="34"/>
      <c r="J635" s="34">
        <v>0</v>
      </c>
      <c r="K635" s="34"/>
      <c r="L635" s="34">
        <v>185000</v>
      </c>
      <c r="M635" s="34"/>
      <c r="N635" s="34">
        <v>33000</v>
      </c>
      <c r="O635" s="34"/>
      <c r="P635" s="34">
        <v>152000</v>
      </c>
      <c r="Q635" s="34"/>
      <c r="R635" s="34">
        <v>0</v>
      </c>
    </row>
    <row r="636" spans="1:19" x14ac:dyDescent="0.2">
      <c r="C636" s="30" t="s">
        <v>210</v>
      </c>
      <c r="D636" s="31"/>
      <c r="E636" s="35"/>
      <c r="G636" s="36"/>
      <c r="H636" s="34"/>
      <c r="I636" s="58"/>
      <c r="J636" s="34"/>
      <c r="K636" s="58"/>
      <c r="L636" s="34"/>
      <c r="M636" s="58"/>
      <c r="N636" s="34"/>
      <c r="O636" s="58"/>
      <c r="P636" s="34"/>
      <c r="Q636" s="58"/>
      <c r="R636" s="34"/>
    </row>
    <row r="637" spans="1:19" x14ac:dyDescent="0.2">
      <c r="E637" s="31" t="s">
        <v>47</v>
      </c>
      <c r="F637" s="18">
        <f>SUM(H637:L637)</f>
        <v>114000</v>
      </c>
      <c r="G637" s="36"/>
      <c r="H637" s="34">
        <v>0</v>
      </c>
      <c r="I637" s="58"/>
      <c r="J637" s="34">
        <v>98000</v>
      </c>
      <c r="K637" s="58"/>
      <c r="L637" s="34">
        <v>16000</v>
      </c>
      <c r="M637" s="58"/>
      <c r="N637" s="34">
        <v>0</v>
      </c>
      <c r="O637" s="58"/>
      <c r="P637" s="34">
        <v>114000</v>
      </c>
      <c r="Q637" s="58"/>
      <c r="R637" s="34">
        <v>0</v>
      </c>
    </row>
    <row r="638" spans="1:19" x14ac:dyDescent="0.2">
      <c r="C638" s="31" t="s">
        <v>270</v>
      </c>
      <c r="D638" s="31"/>
      <c r="E638" s="35"/>
      <c r="F638" s="18">
        <f>SUM(H638:L638)</f>
        <v>9000</v>
      </c>
      <c r="G638" s="7"/>
      <c r="H638" s="34">
        <v>0</v>
      </c>
      <c r="I638" s="34"/>
      <c r="J638" s="34">
        <v>12000</v>
      </c>
      <c r="K638" s="34"/>
      <c r="L638" s="34">
        <v>-3000</v>
      </c>
      <c r="M638" s="34"/>
      <c r="N638" s="34">
        <v>-5000</v>
      </c>
      <c r="O638" s="34"/>
      <c r="P638" s="34">
        <v>14000</v>
      </c>
      <c r="Q638" s="34"/>
      <c r="R638" s="34">
        <v>0</v>
      </c>
    </row>
    <row r="639" spans="1:19" x14ac:dyDescent="0.2">
      <c r="C639" s="39" t="s">
        <v>271</v>
      </c>
      <c r="G639" s="36"/>
      <c r="H639" s="34"/>
      <c r="I639" s="58"/>
      <c r="J639" s="34"/>
      <c r="K639" s="58"/>
      <c r="L639" s="34"/>
      <c r="M639" s="58"/>
      <c r="N639" s="34"/>
      <c r="O639" s="58"/>
      <c r="P639" s="34"/>
      <c r="Q639" s="58"/>
      <c r="R639" s="34"/>
    </row>
    <row r="640" spans="1:19" x14ac:dyDescent="0.2">
      <c r="C640" s="31"/>
      <c r="D640" s="31"/>
      <c r="E640" s="35" t="s">
        <v>272</v>
      </c>
      <c r="F640" s="18">
        <f t="shared" ref="F640:F645" si="30">SUM(H640:L640)</f>
        <v>1223000</v>
      </c>
      <c r="G640" s="7"/>
      <c r="H640" s="41">
        <v>0</v>
      </c>
      <c r="I640" s="34"/>
      <c r="J640" s="41">
        <v>231000</v>
      </c>
      <c r="K640" s="34"/>
      <c r="L640" s="41">
        <v>992000</v>
      </c>
      <c r="M640" s="34"/>
      <c r="N640" s="41">
        <v>286000</v>
      </c>
      <c r="O640" s="34"/>
      <c r="P640" s="41">
        <v>936000</v>
      </c>
      <c r="Q640" s="34"/>
      <c r="R640" s="41">
        <v>-1000</v>
      </c>
    </row>
    <row r="641" spans="1:18" ht="12" customHeight="1" x14ac:dyDescent="0.2">
      <c r="C641" s="31" t="s">
        <v>295</v>
      </c>
      <c r="D641" s="31"/>
      <c r="E641" s="35"/>
      <c r="F641" s="18">
        <f t="shared" si="30"/>
        <v>0</v>
      </c>
      <c r="G641" s="36"/>
      <c r="H641" s="34"/>
      <c r="I641" s="58"/>
      <c r="J641" s="34"/>
      <c r="K641" s="58"/>
      <c r="L641" s="34"/>
      <c r="M641" s="58"/>
      <c r="N641" s="34"/>
      <c r="O641" s="58"/>
      <c r="P641" s="34"/>
      <c r="Q641" s="58"/>
      <c r="R641" s="34"/>
    </row>
    <row r="642" spans="1:18" x14ac:dyDescent="0.2">
      <c r="C642" s="31" t="s">
        <v>214</v>
      </c>
      <c r="D642" s="31"/>
      <c r="E642" s="35"/>
      <c r="F642" s="18">
        <f t="shared" si="30"/>
        <v>1415000</v>
      </c>
      <c r="G642" s="36"/>
      <c r="H642" s="34">
        <v>0</v>
      </c>
      <c r="I642" s="58"/>
      <c r="J642" s="34">
        <v>762000</v>
      </c>
      <c r="K642" s="58"/>
      <c r="L642" s="34">
        <v>653000</v>
      </c>
      <c r="M642" s="58"/>
      <c r="N642" s="34">
        <v>708000</v>
      </c>
      <c r="O642" s="58"/>
      <c r="P642" s="34">
        <v>707000</v>
      </c>
      <c r="Q642" s="58"/>
      <c r="R642" s="34">
        <v>0</v>
      </c>
    </row>
    <row r="643" spans="1:18" x14ac:dyDescent="0.2">
      <c r="C643" s="31" t="s">
        <v>273</v>
      </c>
      <c r="D643" s="31"/>
      <c r="E643" s="35"/>
      <c r="F643" s="18">
        <f t="shared" si="30"/>
        <v>22558000</v>
      </c>
      <c r="G643" s="7"/>
      <c r="H643" s="34">
        <v>1077000</v>
      </c>
      <c r="I643" s="34"/>
      <c r="J643" s="34">
        <v>15440000</v>
      </c>
      <c r="K643" s="34"/>
      <c r="L643" s="34">
        <v>6041000</v>
      </c>
      <c r="M643" s="34"/>
      <c r="N643" s="34">
        <v>14230000</v>
      </c>
      <c r="O643" s="34"/>
      <c r="P643" s="34">
        <v>8328000</v>
      </c>
      <c r="Q643" s="34"/>
      <c r="R643" s="34">
        <v>0</v>
      </c>
    </row>
    <row r="644" spans="1:18" x14ac:dyDescent="0.2">
      <c r="C644" s="31" t="s">
        <v>296</v>
      </c>
      <c r="D644" s="31"/>
      <c r="E644" s="35"/>
      <c r="F644" s="18">
        <f t="shared" si="30"/>
        <v>-94000</v>
      </c>
      <c r="G644" s="36"/>
      <c r="H644" s="34">
        <v>0</v>
      </c>
      <c r="I644" s="58"/>
      <c r="J644" s="34">
        <v>-94000</v>
      </c>
      <c r="K644" s="58"/>
      <c r="L644" s="34">
        <v>0</v>
      </c>
      <c r="M644" s="58"/>
      <c r="N644" s="34">
        <v>0</v>
      </c>
      <c r="O644" s="58"/>
      <c r="P644" s="34">
        <v>0</v>
      </c>
      <c r="Q644" s="58"/>
      <c r="R644" s="34">
        <v>94000</v>
      </c>
    </row>
    <row r="645" spans="1:18" x14ac:dyDescent="0.2">
      <c r="C645" s="31" t="s">
        <v>297</v>
      </c>
      <c r="D645" s="31"/>
      <c r="E645" s="35"/>
      <c r="F645" s="18">
        <f t="shared" si="30"/>
        <v>65000</v>
      </c>
      <c r="G645" s="7"/>
      <c r="H645" s="34">
        <v>0</v>
      </c>
      <c r="I645" s="34"/>
      <c r="J645" s="34">
        <v>0</v>
      </c>
      <c r="K645" s="34"/>
      <c r="L645" s="34">
        <v>65000</v>
      </c>
      <c r="M645" s="34"/>
      <c r="N645" s="34">
        <v>-12000</v>
      </c>
      <c r="O645" s="34"/>
      <c r="P645" s="34">
        <v>77000</v>
      </c>
      <c r="Q645" s="34"/>
      <c r="R645" s="34">
        <v>0</v>
      </c>
    </row>
    <row r="646" spans="1:18" x14ac:dyDescent="0.2">
      <c r="C646" s="39" t="s">
        <v>217</v>
      </c>
      <c r="F646" s="18">
        <f t="shared" ref="F646:F652" si="31">SUM(H646:L646)</f>
        <v>14000</v>
      </c>
      <c r="G646" s="36"/>
      <c r="H646" s="34">
        <v>0</v>
      </c>
      <c r="I646" s="58"/>
      <c r="J646" s="34">
        <v>0</v>
      </c>
      <c r="K646" s="58"/>
      <c r="L646" s="34">
        <v>14000</v>
      </c>
      <c r="M646" s="58"/>
      <c r="N646" s="34">
        <v>14000</v>
      </c>
      <c r="O646" s="58"/>
      <c r="P646" s="34">
        <v>0</v>
      </c>
      <c r="Q646" s="58"/>
      <c r="R646" s="34">
        <v>0</v>
      </c>
    </row>
    <row r="647" spans="1:18" x14ac:dyDescent="0.2">
      <c r="C647" s="31" t="s">
        <v>298</v>
      </c>
      <c r="D647" s="31"/>
      <c r="E647" s="35"/>
      <c r="F647" s="18">
        <f t="shared" si="31"/>
        <v>992000</v>
      </c>
      <c r="G647" s="36"/>
      <c r="H647" s="34">
        <v>0</v>
      </c>
      <c r="I647" s="58"/>
      <c r="J647" s="34">
        <v>750000</v>
      </c>
      <c r="K647" s="58"/>
      <c r="L647" s="34">
        <v>242000</v>
      </c>
      <c r="M647" s="58"/>
      <c r="N647" s="34">
        <v>609000</v>
      </c>
      <c r="O647" s="58"/>
      <c r="P647" s="34">
        <v>383000</v>
      </c>
      <c r="Q647" s="58"/>
      <c r="R647" s="34">
        <v>0</v>
      </c>
    </row>
    <row r="648" spans="1:18" x14ac:dyDescent="0.2">
      <c r="C648" s="31" t="s">
        <v>218</v>
      </c>
      <c r="D648" s="31"/>
      <c r="E648" s="35"/>
      <c r="F648" s="18">
        <f t="shared" ref="F648" si="32">SUM(H648:L648)</f>
        <v>1340000</v>
      </c>
      <c r="G648" s="36"/>
      <c r="H648" s="34">
        <v>301000</v>
      </c>
      <c r="I648" s="58"/>
      <c r="J648" s="34">
        <v>867000</v>
      </c>
      <c r="K648" s="58"/>
      <c r="L648" s="34">
        <v>172000</v>
      </c>
      <c r="M648" s="58"/>
      <c r="N648" s="34">
        <v>305000</v>
      </c>
      <c r="O648" s="58"/>
      <c r="P648" s="34">
        <v>1035000</v>
      </c>
      <c r="Q648" s="58"/>
      <c r="R648" s="34">
        <v>0</v>
      </c>
    </row>
    <row r="649" spans="1:18" x14ac:dyDescent="0.2">
      <c r="C649" s="31" t="s">
        <v>220</v>
      </c>
      <c r="D649" s="31"/>
      <c r="E649" s="35"/>
      <c r="F649" s="18">
        <f t="shared" si="31"/>
        <v>1085000</v>
      </c>
      <c r="G649" s="36"/>
      <c r="H649" s="34">
        <v>0</v>
      </c>
      <c r="I649" s="58"/>
      <c r="J649" s="34">
        <v>9000</v>
      </c>
      <c r="K649" s="58"/>
      <c r="L649" s="34">
        <v>1076000</v>
      </c>
      <c r="M649" s="58"/>
      <c r="N649" s="34">
        <v>488000</v>
      </c>
      <c r="O649" s="58"/>
      <c r="P649" s="34">
        <v>597000</v>
      </c>
      <c r="Q649" s="58"/>
      <c r="R649" s="34">
        <v>0</v>
      </c>
    </row>
    <row r="650" spans="1:18" x14ac:dyDescent="0.2">
      <c r="C650" s="31" t="s">
        <v>299</v>
      </c>
      <c r="D650" s="31"/>
      <c r="E650" s="35"/>
      <c r="F650" s="18">
        <f t="shared" si="31"/>
        <v>974000</v>
      </c>
      <c r="G650" s="36"/>
      <c r="H650" s="34">
        <v>0</v>
      </c>
      <c r="I650" s="58"/>
      <c r="J650" s="34">
        <v>817000</v>
      </c>
      <c r="K650" s="58"/>
      <c r="L650" s="34">
        <v>157000</v>
      </c>
      <c r="M650" s="58"/>
      <c r="N650" s="34">
        <v>483000</v>
      </c>
      <c r="O650" s="58"/>
      <c r="P650" s="34">
        <v>492000</v>
      </c>
      <c r="Q650" s="58"/>
      <c r="R650" s="34">
        <v>1000</v>
      </c>
    </row>
    <row r="651" spans="1:18" x14ac:dyDescent="0.2">
      <c r="C651" s="31" t="s">
        <v>222</v>
      </c>
      <c r="D651" s="31"/>
      <c r="E651" s="35"/>
      <c r="F651" s="18">
        <f t="shared" si="31"/>
        <v>173000</v>
      </c>
      <c r="G651" s="36"/>
      <c r="H651" s="34">
        <v>0</v>
      </c>
      <c r="I651" s="58"/>
      <c r="J651" s="34">
        <v>170000</v>
      </c>
      <c r="K651" s="58"/>
      <c r="L651" s="34">
        <v>3000</v>
      </c>
      <c r="M651" s="58"/>
      <c r="N651" s="34">
        <v>68000</v>
      </c>
      <c r="O651" s="58"/>
      <c r="P651" s="34">
        <v>109000</v>
      </c>
      <c r="Q651" s="58"/>
      <c r="R651" s="34">
        <v>4000</v>
      </c>
    </row>
    <row r="652" spans="1:18" x14ac:dyDescent="0.2">
      <c r="C652" s="31" t="s">
        <v>300</v>
      </c>
      <c r="D652" s="31"/>
      <c r="E652" s="35"/>
      <c r="F652" s="18">
        <f t="shared" si="31"/>
        <v>418000</v>
      </c>
      <c r="G652" s="36"/>
      <c r="H652" s="34">
        <v>0</v>
      </c>
      <c r="I652" s="58"/>
      <c r="J652" s="34">
        <v>216000</v>
      </c>
      <c r="K652" s="58"/>
      <c r="L652" s="34">
        <v>202000</v>
      </c>
      <c r="M652" s="58"/>
      <c r="N652" s="34">
        <v>0</v>
      </c>
      <c r="O652" s="58"/>
      <c r="P652" s="34">
        <v>418000</v>
      </c>
      <c r="Q652" s="58"/>
      <c r="R652" s="34">
        <v>0</v>
      </c>
    </row>
    <row r="653" spans="1:18" x14ac:dyDescent="0.2">
      <c r="C653" s="31" t="s">
        <v>226</v>
      </c>
      <c r="D653" s="31"/>
      <c r="E653" s="35"/>
      <c r="F653" s="59">
        <f>SUM(H653:L653)</f>
        <v>-2000</v>
      </c>
      <c r="G653" s="7"/>
      <c r="H653" s="37">
        <v>13000</v>
      </c>
      <c r="I653" s="34"/>
      <c r="J653" s="37">
        <v>59000</v>
      </c>
      <c r="K653" s="34"/>
      <c r="L653" s="37">
        <v>-74000</v>
      </c>
      <c r="M653" s="34"/>
      <c r="N653" s="37">
        <v>-31000</v>
      </c>
      <c r="O653" s="34"/>
      <c r="P653" s="37">
        <v>29000</v>
      </c>
      <c r="Q653" s="34"/>
      <c r="R653" s="37">
        <v>0</v>
      </c>
    </row>
    <row r="654" spans="1:18" x14ac:dyDescent="0.2">
      <c r="B654" s="23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1:18" x14ac:dyDescent="0.2">
      <c r="E655" s="31" t="s">
        <v>2</v>
      </c>
      <c r="F655" s="59">
        <f>SUM(H655:L655)</f>
        <v>69761000</v>
      </c>
      <c r="G655" s="7"/>
      <c r="H655" s="59">
        <f>SUM(H629:H654)</f>
        <v>4818000</v>
      </c>
      <c r="I655" s="18"/>
      <c r="J655" s="59">
        <f>SUM(J629:J654)</f>
        <v>36515000</v>
      </c>
      <c r="K655" s="18"/>
      <c r="L655" s="59">
        <f>SUM(L629:L654)</f>
        <v>28428000</v>
      </c>
      <c r="M655" s="18"/>
      <c r="N655" s="59">
        <f>SUM(N629:N654)</f>
        <v>33552000</v>
      </c>
      <c r="O655" s="18"/>
      <c r="P655" s="59">
        <f>SUM(P629:P654)</f>
        <v>37901000</v>
      </c>
      <c r="Q655" s="18"/>
      <c r="R655" s="59">
        <f>SUM(R629:R654)</f>
        <v>1692000</v>
      </c>
    </row>
    <row r="656" spans="1:18" x14ac:dyDescent="0.2">
      <c r="A656" s="48"/>
      <c r="B656" s="48"/>
      <c r="C656" s="48"/>
      <c r="D656" s="48"/>
      <c r="E656" s="48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1:18" x14ac:dyDescent="0.2">
      <c r="B657" s="39" t="s">
        <v>30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1:18" x14ac:dyDescent="0.2">
      <c r="C658" s="31" t="s">
        <v>292</v>
      </c>
      <c r="D658" s="31"/>
      <c r="E658" s="35"/>
      <c r="F658" s="18">
        <f>SUM(H658:L658)</f>
        <v>320000</v>
      </c>
      <c r="G658" s="36"/>
      <c r="H658" s="34">
        <v>320000</v>
      </c>
      <c r="I658" s="58"/>
      <c r="J658" s="34">
        <v>0</v>
      </c>
      <c r="K658" s="58"/>
      <c r="L658" s="34">
        <v>0</v>
      </c>
      <c r="M658" s="58"/>
      <c r="N658" s="34">
        <v>220000</v>
      </c>
      <c r="O658" s="58"/>
      <c r="P658" s="34">
        <v>100000</v>
      </c>
      <c r="Q658" s="58"/>
      <c r="R658" s="34">
        <v>0</v>
      </c>
    </row>
    <row r="659" spans="1:18" x14ac:dyDescent="0.2">
      <c r="C659" s="31" t="s">
        <v>301</v>
      </c>
      <c r="D659" s="31"/>
      <c r="E659" s="35"/>
      <c r="F659" s="18">
        <f>SUM(H659:L659)</f>
        <v>3949000</v>
      </c>
      <c r="G659" s="36"/>
      <c r="H659" s="34">
        <v>2310000</v>
      </c>
      <c r="I659" s="58"/>
      <c r="J659" s="34">
        <v>1639000</v>
      </c>
      <c r="K659" s="58"/>
      <c r="L659" s="34">
        <v>0</v>
      </c>
      <c r="M659" s="58"/>
      <c r="N659" s="34">
        <v>3127000</v>
      </c>
      <c r="O659" s="58"/>
      <c r="P659" s="34">
        <v>2201000</v>
      </c>
      <c r="Q659" s="58"/>
      <c r="R659" s="34">
        <v>1379000</v>
      </c>
    </row>
    <row r="660" spans="1:18" x14ac:dyDescent="0.2">
      <c r="C660" s="31" t="s">
        <v>302</v>
      </c>
      <c r="D660" s="31"/>
      <c r="E660" s="35"/>
      <c r="F660" s="18">
        <f>SUM(H660:L660)</f>
        <v>0</v>
      </c>
      <c r="G660" s="36"/>
      <c r="H660" s="34"/>
      <c r="I660" s="58"/>
      <c r="J660" s="34"/>
      <c r="K660" s="58"/>
      <c r="L660" s="34"/>
      <c r="M660" s="58"/>
      <c r="N660" s="34"/>
      <c r="O660" s="58"/>
      <c r="P660" s="34"/>
      <c r="Q660" s="58"/>
      <c r="R660" s="34"/>
    </row>
    <row r="661" spans="1:18" x14ac:dyDescent="0.2">
      <c r="C661" s="31"/>
      <c r="D661" s="31"/>
      <c r="E661" s="35" t="s">
        <v>47</v>
      </c>
      <c r="F661" s="18">
        <f>SUM(H661:L661)</f>
        <v>1321000</v>
      </c>
      <c r="G661" s="36"/>
      <c r="H661" s="34">
        <v>65000</v>
      </c>
      <c r="I661" s="58"/>
      <c r="J661" s="34">
        <v>1245000</v>
      </c>
      <c r="K661" s="58"/>
      <c r="L661" s="34">
        <v>11000</v>
      </c>
      <c r="M661" s="58"/>
      <c r="N661" s="34">
        <v>894000</v>
      </c>
      <c r="O661" s="58"/>
      <c r="P661" s="34">
        <v>3891000</v>
      </c>
      <c r="Q661" s="58"/>
      <c r="R661" s="34">
        <v>3464000</v>
      </c>
    </row>
    <row r="662" spans="1:18" x14ac:dyDescent="0.2">
      <c r="C662" s="31" t="s">
        <v>303</v>
      </c>
      <c r="D662" s="31"/>
      <c r="E662" s="35"/>
      <c r="F662" s="18">
        <f>SUM(H662:L662)</f>
        <v>273000</v>
      </c>
      <c r="G662" s="36"/>
      <c r="H662" s="34">
        <v>26000</v>
      </c>
      <c r="I662" s="58"/>
      <c r="J662" s="34">
        <v>245000</v>
      </c>
      <c r="K662" s="58"/>
      <c r="L662" s="34">
        <v>2000</v>
      </c>
      <c r="M662" s="58"/>
      <c r="N662" s="34">
        <v>164000</v>
      </c>
      <c r="O662" s="58"/>
      <c r="P662" s="34">
        <v>109000</v>
      </c>
      <c r="Q662" s="58"/>
      <c r="R662" s="34">
        <v>0</v>
      </c>
    </row>
    <row r="663" spans="1:18" x14ac:dyDescent="0.2">
      <c r="C663" s="31" t="s">
        <v>204</v>
      </c>
      <c r="D663" s="31"/>
      <c r="E663" s="35"/>
      <c r="H663" s="22">
        <v>252000</v>
      </c>
      <c r="J663" s="22">
        <v>142000</v>
      </c>
      <c r="L663" s="22">
        <v>0</v>
      </c>
      <c r="N663" s="22">
        <v>271000</v>
      </c>
      <c r="P663" s="22">
        <v>123000</v>
      </c>
      <c r="R663" s="22">
        <v>0</v>
      </c>
    </row>
    <row r="664" spans="1:18" x14ac:dyDescent="0.2">
      <c r="C664" s="31" t="s">
        <v>304</v>
      </c>
      <c r="D664" s="31"/>
      <c r="E664" s="35"/>
      <c r="F664" s="18">
        <f>SUM(H664:L664)</f>
        <v>1085000</v>
      </c>
      <c r="G664" s="36"/>
      <c r="H664" s="34">
        <v>346000</v>
      </c>
      <c r="I664" s="58"/>
      <c r="J664" s="34">
        <v>739000</v>
      </c>
      <c r="K664" s="58"/>
      <c r="L664" s="34">
        <v>0</v>
      </c>
      <c r="M664" s="58"/>
      <c r="N664" s="34">
        <v>3714000</v>
      </c>
      <c r="O664" s="58"/>
      <c r="P664" s="34">
        <v>8085000</v>
      </c>
      <c r="Q664" s="58"/>
      <c r="R664" s="34">
        <v>10714000</v>
      </c>
    </row>
    <row r="665" spans="1:18" x14ac:dyDescent="0.2">
      <c r="C665" s="31" t="s">
        <v>305</v>
      </c>
      <c r="D665" s="31"/>
      <c r="E665" s="35"/>
      <c r="F665" s="18">
        <f>SUM(H665:L665)</f>
        <v>8209000</v>
      </c>
      <c r="G665" s="36"/>
      <c r="H665" s="34">
        <v>721000</v>
      </c>
      <c r="I665" s="58"/>
      <c r="J665" s="34">
        <v>7488000</v>
      </c>
      <c r="K665" s="58"/>
      <c r="L665" s="34">
        <v>0</v>
      </c>
      <c r="M665" s="58"/>
      <c r="N665" s="34">
        <v>3368000</v>
      </c>
      <c r="O665" s="58"/>
      <c r="P665" s="34">
        <v>14352000</v>
      </c>
      <c r="Q665" s="58"/>
      <c r="R665" s="34">
        <v>9511000</v>
      </c>
    </row>
    <row r="666" spans="1:18" ht="14.25" customHeight="1" x14ac:dyDescent="0.2">
      <c r="C666" s="31" t="s">
        <v>306</v>
      </c>
      <c r="G666" s="7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</row>
    <row r="667" spans="1:18" x14ac:dyDescent="0.2">
      <c r="C667" s="30"/>
      <c r="E667" s="31" t="s">
        <v>307</v>
      </c>
      <c r="F667" s="18">
        <f>SUM(H667:L667)</f>
        <v>1733000</v>
      </c>
      <c r="G667" s="36"/>
      <c r="H667" s="34">
        <v>505000</v>
      </c>
      <c r="I667" s="58"/>
      <c r="J667" s="34">
        <v>1173000</v>
      </c>
      <c r="K667" s="58"/>
      <c r="L667" s="34">
        <v>55000</v>
      </c>
      <c r="M667" s="58"/>
      <c r="N667" s="34">
        <v>832000</v>
      </c>
      <c r="O667" s="58"/>
      <c r="P667" s="34">
        <v>901000</v>
      </c>
      <c r="Q667" s="58"/>
      <c r="R667" s="34">
        <v>0</v>
      </c>
    </row>
    <row r="668" spans="1:18" x14ac:dyDescent="0.2">
      <c r="C668" s="31" t="s">
        <v>308</v>
      </c>
      <c r="D668" s="31"/>
      <c r="E668" s="35"/>
      <c r="F668" s="18">
        <f>SUM(H668:L668)</f>
        <v>4681000</v>
      </c>
      <c r="G668" s="36"/>
      <c r="H668" s="34">
        <v>703000</v>
      </c>
      <c r="I668" s="58"/>
      <c r="J668" s="34">
        <v>3517000</v>
      </c>
      <c r="K668" s="58"/>
      <c r="L668" s="34">
        <v>461000</v>
      </c>
      <c r="M668" s="58"/>
      <c r="N668" s="34">
        <v>2915000</v>
      </c>
      <c r="O668" s="58"/>
      <c r="P668" s="34">
        <v>1777000</v>
      </c>
      <c r="Q668" s="58"/>
      <c r="R668" s="34">
        <v>11000</v>
      </c>
    </row>
    <row r="669" spans="1:18" x14ac:dyDescent="0.2">
      <c r="C669" s="31" t="s">
        <v>207</v>
      </c>
      <c r="D669" s="31"/>
      <c r="E669" s="35"/>
      <c r="F669" s="18">
        <f>SUM(H669:L669)</f>
        <v>165000</v>
      </c>
      <c r="G669" s="36"/>
      <c r="H669" s="34">
        <v>111000</v>
      </c>
      <c r="I669" s="58"/>
      <c r="J669" s="34">
        <v>48000</v>
      </c>
      <c r="K669" s="58"/>
      <c r="L669" s="34">
        <v>6000</v>
      </c>
      <c r="M669" s="58"/>
      <c r="N669" s="34">
        <v>118000</v>
      </c>
      <c r="O669" s="58"/>
      <c r="P669" s="34">
        <v>47000</v>
      </c>
      <c r="Q669" s="58"/>
      <c r="R669" s="34">
        <v>0</v>
      </c>
    </row>
    <row r="670" spans="1:18" x14ac:dyDescent="0.2">
      <c r="A670" s="39" t="s">
        <v>21</v>
      </c>
      <c r="C670" s="31" t="s">
        <v>208</v>
      </c>
      <c r="D670" s="31"/>
      <c r="E670" s="35"/>
      <c r="G670" s="7"/>
      <c r="H670" s="34">
        <v>72000</v>
      </c>
      <c r="I670" s="34"/>
      <c r="J670" s="34">
        <v>-30000</v>
      </c>
      <c r="K670" s="34"/>
      <c r="L670" s="34">
        <v>66000</v>
      </c>
      <c r="M670" s="34"/>
      <c r="N670" s="34">
        <v>323000</v>
      </c>
      <c r="O670" s="34"/>
      <c r="P670" s="34">
        <v>302000</v>
      </c>
      <c r="Q670" s="34"/>
      <c r="R670" s="34">
        <v>517000</v>
      </c>
    </row>
    <row r="671" spans="1:18" x14ac:dyDescent="0.2">
      <c r="C671" s="31" t="s">
        <v>271</v>
      </c>
      <c r="D671" s="31"/>
      <c r="E671" s="35"/>
      <c r="F671" s="18">
        <f>SUM(H671:L671)</f>
        <v>0</v>
      </c>
      <c r="G671" s="36"/>
      <c r="H671" s="34"/>
      <c r="I671" s="58"/>
      <c r="J671" s="34"/>
      <c r="K671" s="58"/>
      <c r="L671" s="34"/>
      <c r="M671" s="58"/>
      <c r="N671" s="34"/>
      <c r="O671" s="58"/>
      <c r="P671" s="34"/>
      <c r="Q671" s="58"/>
      <c r="R671" s="34"/>
    </row>
    <row r="672" spans="1:18" x14ac:dyDescent="0.2">
      <c r="C672" s="31"/>
      <c r="D672" s="31"/>
      <c r="E672" s="35" t="s">
        <v>272</v>
      </c>
      <c r="F672" s="18">
        <f>SUM(H672:L672)</f>
        <v>213000</v>
      </c>
      <c r="G672" s="36"/>
      <c r="H672" s="34">
        <v>0</v>
      </c>
      <c r="I672" s="58"/>
      <c r="J672" s="34">
        <v>0</v>
      </c>
      <c r="K672" s="58"/>
      <c r="L672" s="34">
        <v>213000</v>
      </c>
      <c r="M672" s="58"/>
      <c r="N672" s="34">
        <v>115000</v>
      </c>
      <c r="O672" s="58"/>
      <c r="P672" s="34">
        <v>98000</v>
      </c>
      <c r="Q672" s="58"/>
      <c r="R672" s="34">
        <v>0</v>
      </c>
    </row>
    <row r="673" spans="2:18" x14ac:dyDescent="0.2">
      <c r="C673" s="31" t="s">
        <v>309</v>
      </c>
      <c r="D673" s="31"/>
      <c r="E673" s="35"/>
      <c r="F673" s="18">
        <f>SUM(H673:L673)</f>
        <v>64406000</v>
      </c>
      <c r="G673" s="36"/>
      <c r="H673" s="34">
        <v>40288000</v>
      </c>
      <c r="I673" s="58"/>
      <c r="J673" s="34">
        <v>8489000</v>
      </c>
      <c r="K673" s="58"/>
      <c r="L673" s="34">
        <v>15629000</v>
      </c>
      <c r="M673" s="58"/>
      <c r="N673" s="34">
        <v>26991000</v>
      </c>
      <c r="O673" s="58"/>
      <c r="P673" s="34">
        <v>37415000</v>
      </c>
      <c r="Q673" s="58"/>
      <c r="R673" s="34">
        <v>0</v>
      </c>
    </row>
    <row r="674" spans="2:18" x14ac:dyDescent="0.2">
      <c r="C674" s="31" t="s">
        <v>276</v>
      </c>
      <c r="D674" s="31"/>
      <c r="E674" s="35"/>
      <c r="G674" s="7"/>
      <c r="H674" s="41">
        <v>701000</v>
      </c>
      <c r="I674" s="34"/>
      <c r="J674" s="41">
        <v>17000</v>
      </c>
      <c r="K674" s="34"/>
      <c r="L674" s="41">
        <v>829000</v>
      </c>
      <c r="M674" s="34"/>
      <c r="N674" s="41">
        <v>910000</v>
      </c>
      <c r="O674" s="34"/>
      <c r="P674" s="41">
        <v>637000</v>
      </c>
      <c r="Q674" s="34"/>
      <c r="R674" s="41">
        <v>0</v>
      </c>
    </row>
    <row r="675" spans="2:18" ht="12" customHeight="1" x14ac:dyDescent="0.2">
      <c r="C675" s="31" t="s">
        <v>217</v>
      </c>
      <c r="D675" s="31"/>
      <c r="E675" s="35"/>
      <c r="F675" s="18">
        <f>SUM(H675:L675)</f>
        <v>1960000</v>
      </c>
      <c r="G675" s="36"/>
      <c r="H675" s="34">
        <v>1070000</v>
      </c>
      <c r="I675" s="58"/>
      <c r="J675" s="34">
        <v>79000</v>
      </c>
      <c r="K675" s="58"/>
      <c r="L675" s="34">
        <v>811000</v>
      </c>
      <c r="M675" s="58"/>
      <c r="N675" s="34">
        <v>1081000</v>
      </c>
      <c r="O675" s="58"/>
      <c r="P675" s="34">
        <v>889000</v>
      </c>
      <c r="Q675" s="58"/>
      <c r="R675" s="34">
        <v>10000</v>
      </c>
    </row>
    <row r="676" spans="2:18" x14ac:dyDescent="0.2">
      <c r="C676" s="31" t="s">
        <v>310</v>
      </c>
      <c r="F676" s="18">
        <f>SUM(H676:L676)</f>
        <v>0</v>
      </c>
      <c r="G676" s="36"/>
      <c r="H676" s="34"/>
      <c r="I676" s="58"/>
      <c r="J676" s="34"/>
      <c r="K676" s="58"/>
      <c r="L676" s="34"/>
      <c r="M676" s="58"/>
      <c r="N676" s="34"/>
      <c r="O676" s="58"/>
      <c r="P676" s="34"/>
      <c r="Q676" s="58"/>
      <c r="R676" s="34"/>
    </row>
    <row r="677" spans="2:18" x14ac:dyDescent="0.2">
      <c r="B677" s="23"/>
      <c r="C677" s="31"/>
      <c r="D677" s="31"/>
      <c r="E677" s="35" t="s">
        <v>311</v>
      </c>
      <c r="F677" s="18">
        <f>SUM(H677:L677)</f>
        <v>92000</v>
      </c>
      <c r="G677" s="36"/>
      <c r="H677" s="34">
        <v>92000</v>
      </c>
      <c r="I677" s="58"/>
      <c r="J677" s="34">
        <v>0</v>
      </c>
      <c r="K677" s="58"/>
      <c r="L677" s="34">
        <v>0</v>
      </c>
      <c r="M677" s="58"/>
      <c r="N677" s="34">
        <v>66000</v>
      </c>
      <c r="O677" s="58"/>
      <c r="P677" s="34">
        <v>26000</v>
      </c>
      <c r="Q677" s="58"/>
      <c r="R677" s="34">
        <v>0</v>
      </c>
    </row>
    <row r="678" spans="2:18" x14ac:dyDescent="0.2">
      <c r="C678" s="31" t="s">
        <v>312</v>
      </c>
      <c r="D678" s="31"/>
      <c r="E678" s="35"/>
      <c r="F678" s="18">
        <f>SUM(H678:L678)</f>
        <v>2409000</v>
      </c>
      <c r="G678" s="36"/>
      <c r="H678" s="34">
        <v>2610000</v>
      </c>
      <c r="I678" s="58"/>
      <c r="J678" s="34">
        <v>-201000</v>
      </c>
      <c r="K678" s="58"/>
      <c r="L678" s="34">
        <v>0</v>
      </c>
      <c r="M678" s="58"/>
      <c r="N678" s="34">
        <v>2365000</v>
      </c>
      <c r="O678" s="58"/>
      <c r="P678" s="34">
        <v>3718000</v>
      </c>
      <c r="Q678" s="58"/>
      <c r="R678" s="34">
        <v>3674000</v>
      </c>
    </row>
    <row r="679" spans="2:18" x14ac:dyDescent="0.2">
      <c r="C679" s="31" t="s">
        <v>313</v>
      </c>
      <c r="D679" s="31"/>
      <c r="E679" s="35"/>
      <c r="F679" s="18">
        <f>SUM(H679:L679)</f>
        <v>1992000</v>
      </c>
      <c r="G679" s="36"/>
      <c r="H679" s="34">
        <v>0</v>
      </c>
      <c r="I679" s="58"/>
      <c r="J679" s="34">
        <v>1992000</v>
      </c>
      <c r="K679" s="58"/>
      <c r="L679" s="34">
        <v>0</v>
      </c>
      <c r="M679" s="58"/>
      <c r="N679" s="34">
        <v>1268000</v>
      </c>
      <c r="O679" s="58"/>
      <c r="P679" s="34">
        <v>724000</v>
      </c>
      <c r="Q679" s="58"/>
      <c r="R679" s="34">
        <v>0</v>
      </c>
    </row>
    <row r="680" spans="2:18" x14ac:dyDescent="0.2">
      <c r="C680" s="31" t="s">
        <v>218</v>
      </c>
      <c r="D680" s="31"/>
      <c r="E680" s="35"/>
      <c r="G680" s="7"/>
      <c r="H680" s="34">
        <v>469000</v>
      </c>
      <c r="I680" s="34"/>
      <c r="J680" s="34">
        <v>-3746000</v>
      </c>
      <c r="K680" s="34"/>
      <c r="L680" s="34">
        <v>141000</v>
      </c>
      <c r="M680" s="34"/>
      <c r="N680" s="34">
        <v>131000</v>
      </c>
      <c r="O680" s="34"/>
      <c r="P680" s="34">
        <v>-3049000</v>
      </c>
      <c r="Q680" s="34"/>
      <c r="R680" s="34">
        <v>218000</v>
      </c>
    </row>
    <row r="681" spans="2:18" x14ac:dyDescent="0.2">
      <c r="C681" s="31" t="s">
        <v>314</v>
      </c>
      <c r="D681" s="31"/>
      <c r="E681" s="35"/>
      <c r="F681" s="18">
        <f>SUM(H681:L681)</f>
        <v>0</v>
      </c>
      <c r="G681" s="36"/>
      <c r="H681" s="34"/>
      <c r="I681" s="58"/>
      <c r="J681" s="34"/>
      <c r="K681" s="58"/>
      <c r="L681" s="34"/>
      <c r="M681" s="58"/>
      <c r="N681" s="34"/>
      <c r="O681" s="58"/>
      <c r="P681" s="34"/>
      <c r="Q681" s="58"/>
      <c r="R681" s="34"/>
    </row>
    <row r="682" spans="2:18" x14ac:dyDescent="0.2">
      <c r="C682" s="31"/>
      <c r="D682" s="31"/>
      <c r="E682" s="35" t="s">
        <v>315</v>
      </c>
      <c r="F682" s="18">
        <f>SUM(H682:L682)</f>
        <v>3546000</v>
      </c>
      <c r="G682" s="36"/>
      <c r="H682" s="34">
        <v>1166000</v>
      </c>
      <c r="I682" s="58"/>
      <c r="J682" s="34">
        <v>2295000</v>
      </c>
      <c r="K682" s="58"/>
      <c r="L682" s="34">
        <v>85000</v>
      </c>
      <c r="M682" s="58"/>
      <c r="N682" s="34">
        <v>2035000</v>
      </c>
      <c r="O682" s="58"/>
      <c r="P682" s="34">
        <v>1520000</v>
      </c>
      <c r="Q682" s="58"/>
      <c r="R682" s="34">
        <v>9000</v>
      </c>
    </row>
    <row r="683" spans="2:18" x14ac:dyDescent="0.2">
      <c r="C683" s="31" t="s">
        <v>316</v>
      </c>
      <c r="D683" s="31"/>
      <c r="E683" s="35"/>
      <c r="F683" s="18">
        <f>SUM(H683:L683)</f>
        <v>4809000</v>
      </c>
      <c r="G683" s="36"/>
      <c r="H683" s="34">
        <v>2000</v>
      </c>
      <c r="I683" s="58"/>
      <c r="J683" s="34">
        <v>4807000</v>
      </c>
      <c r="K683" s="58"/>
      <c r="L683" s="34">
        <v>0</v>
      </c>
      <c r="M683" s="58"/>
      <c r="N683" s="34">
        <v>3531000</v>
      </c>
      <c r="O683" s="58"/>
      <c r="P683" s="34">
        <v>1278000</v>
      </c>
      <c r="Q683" s="58"/>
      <c r="R683" s="34">
        <v>0</v>
      </c>
    </row>
    <row r="684" spans="2:18" x14ac:dyDescent="0.2">
      <c r="C684" s="31" t="s">
        <v>317</v>
      </c>
      <c r="D684" s="31"/>
      <c r="E684" s="35"/>
      <c r="F684" s="18">
        <f>SUM(H684:L684)</f>
        <v>2000</v>
      </c>
      <c r="G684" s="36"/>
      <c r="H684" s="34">
        <v>0</v>
      </c>
      <c r="I684" s="58"/>
      <c r="J684" s="34">
        <v>2000</v>
      </c>
      <c r="K684" s="58"/>
      <c r="L684" s="34">
        <v>0</v>
      </c>
      <c r="M684" s="58"/>
      <c r="N684" s="34">
        <v>1000</v>
      </c>
      <c r="O684" s="58"/>
      <c r="P684" s="34">
        <v>1000</v>
      </c>
      <c r="Q684" s="58"/>
      <c r="R684" s="34">
        <v>0</v>
      </c>
    </row>
    <row r="685" spans="2:18" x14ac:dyDescent="0.2">
      <c r="C685" s="31" t="s">
        <v>318</v>
      </c>
      <c r="D685" s="31"/>
      <c r="E685" s="35"/>
      <c r="G685" s="7"/>
      <c r="H685" s="34">
        <v>562000</v>
      </c>
      <c r="I685" s="34"/>
      <c r="J685" s="34">
        <v>429000</v>
      </c>
      <c r="K685" s="34"/>
      <c r="L685" s="34">
        <v>125000</v>
      </c>
      <c r="M685" s="34"/>
      <c r="N685" s="34">
        <v>622000</v>
      </c>
      <c r="O685" s="34"/>
      <c r="P685" s="34">
        <v>494000</v>
      </c>
      <c r="Q685" s="34"/>
      <c r="R685" s="34">
        <v>0</v>
      </c>
    </row>
    <row r="686" spans="2:18" x14ac:dyDescent="0.2">
      <c r="C686" s="31" t="s">
        <v>220</v>
      </c>
      <c r="D686" s="31"/>
      <c r="F686" s="18">
        <f t="shared" ref="F686:F690" si="33">SUM(H686:L686)</f>
        <v>-148000</v>
      </c>
      <c r="G686" s="36"/>
      <c r="H686" s="34">
        <v>0</v>
      </c>
      <c r="I686" s="58"/>
      <c r="J686" s="34">
        <v>-148000</v>
      </c>
      <c r="K686" s="58"/>
      <c r="L686" s="34">
        <v>0</v>
      </c>
      <c r="M686" s="58"/>
      <c r="N686" s="34">
        <v>863000</v>
      </c>
      <c r="O686" s="58"/>
      <c r="P686" s="34">
        <v>611000</v>
      </c>
      <c r="Q686" s="58"/>
      <c r="R686" s="34">
        <v>1622000</v>
      </c>
    </row>
    <row r="687" spans="2:18" x14ac:dyDescent="0.2">
      <c r="C687" s="31" t="s">
        <v>299</v>
      </c>
      <c r="D687" s="31"/>
      <c r="E687" s="35"/>
      <c r="F687" s="18">
        <f t="shared" si="33"/>
        <v>2254000</v>
      </c>
      <c r="G687" s="36"/>
      <c r="H687" s="34">
        <v>830000</v>
      </c>
      <c r="I687" s="58"/>
      <c r="J687" s="34">
        <v>280000</v>
      </c>
      <c r="K687" s="58"/>
      <c r="L687" s="34">
        <v>1144000</v>
      </c>
      <c r="M687" s="58"/>
      <c r="N687" s="34">
        <v>1380000</v>
      </c>
      <c r="O687" s="58"/>
      <c r="P687" s="34">
        <v>881000</v>
      </c>
      <c r="Q687" s="58"/>
      <c r="R687" s="34">
        <v>7000</v>
      </c>
    </row>
    <row r="688" spans="2:18" x14ac:dyDescent="0.2">
      <c r="C688" s="31" t="s">
        <v>288</v>
      </c>
      <c r="D688" s="31"/>
      <c r="E688" s="35"/>
      <c r="F688" s="18">
        <f t="shared" si="33"/>
        <v>801000</v>
      </c>
      <c r="G688" s="36"/>
      <c r="H688" s="34">
        <v>504000</v>
      </c>
      <c r="I688" s="58"/>
      <c r="J688" s="34">
        <v>22000</v>
      </c>
      <c r="K688" s="58"/>
      <c r="L688" s="34">
        <v>275000</v>
      </c>
      <c r="M688" s="58"/>
      <c r="N688" s="34">
        <v>516000</v>
      </c>
      <c r="O688" s="58"/>
      <c r="P688" s="34">
        <v>285000</v>
      </c>
      <c r="Q688" s="58"/>
      <c r="R688" s="34">
        <v>0</v>
      </c>
    </row>
    <row r="689" spans="1:18" x14ac:dyDescent="0.2">
      <c r="C689" s="31" t="s">
        <v>319</v>
      </c>
      <c r="D689" s="31"/>
      <c r="E689" s="35"/>
      <c r="F689" s="18">
        <f t="shared" si="33"/>
        <v>417000</v>
      </c>
      <c r="G689" s="36"/>
      <c r="H689" s="34">
        <v>425000</v>
      </c>
      <c r="I689" s="58"/>
      <c r="J689" s="34">
        <v>-8000</v>
      </c>
      <c r="K689" s="58"/>
      <c r="L689" s="34">
        <v>0</v>
      </c>
      <c r="M689" s="58"/>
      <c r="N689" s="34">
        <v>253000</v>
      </c>
      <c r="O689" s="58"/>
      <c r="P689" s="34">
        <v>2640000</v>
      </c>
      <c r="Q689" s="58"/>
      <c r="R689" s="34">
        <v>2476000</v>
      </c>
    </row>
    <row r="690" spans="1:18" x14ac:dyDescent="0.2">
      <c r="C690" s="31" t="s">
        <v>226</v>
      </c>
      <c r="D690" s="31"/>
      <c r="E690" s="35"/>
      <c r="F690" s="59">
        <f t="shared" si="33"/>
        <v>60000</v>
      </c>
      <c r="G690" s="7"/>
      <c r="H690" s="37">
        <v>84000</v>
      </c>
      <c r="I690" s="34"/>
      <c r="J690" s="37">
        <v>-159000</v>
      </c>
      <c r="K690" s="34"/>
      <c r="L690" s="37">
        <v>135000</v>
      </c>
      <c r="M690" s="34"/>
      <c r="N690" s="37">
        <v>-14000</v>
      </c>
      <c r="O690" s="34"/>
      <c r="P690" s="37">
        <v>74000</v>
      </c>
      <c r="Q690" s="34"/>
      <c r="R690" s="37">
        <v>0</v>
      </c>
    </row>
    <row r="691" spans="1:18" x14ac:dyDescent="0.2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1:18" x14ac:dyDescent="0.2">
      <c r="E692" s="31" t="s">
        <v>2</v>
      </c>
      <c r="F692" s="59">
        <f>SUM(H692:L692)</f>
        <v>104578000</v>
      </c>
      <c r="G692" s="7"/>
      <c r="H692" s="59">
        <f>SUM(H658:H691)</f>
        <v>54234000</v>
      </c>
      <c r="I692" s="18"/>
      <c r="J692" s="59">
        <f t="shared" ref="J692:R692" si="34">SUM(J658:J691)</f>
        <v>30356000</v>
      </c>
      <c r="K692" s="59">
        <f t="shared" si="34"/>
        <v>0</v>
      </c>
      <c r="L692" s="59">
        <f t="shared" si="34"/>
        <v>19988000</v>
      </c>
      <c r="M692" s="59">
        <f t="shared" si="34"/>
        <v>0</v>
      </c>
      <c r="N692" s="59">
        <f t="shared" si="34"/>
        <v>58060000</v>
      </c>
      <c r="O692" s="59">
        <f t="shared" si="34"/>
        <v>0</v>
      </c>
      <c r="P692" s="59">
        <f t="shared" si="34"/>
        <v>80130000</v>
      </c>
      <c r="Q692" s="59">
        <f t="shared" si="34"/>
        <v>0</v>
      </c>
      <c r="R692" s="59">
        <f t="shared" si="34"/>
        <v>33612000</v>
      </c>
    </row>
    <row r="693" spans="1:18" x14ac:dyDescent="0.2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1:18" x14ac:dyDescent="0.2">
      <c r="E694" s="31" t="s">
        <v>320</v>
      </c>
      <c r="F694" s="59">
        <f>SUM(H694:L694)</f>
        <v>399509000</v>
      </c>
      <c r="G694" s="7"/>
      <c r="H694" s="59">
        <f>+H537+H626+H655+H692</f>
        <v>-142648000</v>
      </c>
      <c r="I694" s="18"/>
      <c r="J694" s="59">
        <f>+J537+J626+J655+J692</f>
        <v>283558000</v>
      </c>
      <c r="K694" s="18"/>
      <c r="L694" s="59">
        <f>+L537+L626+L655+L692</f>
        <v>258599000</v>
      </c>
      <c r="M694" s="18"/>
      <c r="N694" s="59">
        <f>+N537+N626+N655+N692</f>
        <v>187802000</v>
      </c>
      <c r="O694" s="18"/>
      <c r="P694" s="59">
        <f>+P537+P626+P655+P692</f>
        <v>248291000</v>
      </c>
      <c r="Q694" s="18"/>
      <c r="R694" s="59">
        <f>+R537+R626+R655+R692</f>
        <v>36584000</v>
      </c>
    </row>
    <row r="695" spans="1:18" x14ac:dyDescent="0.2">
      <c r="G695" s="7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</row>
    <row r="696" spans="1:18" x14ac:dyDescent="0.2">
      <c r="A696" s="23" t="s">
        <v>321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1:18" x14ac:dyDescent="0.2">
      <c r="A697" s="48"/>
      <c r="B697" s="48"/>
      <c r="C697" s="48"/>
      <c r="D697" s="48"/>
      <c r="E697" s="48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1:18" x14ac:dyDescent="0.2">
      <c r="A698" s="48"/>
      <c r="B698" s="39" t="s">
        <v>322</v>
      </c>
      <c r="C698" s="48"/>
      <c r="D698" s="48"/>
      <c r="E698" s="48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1:18" x14ac:dyDescent="0.2">
      <c r="B699" s="21"/>
      <c r="C699" s="39" t="s">
        <v>29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1:18" x14ac:dyDescent="0.2">
      <c r="C700" s="39" t="s">
        <v>323</v>
      </c>
      <c r="F700" s="18">
        <f>SUM(H700:L700)</f>
        <v>868000</v>
      </c>
      <c r="G700" s="36"/>
      <c r="H700" s="34">
        <v>47000</v>
      </c>
      <c r="I700" s="58"/>
      <c r="J700" s="34">
        <v>819000</v>
      </c>
      <c r="K700" s="58"/>
      <c r="L700" s="34">
        <v>2000</v>
      </c>
      <c r="M700" s="58"/>
      <c r="N700" s="34">
        <v>517000</v>
      </c>
      <c r="O700" s="58"/>
      <c r="P700" s="34">
        <v>351000</v>
      </c>
      <c r="Q700" s="58"/>
      <c r="R700" s="34">
        <v>0</v>
      </c>
    </row>
    <row r="701" spans="1:18" x14ac:dyDescent="0.2">
      <c r="C701" s="39" t="s">
        <v>324</v>
      </c>
      <c r="F701" s="18">
        <f t="shared" ref="F701:F703" si="35">SUM(H701:L701)</f>
        <v>0</v>
      </c>
      <c r="G701" s="36"/>
      <c r="H701" s="34"/>
      <c r="I701" s="58"/>
      <c r="J701" s="34"/>
      <c r="K701" s="58"/>
      <c r="L701" s="34"/>
      <c r="M701" s="58"/>
      <c r="N701" s="34"/>
      <c r="O701" s="58"/>
      <c r="P701" s="34"/>
      <c r="Q701" s="58"/>
      <c r="R701" s="34"/>
    </row>
    <row r="702" spans="1:18" x14ac:dyDescent="0.2">
      <c r="C702" s="39" t="s">
        <v>325</v>
      </c>
      <c r="F702" s="18">
        <f t="shared" si="35"/>
        <v>4204000</v>
      </c>
      <c r="G702" s="36"/>
      <c r="H702" s="34">
        <v>0</v>
      </c>
      <c r="I702" s="58"/>
      <c r="J702" s="34">
        <v>4200000</v>
      </c>
      <c r="K702" s="58"/>
      <c r="L702" s="34">
        <v>4000</v>
      </c>
      <c r="M702" s="58"/>
      <c r="N702" s="34">
        <v>10276000</v>
      </c>
      <c r="O702" s="58"/>
      <c r="P702" s="34">
        <v>6218000</v>
      </c>
      <c r="Q702" s="58"/>
      <c r="R702" s="34">
        <v>12290000</v>
      </c>
    </row>
    <row r="703" spans="1:18" x14ac:dyDescent="0.2">
      <c r="C703" s="31" t="s">
        <v>326</v>
      </c>
      <c r="F703" s="18">
        <f t="shared" si="35"/>
        <v>3000</v>
      </c>
      <c r="G703" s="36"/>
      <c r="H703" s="34">
        <v>0</v>
      </c>
      <c r="I703" s="58"/>
      <c r="J703" s="34">
        <v>3000</v>
      </c>
      <c r="K703" s="58"/>
      <c r="L703" s="34">
        <v>0</v>
      </c>
      <c r="M703" s="58"/>
      <c r="N703" s="34">
        <v>2000</v>
      </c>
      <c r="O703" s="58"/>
      <c r="P703" s="34">
        <v>1000</v>
      </c>
      <c r="Q703" s="58"/>
      <c r="R703" s="34">
        <v>0</v>
      </c>
    </row>
    <row r="704" spans="1:18" x14ac:dyDescent="0.2">
      <c r="C704" s="31" t="s">
        <v>327</v>
      </c>
      <c r="G704" s="36"/>
      <c r="H704" s="34"/>
      <c r="I704" s="58"/>
      <c r="J704" s="34"/>
      <c r="K704" s="58"/>
      <c r="L704" s="34"/>
      <c r="M704" s="58"/>
      <c r="N704" s="34"/>
      <c r="O704" s="58"/>
      <c r="P704" s="34"/>
      <c r="Q704" s="58"/>
      <c r="R704" s="34"/>
    </row>
    <row r="705" spans="1:19" x14ac:dyDescent="0.2">
      <c r="C705" s="39" t="s">
        <v>328</v>
      </c>
      <c r="D705" s="31"/>
      <c r="E705" s="31" t="s">
        <v>329</v>
      </c>
      <c r="F705" s="59">
        <f>SUM(H705:L705)</f>
        <v>1324000</v>
      </c>
      <c r="G705" s="7"/>
      <c r="H705" s="37">
        <v>7000</v>
      </c>
      <c r="I705" s="58"/>
      <c r="J705" s="37">
        <v>818000</v>
      </c>
      <c r="K705" s="58"/>
      <c r="L705" s="37">
        <v>499000</v>
      </c>
      <c r="M705" s="58"/>
      <c r="N705" s="37">
        <v>807000</v>
      </c>
      <c r="O705" s="58"/>
      <c r="P705" s="37">
        <v>517000</v>
      </c>
      <c r="Q705" s="58"/>
      <c r="R705" s="37">
        <v>0</v>
      </c>
    </row>
    <row r="706" spans="1:19" x14ac:dyDescent="0.2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1:19" x14ac:dyDescent="0.2">
      <c r="E707" s="31" t="s">
        <v>2</v>
      </c>
      <c r="F707" s="59">
        <f>SUM(H707:L707)</f>
        <v>6399000</v>
      </c>
      <c r="G707" s="7"/>
      <c r="H707" s="59">
        <f>SUM(H700:H706)</f>
        <v>54000</v>
      </c>
      <c r="I707" s="18"/>
      <c r="J707" s="59">
        <f>SUM(J700:J706)</f>
        <v>5840000</v>
      </c>
      <c r="K707" s="18"/>
      <c r="L707" s="59">
        <f>SUM(L700:L706)</f>
        <v>505000</v>
      </c>
      <c r="M707" s="18"/>
      <c r="N707" s="59">
        <f>SUM(N700:N706)</f>
        <v>11602000</v>
      </c>
      <c r="O707" s="18"/>
      <c r="P707" s="59">
        <f>SUM(P700:P706)</f>
        <v>7087000</v>
      </c>
      <c r="Q707" s="18"/>
      <c r="R707" s="59">
        <f>SUM(R700:R706)</f>
        <v>12290000</v>
      </c>
    </row>
    <row r="708" spans="1:19" x14ac:dyDescent="0.2">
      <c r="A708" s="48"/>
      <c r="B708" s="48"/>
      <c r="C708" s="48"/>
      <c r="D708" s="48"/>
      <c r="E708" s="48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1:19" x14ac:dyDescent="0.2">
      <c r="A709" s="48"/>
      <c r="B709" s="39" t="s">
        <v>330</v>
      </c>
      <c r="C709" s="48"/>
      <c r="D709" s="48"/>
      <c r="E709" s="48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1:19" x14ac:dyDescent="0.2">
      <c r="B710" s="21"/>
      <c r="C710" s="39" t="s">
        <v>331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1:19" x14ac:dyDescent="0.2">
      <c r="B711" s="21"/>
      <c r="C711" s="39" t="s">
        <v>332</v>
      </c>
      <c r="F711" s="59">
        <f>SUM(H711:L711)</f>
        <v>2991000</v>
      </c>
      <c r="G711" s="7"/>
      <c r="H711" s="37">
        <v>1000</v>
      </c>
      <c r="I711" s="34"/>
      <c r="J711" s="37">
        <v>2871000</v>
      </c>
      <c r="K711" s="34"/>
      <c r="L711" s="37">
        <v>119000</v>
      </c>
      <c r="M711" s="34"/>
      <c r="N711" s="37">
        <v>1662000</v>
      </c>
      <c r="O711" s="34"/>
      <c r="P711" s="37">
        <v>1348000</v>
      </c>
      <c r="Q711" s="34"/>
      <c r="R711" s="37">
        <v>19000</v>
      </c>
    </row>
    <row r="712" spans="1:19" x14ac:dyDescent="0.2">
      <c r="B712" s="21"/>
      <c r="F712" s="40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7"/>
    </row>
    <row r="713" spans="1:19" x14ac:dyDescent="0.2">
      <c r="C713" s="31" t="s">
        <v>333</v>
      </c>
      <c r="D713" s="31"/>
      <c r="E713" s="35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1:19" x14ac:dyDescent="0.2">
      <c r="E714" s="31" t="s">
        <v>334</v>
      </c>
      <c r="F714" s="18">
        <f>SUM(H714:L714)</f>
        <v>711000</v>
      </c>
      <c r="G714" s="36"/>
      <c r="H714" s="34">
        <v>0</v>
      </c>
      <c r="I714" s="58"/>
      <c r="J714" s="34">
        <v>583000</v>
      </c>
      <c r="K714" s="58"/>
      <c r="L714" s="34">
        <v>128000</v>
      </c>
      <c r="M714" s="58"/>
      <c r="N714" s="34">
        <v>414000</v>
      </c>
      <c r="O714" s="58"/>
      <c r="P714" s="34">
        <v>297000</v>
      </c>
      <c r="Q714" s="58"/>
      <c r="R714" s="34">
        <v>0</v>
      </c>
    </row>
    <row r="715" spans="1:19" x14ac:dyDescent="0.2">
      <c r="E715" s="31" t="s">
        <v>335</v>
      </c>
      <c r="F715" s="59">
        <f>SUM(H715:L715)</f>
        <v>1528000</v>
      </c>
      <c r="G715" s="7"/>
      <c r="H715" s="37">
        <v>0</v>
      </c>
      <c r="I715" s="34"/>
      <c r="J715" s="37">
        <v>708000</v>
      </c>
      <c r="K715" s="34"/>
      <c r="L715" s="37">
        <v>820000</v>
      </c>
      <c r="M715" s="34"/>
      <c r="N715" s="37">
        <v>429000</v>
      </c>
      <c r="O715" s="34"/>
      <c r="P715" s="37">
        <v>1109000</v>
      </c>
      <c r="Q715" s="34"/>
      <c r="R715" s="37">
        <v>10000</v>
      </c>
    </row>
    <row r="716" spans="1:19" x14ac:dyDescent="0.2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1:19" x14ac:dyDescent="0.2">
      <c r="E717" s="31" t="s">
        <v>2</v>
      </c>
      <c r="F717" s="59">
        <f>SUM(H717:L717)</f>
        <v>2239000</v>
      </c>
      <c r="G717" s="7"/>
      <c r="H717" s="59">
        <f>SUM(H714:H716)</f>
        <v>0</v>
      </c>
      <c r="I717" s="18"/>
      <c r="J717" s="59">
        <f>SUM(J714:J716)</f>
        <v>1291000</v>
      </c>
      <c r="K717" s="18"/>
      <c r="L717" s="59">
        <f>SUM(L714:L716)</f>
        <v>948000</v>
      </c>
      <c r="M717" s="18"/>
      <c r="N717" s="59">
        <f>SUM(N714:N716)</f>
        <v>843000</v>
      </c>
      <c r="O717" s="18"/>
      <c r="P717" s="59">
        <f>SUM(P714:P716)</f>
        <v>1406000</v>
      </c>
      <c r="Q717" s="18"/>
      <c r="R717" s="59">
        <f>SUM(R714:R716)</f>
        <v>10000</v>
      </c>
    </row>
    <row r="718" spans="1:19" x14ac:dyDescent="0.2">
      <c r="B718" s="23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1:19" x14ac:dyDescent="0.2">
      <c r="C719" s="31" t="s">
        <v>336</v>
      </c>
      <c r="D719" s="31"/>
      <c r="E719" s="35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1:19" x14ac:dyDescent="0.2">
      <c r="E720" s="31" t="s">
        <v>337</v>
      </c>
      <c r="F720" s="18">
        <f>SUM(H720:L720)</f>
        <v>285000</v>
      </c>
      <c r="G720" s="36"/>
      <c r="H720" s="34">
        <v>0</v>
      </c>
      <c r="I720" s="58"/>
      <c r="J720" s="34">
        <v>161000</v>
      </c>
      <c r="K720" s="58"/>
      <c r="L720" s="34">
        <v>124000</v>
      </c>
      <c r="M720" s="58"/>
      <c r="N720" s="34">
        <v>427000</v>
      </c>
      <c r="O720" s="58"/>
      <c r="P720" s="34">
        <v>-142000</v>
      </c>
      <c r="Q720" s="58"/>
      <c r="R720" s="34">
        <v>0</v>
      </c>
    </row>
    <row r="721" spans="3:18" x14ac:dyDescent="0.2">
      <c r="E721" s="31" t="s">
        <v>338</v>
      </c>
      <c r="G721" s="7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</row>
    <row r="722" spans="3:18" x14ac:dyDescent="0.2">
      <c r="E722" s="31" t="s">
        <v>339</v>
      </c>
      <c r="F722" s="18">
        <f t="shared" ref="F722:F727" si="36">SUM(H722:L722)</f>
        <v>1061000</v>
      </c>
      <c r="G722" s="36"/>
      <c r="H722" s="34">
        <v>323000</v>
      </c>
      <c r="I722" s="58"/>
      <c r="J722" s="34">
        <v>680000</v>
      </c>
      <c r="K722" s="58"/>
      <c r="L722" s="34">
        <v>58000</v>
      </c>
      <c r="M722" s="58"/>
      <c r="N722" s="34">
        <v>630000</v>
      </c>
      <c r="O722" s="58"/>
      <c r="P722" s="34">
        <v>431000</v>
      </c>
      <c r="Q722" s="58"/>
      <c r="R722" s="34">
        <v>0</v>
      </c>
    </row>
    <row r="723" spans="3:18" x14ac:dyDescent="0.2">
      <c r="E723" s="31" t="s">
        <v>340</v>
      </c>
      <c r="F723" s="18">
        <f t="shared" si="36"/>
        <v>259000</v>
      </c>
      <c r="G723" s="36"/>
      <c r="H723" s="34">
        <v>125000</v>
      </c>
      <c r="I723" s="58"/>
      <c r="J723" s="34">
        <v>133000</v>
      </c>
      <c r="K723" s="58"/>
      <c r="L723" s="34">
        <v>1000</v>
      </c>
      <c r="M723" s="58"/>
      <c r="N723" s="34">
        <v>165000</v>
      </c>
      <c r="O723" s="58"/>
      <c r="P723" s="34">
        <v>94000</v>
      </c>
      <c r="Q723" s="58"/>
      <c r="R723" s="34">
        <v>0</v>
      </c>
    </row>
    <row r="724" spans="3:18" x14ac:dyDescent="0.2">
      <c r="E724" s="31" t="s">
        <v>341</v>
      </c>
      <c r="F724" s="18">
        <f t="shared" si="36"/>
        <v>5387000</v>
      </c>
      <c r="G724" s="36"/>
      <c r="H724" s="34">
        <v>0</v>
      </c>
      <c r="I724" s="58"/>
      <c r="J724" s="34">
        <v>5300000</v>
      </c>
      <c r="K724" s="58"/>
      <c r="L724" s="34">
        <v>87000</v>
      </c>
      <c r="M724" s="58"/>
      <c r="N724" s="34">
        <v>3212000</v>
      </c>
      <c r="O724" s="58"/>
      <c r="P724" s="34">
        <v>2175000</v>
      </c>
      <c r="Q724" s="58"/>
      <c r="R724" s="34">
        <v>0</v>
      </c>
    </row>
    <row r="725" spans="3:18" x14ac:dyDescent="0.2">
      <c r="E725" s="31" t="s">
        <v>342</v>
      </c>
      <c r="F725" s="18">
        <f t="shared" si="36"/>
        <v>313000</v>
      </c>
      <c r="G725" s="36"/>
      <c r="H725" s="34">
        <v>53000</v>
      </c>
      <c r="I725" s="58"/>
      <c r="J725" s="34">
        <v>256000</v>
      </c>
      <c r="K725" s="58"/>
      <c r="L725" s="34">
        <v>4000</v>
      </c>
      <c r="M725" s="58"/>
      <c r="N725" s="34">
        <v>196000</v>
      </c>
      <c r="O725" s="58"/>
      <c r="P725" s="34">
        <v>117000</v>
      </c>
      <c r="Q725" s="58"/>
      <c r="R725" s="34">
        <v>0</v>
      </c>
    </row>
    <row r="726" spans="3:18" x14ac:dyDescent="0.2">
      <c r="E726" s="31" t="s">
        <v>343</v>
      </c>
      <c r="F726" s="18">
        <f t="shared" si="36"/>
        <v>1827000</v>
      </c>
      <c r="G726" s="36"/>
      <c r="H726" s="34">
        <v>0</v>
      </c>
      <c r="I726" s="58"/>
      <c r="J726" s="34">
        <v>1826000</v>
      </c>
      <c r="K726" s="58"/>
      <c r="L726" s="34">
        <v>1000</v>
      </c>
      <c r="M726" s="58"/>
      <c r="N726" s="34">
        <v>434000</v>
      </c>
      <c r="O726" s="58"/>
      <c r="P726" s="34">
        <v>1393000</v>
      </c>
      <c r="Q726" s="58"/>
      <c r="R726" s="34">
        <v>0</v>
      </c>
    </row>
    <row r="727" spans="3:18" x14ac:dyDescent="0.2">
      <c r="E727" s="31" t="s">
        <v>344</v>
      </c>
      <c r="F727" s="18">
        <f t="shared" si="36"/>
        <v>6294000</v>
      </c>
      <c r="G727" s="36"/>
      <c r="H727" s="34">
        <v>393000</v>
      </c>
      <c r="I727" s="58"/>
      <c r="J727" s="34">
        <v>5802000</v>
      </c>
      <c r="K727" s="58"/>
      <c r="L727" s="34">
        <v>99000</v>
      </c>
      <c r="M727" s="58"/>
      <c r="N727" s="34">
        <v>4150000</v>
      </c>
      <c r="O727" s="58"/>
      <c r="P727" s="34">
        <v>2144000</v>
      </c>
      <c r="Q727" s="58"/>
      <c r="R727" s="34">
        <v>0</v>
      </c>
    </row>
    <row r="728" spans="3:18" x14ac:dyDescent="0.2">
      <c r="E728" s="31" t="s">
        <v>345</v>
      </c>
      <c r="F728" s="59">
        <f>SUM(H728:L728)</f>
        <v>1473000</v>
      </c>
      <c r="G728" s="7"/>
      <c r="H728" s="37">
        <v>2000</v>
      </c>
      <c r="I728" s="34"/>
      <c r="J728" s="37">
        <v>1255000</v>
      </c>
      <c r="K728" s="34"/>
      <c r="L728" s="37">
        <v>216000</v>
      </c>
      <c r="M728" s="34"/>
      <c r="N728" s="37">
        <v>818000</v>
      </c>
      <c r="O728" s="34"/>
      <c r="P728" s="37">
        <v>655000</v>
      </c>
      <c r="Q728" s="34"/>
      <c r="R728" s="37">
        <v>0</v>
      </c>
    </row>
    <row r="729" spans="3:18" x14ac:dyDescent="0.2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3:18" x14ac:dyDescent="0.2">
      <c r="E730" s="31" t="s">
        <v>2</v>
      </c>
      <c r="F730" s="59">
        <f>SUM(H730:L730)</f>
        <v>16899000</v>
      </c>
      <c r="G730" s="7"/>
      <c r="H730" s="59">
        <f>SUM(H720:H729)</f>
        <v>896000</v>
      </c>
      <c r="I730" s="18"/>
      <c r="J730" s="59">
        <f>SUM(J720:J729)</f>
        <v>15413000</v>
      </c>
      <c r="K730" s="18"/>
      <c r="L730" s="59">
        <f>SUM(L720:L729)</f>
        <v>590000</v>
      </c>
      <c r="M730" s="18"/>
      <c r="N730" s="59">
        <f>SUM(N720:N729)</f>
        <v>10032000</v>
      </c>
      <c r="O730" s="18"/>
      <c r="P730" s="59">
        <f>SUM(P720:P729)</f>
        <v>6867000</v>
      </c>
      <c r="Q730" s="18"/>
      <c r="R730" s="59">
        <f>SUM(R720:R729)</f>
        <v>0</v>
      </c>
    </row>
    <row r="731" spans="3:18" x14ac:dyDescent="0.2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3:18" x14ac:dyDescent="0.2">
      <c r="C732" s="31" t="s">
        <v>346</v>
      </c>
      <c r="D732" s="31"/>
      <c r="E732" s="35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3:18" x14ac:dyDescent="0.2">
      <c r="E733" s="31" t="s">
        <v>347</v>
      </c>
      <c r="F733" s="18">
        <f>SUM(H733:L733)</f>
        <v>115000</v>
      </c>
      <c r="G733" s="36"/>
      <c r="H733" s="34">
        <v>115000</v>
      </c>
      <c r="I733" s="58"/>
      <c r="J733" s="34">
        <v>0</v>
      </c>
      <c r="K733" s="58"/>
      <c r="L733" s="34">
        <v>0</v>
      </c>
      <c r="M733" s="58"/>
      <c r="N733" s="34">
        <v>76000</v>
      </c>
      <c r="O733" s="58"/>
      <c r="P733" s="34">
        <v>39000</v>
      </c>
      <c r="Q733" s="58"/>
      <c r="R733" s="34">
        <v>0</v>
      </c>
    </row>
    <row r="734" spans="3:18" x14ac:dyDescent="0.2">
      <c r="E734" s="31" t="s">
        <v>348</v>
      </c>
      <c r="F734" s="18">
        <f>SUM(H734:L734)</f>
        <v>45325000</v>
      </c>
      <c r="G734" s="36"/>
      <c r="H734" s="34">
        <v>0</v>
      </c>
      <c r="I734" s="58"/>
      <c r="J734" s="34">
        <v>27207000</v>
      </c>
      <c r="K734" s="58"/>
      <c r="L734" s="34">
        <v>18118000</v>
      </c>
      <c r="M734" s="58"/>
      <c r="N734" s="34">
        <v>19314000</v>
      </c>
      <c r="O734" s="58"/>
      <c r="P734" s="34">
        <v>26573000</v>
      </c>
      <c r="Q734" s="58"/>
      <c r="R734" s="34">
        <v>562000</v>
      </c>
    </row>
    <row r="735" spans="3:18" x14ac:dyDescent="0.2">
      <c r="E735" s="31" t="s">
        <v>349</v>
      </c>
      <c r="F735" s="59">
        <f>SUM(H735:L735)</f>
        <v>8997000</v>
      </c>
      <c r="G735" s="7"/>
      <c r="H735" s="37">
        <v>14000</v>
      </c>
      <c r="I735" s="34"/>
      <c r="J735" s="37">
        <v>8591000</v>
      </c>
      <c r="K735" s="34"/>
      <c r="L735" s="37">
        <v>392000</v>
      </c>
      <c r="M735" s="34"/>
      <c r="N735" s="37">
        <v>4378000</v>
      </c>
      <c r="O735" s="34"/>
      <c r="P735" s="37">
        <v>4694000</v>
      </c>
      <c r="Q735" s="34"/>
      <c r="R735" s="37">
        <v>75000</v>
      </c>
    </row>
    <row r="736" spans="3:18" x14ac:dyDescent="0.2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1:18" x14ac:dyDescent="0.2">
      <c r="E737" s="31" t="s">
        <v>2</v>
      </c>
      <c r="F737" s="59">
        <f>SUM(H737:L737)</f>
        <v>54437000</v>
      </c>
      <c r="G737" s="7"/>
      <c r="H737" s="59">
        <f>SUM(H733:H736)</f>
        <v>129000</v>
      </c>
      <c r="I737" s="18"/>
      <c r="J737" s="59">
        <f>SUM(J733:J736)</f>
        <v>35798000</v>
      </c>
      <c r="K737" s="18"/>
      <c r="L737" s="59">
        <f>SUM(L733:L736)</f>
        <v>18510000</v>
      </c>
      <c r="M737" s="18"/>
      <c r="N737" s="59">
        <f>SUM(N733:N736)</f>
        <v>23768000</v>
      </c>
      <c r="O737" s="18"/>
      <c r="P737" s="59">
        <f>SUM(P733:P736)</f>
        <v>31306000</v>
      </c>
      <c r="Q737" s="18"/>
      <c r="R737" s="59">
        <f>SUM(R733:R736)</f>
        <v>637000</v>
      </c>
    </row>
    <row r="738" spans="1:18" x14ac:dyDescent="0.2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1:18" x14ac:dyDescent="0.2">
      <c r="E739" s="31" t="s">
        <v>350</v>
      </c>
      <c r="F739" s="59">
        <f>SUM(H739:L739)</f>
        <v>76566000</v>
      </c>
      <c r="G739" s="7"/>
      <c r="H739" s="59">
        <f>+H711+H717+H730+H737</f>
        <v>1026000</v>
      </c>
      <c r="I739" s="18"/>
      <c r="J739" s="59">
        <f>+J711+J717+J730+J737</f>
        <v>55373000</v>
      </c>
      <c r="K739" s="18"/>
      <c r="L739" s="59">
        <f>+L711+L717+L730+L737</f>
        <v>20167000</v>
      </c>
      <c r="M739" s="18"/>
      <c r="N739" s="59">
        <f>+N711+N717+N730+N737</f>
        <v>36305000</v>
      </c>
      <c r="O739" s="18"/>
      <c r="P739" s="59">
        <f>+P711+P717+P730+P737</f>
        <v>40927000</v>
      </c>
      <c r="Q739" s="18"/>
      <c r="R739" s="59">
        <f>+R711+R717+R730+R737</f>
        <v>666000</v>
      </c>
    </row>
    <row r="740" spans="1:18" x14ac:dyDescent="0.2">
      <c r="A740" s="48"/>
      <c r="B740" s="48"/>
      <c r="C740" s="48"/>
      <c r="D740" s="48"/>
      <c r="E740" s="48"/>
      <c r="F740" s="51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1:18" x14ac:dyDescent="0.2">
      <c r="A741" s="48"/>
      <c r="B741" s="39" t="s">
        <v>351</v>
      </c>
      <c r="C741" s="48"/>
      <c r="D741" s="48"/>
      <c r="E741" s="48"/>
      <c r="F741" s="51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1:18" x14ac:dyDescent="0.2">
      <c r="B742" s="21"/>
      <c r="C742" s="39" t="s">
        <v>352</v>
      </c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1:18" x14ac:dyDescent="0.2">
      <c r="B743" s="31"/>
      <c r="C743" s="31" t="s">
        <v>353</v>
      </c>
      <c r="D743" s="31"/>
      <c r="E743" s="35"/>
      <c r="F743" s="18">
        <f>SUM(H743:L743)</f>
        <v>2451000</v>
      </c>
      <c r="G743" s="36"/>
      <c r="H743" s="34">
        <v>1367000</v>
      </c>
      <c r="I743" s="58"/>
      <c r="J743" s="34">
        <v>796000</v>
      </c>
      <c r="K743" s="58"/>
      <c r="L743" s="34">
        <v>288000</v>
      </c>
      <c r="M743" s="58"/>
      <c r="N743" s="34">
        <v>1541000</v>
      </c>
      <c r="O743" s="58"/>
      <c r="P743" s="34">
        <v>910000</v>
      </c>
      <c r="Q743" s="58"/>
      <c r="R743" s="34">
        <v>0</v>
      </c>
    </row>
    <row r="744" spans="1:18" x14ac:dyDescent="0.2">
      <c r="B744" s="31"/>
      <c r="C744" s="31" t="s">
        <v>354</v>
      </c>
      <c r="D744" s="30"/>
      <c r="E744" s="35"/>
      <c r="F744" s="18">
        <f>SUM(H744:L744)</f>
        <v>1055000</v>
      </c>
      <c r="G744" s="36"/>
      <c r="H744" s="34">
        <v>494000</v>
      </c>
      <c r="I744" s="58"/>
      <c r="J744" s="34">
        <v>141000</v>
      </c>
      <c r="K744" s="58"/>
      <c r="L744" s="34">
        <v>420000</v>
      </c>
      <c r="M744" s="58"/>
      <c r="N744" s="34">
        <v>540000</v>
      </c>
      <c r="O744" s="58"/>
      <c r="P744" s="34">
        <v>515000</v>
      </c>
      <c r="Q744" s="58"/>
      <c r="R744" s="34">
        <v>0</v>
      </c>
    </row>
    <row r="745" spans="1:18" x14ac:dyDescent="0.2">
      <c r="C745" s="31" t="s">
        <v>355</v>
      </c>
      <c r="D745" s="31"/>
      <c r="E745" s="35"/>
      <c r="F745" s="18">
        <f>SUM(H745:L745)</f>
        <v>1109000</v>
      </c>
      <c r="G745" s="36"/>
      <c r="H745" s="34">
        <v>248000</v>
      </c>
      <c r="I745" s="58"/>
      <c r="J745" s="34">
        <v>872000</v>
      </c>
      <c r="K745" s="58"/>
      <c r="L745" s="34">
        <v>-11000</v>
      </c>
      <c r="M745" s="58"/>
      <c r="N745" s="34">
        <v>669000</v>
      </c>
      <c r="O745" s="58"/>
      <c r="P745" s="34">
        <v>440000</v>
      </c>
      <c r="Q745" s="58"/>
      <c r="R745" s="34">
        <v>0</v>
      </c>
    </row>
    <row r="746" spans="1:18" x14ac:dyDescent="0.2">
      <c r="C746" s="31" t="s">
        <v>345</v>
      </c>
      <c r="D746" s="31"/>
      <c r="E746" s="35"/>
      <c r="F746" s="18">
        <f>SUM(H746:L746)</f>
        <v>502000</v>
      </c>
      <c r="G746" s="36"/>
      <c r="H746" s="34">
        <v>0</v>
      </c>
      <c r="I746" s="58"/>
      <c r="J746" s="34">
        <v>88000</v>
      </c>
      <c r="K746" s="58"/>
      <c r="L746" s="34">
        <v>414000</v>
      </c>
      <c r="M746" s="58"/>
      <c r="N746" s="34">
        <v>241000</v>
      </c>
      <c r="O746" s="58"/>
      <c r="P746" s="34">
        <v>261000</v>
      </c>
      <c r="Q746" s="58"/>
      <c r="R746" s="34">
        <v>0</v>
      </c>
    </row>
    <row r="747" spans="1:18" x14ac:dyDescent="0.2">
      <c r="C747" s="31" t="s">
        <v>356</v>
      </c>
      <c r="D747" s="31"/>
      <c r="E747" s="35"/>
      <c r="F747" s="59">
        <f>SUM(H747:L747)</f>
        <v>2837000</v>
      </c>
      <c r="G747" s="7"/>
      <c r="H747" s="37">
        <v>1491000</v>
      </c>
      <c r="I747" s="34"/>
      <c r="J747" s="37">
        <v>1287000</v>
      </c>
      <c r="K747" s="34"/>
      <c r="L747" s="37">
        <v>59000</v>
      </c>
      <c r="M747" s="34"/>
      <c r="N747" s="37">
        <v>1977000</v>
      </c>
      <c r="O747" s="34"/>
      <c r="P747" s="37">
        <v>860000</v>
      </c>
      <c r="Q747" s="34"/>
      <c r="R747" s="37">
        <v>0</v>
      </c>
    </row>
    <row r="748" spans="1:18" x14ac:dyDescent="0.2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1:18" x14ac:dyDescent="0.2">
      <c r="E749" s="31" t="s">
        <v>2</v>
      </c>
      <c r="F749" s="59">
        <f>SUM(H749:L749)</f>
        <v>7954000</v>
      </c>
      <c r="G749" s="7"/>
      <c r="H749" s="59">
        <f>SUM(H743:H748)</f>
        <v>3600000</v>
      </c>
      <c r="I749" s="18"/>
      <c r="J749" s="59">
        <f>SUM(J743:J748)</f>
        <v>3184000</v>
      </c>
      <c r="K749" s="18"/>
      <c r="L749" s="59">
        <f>SUM(L743:L748)</f>
        <v>1170000</v>
      </c>
      <c r="M749" s="18"/>
      <c r="N749" s="59">
        <f>SUM(N743:N748)</f>
        <v>4968000</v>
      </c>
      <c r="O749" s="18"/>
      <c r="P749" s="59">
        <f>SUM(P743:P748)</f>
        <v>2986000</v>
      </c>
      <c r="Q749" s="18"/>
      <c r="R749" s="59">
        <f>SUM(R743:R748)</f>
        <v>0</v>
      </c>
    </row>
    <row r="750" spans="1:18" x14ac:dyDescent="0.2">
      <c r="A750" s="48"/>
      <c r="B750" s="48"/>
      <c r="C750" s="48"/>
      <c r="D750" s="48"/>
      <c r="E750" s="48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1:18" x14ac:dyDescent="0.2">
      <c r="A751" s="48"/>
      <c r="B751" s="39" t="s">
        <v>357</v>
      </c>
      <c r="C751" s="48"/>
      <c r="D751" s="48"/>
      <c r="E751" s="48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1:18" x14ac:dyDescent="0.2">
      <c r="B752" s="21"/>
      <c r="C752" s="39" t="s">
        <v>358</v>
      </c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1:20" x14ac:dyDescent="0.2">
      <c r="C753" s="39" t="s">
        <v>359</v>
      </c>
      <c r="F753" s="18">
        <f>SUM(H753:L753)</f>
        <v>4110000</v>
      </c>
      <c r="G753" s="36"/>
      <c r="H753" s="34">
        <v>1000</v>
      </c>
      <c r="I753" s="58"/>
      <c r="J753" s="34">
        <v>3559000</v>
      </c>
      <c r="K753" s="58"/>
      <c r="L753" s="34">
        <v>550000</v>
      </c>
      <c r="M753" s="58"/>
      <c r="N753" s="34">
        <v>2633000</v>
      </c>
      <c r="O753" s="58"/>
      <c r="P753" s="34">
        <v>1477000</v>
      </c>
      <c r="Q753" s="58"/>
      <c r="R753" s="34">
        <v>0</v>
      </c>
    </row>
    <row r="754" spans="1:20" x14ac:dyDescent="0.2">
      <c r="C754" s="31" t="s">
        <v>360</v>
      </c>
      <c r="F754" s="18">
        <f>SUM(H754:L754)</f>
        <v>3565000</v>
      </c>
      <c r="G754" s="36"/>
      <c r="H754" s="34">
        <v>1625000</v>
      </c>
      <c r="I754" s="58"/>
      <c r="J754" s="34">
        <v>1330000</v>
      </c>
      <c r="K754" s="58"/>
      <c r="L754" s="34">
        <v>610000</v>
      </c>
      <c r="M754" s="58"/>
      <c r="N754" s="34">
        <v>2290000</v>
      </c>
      <c r="O754" s="58"/>
      <c r="P754" s="34">
        <v>1275000</v>
      </c>
      <c r="Q754" s="58"/>
      <c r="R754" s="34">
        <v>0</v>
      </c>
    </row>
    <row r="755" spans="1:20" x14ac:dyDescent="0.2">
      <c r="C755" s="31" t="s">
        <v>361</v>
      </c>
      <c r="G755" s="7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</row>
    <row r="756" spans="1:20" x14ac:dyDescent="0.2">
      <c r="C756" s="31"/>
      <c r="E756" s="31" t="s">
        <v>362</v>
      </c>
      <c r="F756" s="59">
        <f>SUM(H756:L756)</f>
        <v>1078000</v>
      </c>
      <c r="G756" s="7"/>
      <c r="H756" s="37">
        <v>2000</v>
      </c>
      <c r="I756" s="34"/>
      <c r="J756" s="37">
        <v>1074000</v>
      </c>
      <c r="K756" s="34"/>
      <c r="L756" s="37">
        <v>2000</v>
      </c>
      <c r="M756" s="34"/>
      <c r="N756" s="37">
        <v>1745000</v>
      </c>
      <c r="O756" s="34"/>
      <c r="P756" s="37">
        <v>1090000</v>
      </c>
      <c r="Q756" s="34"/>
      <c r="R756" s="37">
        <v>1757000</v>
      </c>
    </row>
    <row r="757" spans="1:20" x14ac:dyDescent="0.2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1:20" x14ac:dyDescent="0.2">
      <c r="E758" s="31" t="s">
        <v>2</v>
      </c>
      <c r="F758" s="59">
        <f>SUM(H758:L758)</f>
        <v>8753000</v>
      </c>
      <c r="G758" s="7"/>
      <c r="H758" s="59">
        <f>SUM(H752:H757)</f>
        <v>1628000</v>
      </c>
      <c r="I758" s="18"/>
      <c r="J758" s="59">
        <f>SUM(J752:J757)</f>
        <v>5963000</v>
      </c>
      <c r="K758" s="18"/>
      <c r="L758" s="59">
        <f>SUM(L752:L757)</f>
        <v>1162000</v>
      </c>
      <c r="M758" s="18"/>
      <c r="N758" s="59">
        <f>SUM(N752:N757)</f>
        <v>6668000</v>
      </c>
      <c r="O758" s="18"/>
      <c r="P758" s="59">
        <f>SUM(P752:P757)</f>
        <v>3842000</v>
      </c>
      <c r="Q758" s="18"/>
      <c r="R758" s="59">
        <f>SUM(R752:R757)</f>
        <v>1757000</v>
      </c>
    </row>
    <row r="759" spans="1:20" x14ac:dyDescent="0.2">
      <c r="A759" s="48"/>
      <c r="B759" s="48"/>
      <c r="C759" s="48"/>
      <c r="D759" s="48"/>
      <c r="E759" s="48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1:20" ht="20.25" customHeight="1" x14ac:dyDescent="0.2">
      <c r="B760" s="39" t="s">
        <v>363</v>
      </c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1:20" x14ac:dyDescent="0.2">
      <c r="C761" s="31" t="s">
        <v>364</v>
      </c>
      <c r="D761" s="31"/>
      <c r="E761" s="35"/>
      <c r="F761" s="18">
        <f>SUM(H761:L761)</f>
        <v>4877000</v>
      </c>
      <c r="G761" s="36"/>
      <c r="H761" s="34">
        <v>4242000</v>
      </c>
      <c r="I761" s="58"/>
      <c r="J761" s="34">
        <v>587000</v>
      </c>
      <c r="K761" s="58"/>
      <c r="L761" s="34">
        <v>48000</v>
      </c>
      <c r="M761" s="58"/>
      <c r="N761" s="34">
        <v>3623000</v>
      </c>
      <c r="O761" s="58"/>
      <c r="P761" s="34">
        <v>1254000</v>
      </c>
      <c r="Q761" s="58"/>
      <c r="R761" s="34">
        <v>0</v>
      </c>
      <c r="T761" s="57"/>
    </row>
    <row r="762" spans="1:20" x14ac:dyDescent="0.2">
      <c r="C762" s="31" t="s">
        <v>365</v>
      </c>
      <c r="D762" s="31"/>
      <c r="E762" s="35"/>
      <c r="F762" s="59">
        <f>SUM(H762:L762)</f>
        <v>283000</v>
      </c>
      <c r="G762" s="7"/>
      <c r="H762" s="37">
        <v>104000</v>
      </c>
      <c r="I762" s="34"/>
      <c r="J762" s="37">
        <v>151000</v>
      </c>
      <c r="K762" s="34"/>
      <c r="L762" s="37">
        <v>28000</v>
      </c>
      <c r="M762" s="34"/>
      <c r="N762" s="37">
        <v>86000</v>
      </c>
      <c r="O762" s="34"/>
      <c r="P762" s="37">
        <v>197000</v>
      </c>
      <c r="Q762" s="34"/>
      <c r="R762" s="37">
        <v>0</v>
      </c>
    </row>
    <row r="763" spans="1:20" x14ac:dyDescent="0.2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1:20" x14ac:dyDescent="0.2">
      <c r="E764" s="31" t="s">
        <v>2</v>
      </c>
      <c r="F764" s="59">
        <f>SUM(H764:L764)</f>
        <v>5160000</v>
      </c>
      <c r="G764" s="7"/>
      <c r="H764" s="59">
        <f>SUM(H761:H763)</f>
        <v>4346000</v>
      </c>
      <c r="I764" s="18"/>
      <c r="J764" s="59">
        <f>SUM(J761:J763)</f>
        <v>738000</v>
      </c>
      <c r="K764" s="18"/>
      <c r="L764" s="59">
        <f>SUM(L761:L763)</f>
        <v>76000</v>
      </c>
      <c r="M764" s="18"/>
      <c r="N764" s="59">
        <f>SUM(N761:N763)</f>
        <v>3709000</v>
      </c>
      <c r="O764" s="18"/>
      <c r="P764" s="59">
        <f>SUM(P761:P763)</f>
        <v>1451000</v>
      </c>
      <c r="Q764" s="18"/>
      <c r="R764" s="59">
        <f>SUM(R761:R763)</f>
        <v>0</v>
      </c>
    </row>
    <row r="765" spans="1:20" x14ac:dyDescent="0.2">
      <c r="A765" s="48"/>
      <c r="B765" s="48"/>
      <c r="C765" s="48"/>
      <c r="D765" s="48"/>
      <c r="E765" s="48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1:20" x14ac:dyDescent="0.2">
      <c r="A766" s="48"/>
      <c r="B766" s="39" t="s">
        <v>366</v>
      </c>
      <c r="E766" s="48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1:20" x14ac:dyDescent="0.2">
      <c r="A767" s="48"/>
      <c r="C767" s="21" t="s">
        <v>367</v>
      </c>
      <c r="E767" s="48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1:20" x14ac:dyDescent="0.2">
      <c r="A768" s="48"/>
      <c r="C768" s="39" t="s">
        <v>368</v>
      </c>
      <c r="E768" s="48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1:18" x14ac:dyDescent="0.2">
      <c r="A769" s="48"/>
      <c r="E769" s="48" t="s">
        <v>369</v>
      </c>
      <c r="F769" s="18">
        <f>SUM(H769:L769)</f>
        <v>679000</v>
      </c>
      <c r="G769" s="36"/>
      <c r="H769" s="34">
        <v>638000</v>
      </c>
      <c r="I769" s="58"/>
      <c r="J769" s="34">
        <v>41000</v>
      </c>
      <c r="K769" s="58"/>
      <c r="L769" s="34">
        <v>0</v>
      </c>
      <c r="M769" s="58"/>
      <c r="N769" s="34">
        <v>442000</v>
      </c>
      <c r="O769" s="58"/>
      <c r="P769" s="34">
        <v>237000</v>
      </c>
      <c r="Q769" s="58"/>
      <c r="R769" s="34">
        <v>0</v>
      </c>
    </row>
    <row r="770" spans="1:18" x14ac:dyDescent="0.2">
      <c r="A770" s="48"/>
      <c r="C770" s="39" t="s">
        <v>370</v>
      </c>
      <c r="E770" s="48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</row>
    <row r="771" spans="1:18" x14ac:dyDescent="0.2">
      <c r="A771" s="48"/>
      <c r="E771" s="48" t="s">
        <v>371</v>
      </c>
      <c r="F771" s="18">
        <f>SUM(H771:L771)</f>
        <v>5377000</v>
      </c>
      <c r="G771" s="36"/>
      <c r="H771" s="34">
        <v>3514000</v>
      </c>
      <c r="I771" s="58"/>
      <c r="J771" s="34">
        <v>1856000</v>
      </c>
      <c r="K771" s="58"/>
      <c r="L771" s="34">
        <v>7000</v>
      </c>
      <c r="M771" s="58"/>
      <c r="N771" s="34">
        <v>3629000</v>
      </c>
      <c r="O771" s="58"/>
      <c r="P771" s="34">
        <v>1748000</v>
      </c>
      <c r="Q771" s="58"/>
      <c r="R771" s="34">
        <v>0</v>
      </c>
    </row>
    <row r="772" spans="1:18" x14ac:dyDescent="0.2">
      <c r="A772" s="48"/>
      <c r="C772" s="39" t="s">
        <v>372</v>
      </c>
      <c r="E772" s="48"/>
      <c r="F772" s="59">
        <f>SUM(H772:L772)</f>
        <v>3768000</v>
      </c>
      <c r="G772" s="7"/>
      <c r="H772" s="37">
        <v>1402000</v>
      </c>
      <c r="I772" s="34"/>
      <c r="J772" s="37">
        <v>2341000</v>
      </c>
      <c r="K772" s="34"/>
      <c r="L772" s="37">
        <v>25000</v>
      </c>
      <c r="M772" s="34"/>
      <c r="N772" s="37">
        <v>2368000</v>
      </c>
      <c r="O772" s="34"/>
      <c r="P772" s="37">
        <v>1400000</v>
      </c>
      <c r="Q772" s="34"/>
      <c r="R772" s="37">
        <v>0</v>
      </c>
    </row>
    <row r="773" spans="1:18" x14ac:dyDescent="0.2">
      <c r="A773" s="48"/>
      <c r="E773" s="48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7"/>
      <c r="R773" s="34"/>
    </row>
    <row r="774" spans="1:18" x14ac:dyDescent="0.2">
      <c r="B774" s="21"/>
      <c r="C774" s="30"/>
      <c r="D774" s="21"/>
      <c r="E774" s="31" t="s">
        <v>2</v>
      </c>
      <c r="F774" s="59">
        <f>SUM(H774:L774)</f>
        <v>9824000</v>
      </c>
      <c r="G774" s="7"/>
      <c r="H774" s="37">
        <f>SUM(H769:H772)</f>
        <v>5554000</v>
      </c>
      <c r="I774" s="34"/>
      <c r="J774" s="37">
        <f>SUM(J769:J772)</f>
        <v>4238000</v>
      </c>
      <c r="K774" s="34"/>
      <c r="L774" s="37">
        <f>SUM(L769:L772)</f>
        <v>32000</v>
      </c>
      <c r="M774" s="34"/>
      <c r="N774" s="37">
        <f>SUM(N769:N772)</f>
        <v>6439000</v>
      </c>
      <c r="O774" s="34"/>
      <c r="P774" s="37">
        <f>SUM(P769:P772)</f>
        <v>3385000</v>
      </c>
      <c r="Q774" s="46"/>
      <c r="R774" s="37">
        <f>SUM(R769:R772)</f>
        <v>0</v>
      </c>
    </row>
    <row r="775" spans="1:18" x14ac:dyDescent="0.2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1:18" x14ac:dyDescent="0.2">
      <c r="B776" s="39" t="s">
        <v>373</v>
      </c>
      <c r="F776" s="59">
        <f>SUM(H776:L776)</f>
        <v>83281000</v>
      </c>
      <c r="G776" s="7"/>
      <c r="H776" s="37">
        <v>-121000</v>
      </c>
      <c r="I776" s="34"/>
      <c r="J776" s="37">
        <v>83068000</v>
      </c>
      <c r="K776" s="34"/>
      <c r="L776" s="37">
        <v>334000</v>
      </c>
      <c r="M776" s="34"/>
      <c r="N776" s="37">
        <v>17727000</v>
      </c>
      <c r="O776" s="34"/>
      <c r="P776" s="37">
        <v>77380000</v>
      </c>
      <c r="Q776" s="34"/>
      <c r="R776" s="37">
        <v>11826000</v>
      </c>
    </row>
    <row r="777" spans="1:18" x14ac:dyDescent="0.2">
      <c r="A777" s="48"/>
      <c r="B777" s="48"/>
      <c r="C777" s="48"/>
      <c r="D777" s="48"/>
      <c r="E777" s="48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1:18" x14ac:dyDescent="0.2">
      <c r="A778" s="48"/>
      <c r="B778" s="39" t="s">
        <v>374</v>
      </c>
      <c r="C778" s="48"/>
      <c r="D778" s="48"/>
      <c r="E778" s="48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1:18" x14ac:dyDescent="0.2">
      <c r="A779" s="48"/>
      <c r="B779" s="48"/>
      <c r="C779" s="48" t="s">
        <v>375</v>
      </c>
      <c r="D779" s="48"/>
      <c r="E779" s="48"/>
      <c r="F779" s="59">
        <f>SUM(H779:L779)</f>
        <v>12454000</v>
      </c>
      <c r="G779" s="7"/>
      <c r="H779" s="37">
        <v>0</v>
      </c>
      <c r="I779" s="34"/>
      <c r="J779" s="37">
        <v>12144000</v>
      </c>
      <c r="K779" s="34"/>
      <c r="L779" s="37">
        <v>310000</v>
      </c>
      <c r="M779" s="34"/>
      <c r="N779" s="37">
        <v>5982000</v>
      </c>
      <c r="O779" s="34"/>
      <c r="P779" s="37">
        <v>6472000</v>
      </c>
      <c r="Q779" s="34"/>
      <c r="R779" s="37">
        <v>0</v>
      </c>
    </row>
    <row r="780" spans="1:18" x14ac:dyDescent="0.2">
      <c r="A780" s="48"/>
      <c r="B780" s="48"/>
      <c r="C780" s="48"/>
      <c r="D780" s="48"/>
      <c r="E780" s="48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1:18" x14ac:dyDescent="0.2">
      <c r="A781" s="48"/>
      <c r="B781" s="48" t="s">
        <v>376</v>
      </c>
      <c r="C781" s="48"/>
      <c r="D781" s="48"/>
      <c r="E781" s="48"/>
      <c r="F781" s="59">
        <f>SUM(H781:L781)</f>
        <v>3376000</v>
      </c>
      <c r="G781" s="7"/>
      <c r="H781" s="37">
        <v>-16000000</v>
      </c>
      <c r="I781" s="34"/>
      <c r="J781" s="37">
        <v>18445000</v>
      </c>
      <c r="K781" s="34"/>
      <c r="L781" s="37">
        <v>931000</v>
      </c>
      <c r="M781" s="34"/>
      <c r="N781" s="37">
        <v>8078000</v>
      </c>
      <c r="O781" s="34"/>
      <c r="P781" s="37">
        <v>-4705000</v>
      </c>
      <c r="Q781" s="34"/>
      <c r="R781" s="37">
        <v>-3000</v>
      </c>
    </row>
    <row r="782" spans="1:18" x14ac:dyDescent="0.2">
      <c r="A782" s="48"/>
      <c r="B782" s="48"/>
      <c r="C782" s="48"/>
      <c r="D782" s="48"/>
      <c r="E782" s="48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1:18" x14ac:dyDescent="0.2">
      <c r="A783" s="48"/>
      <c r="B783" s="39" t="s">
        <v>377</v>
      </c>
      <c r="C783" s="48"/>
      <c r="D783" s="48"/>
      <c r="E783" s="48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1:18" x14ac:dyDescent="0.2">
      <c r="B784" s="21"/>
      <c r="C784" s="39" t="s">
        <v>378</v>
      </c>
      <c r="F784" s="59">
        <f>SUM(H784:L784)</f>
        <v>1352000</v>
      </c>
      <c r="G784" s="7"/>
      <c r="H784" s="37">
        <v>942000</v>
      </c>
      <c r="I784" s="34"/>
      <c r="J784" s="37">
        <v>418000</v>
      </c>
      <c r="K784" s="34"/>
      <c r="L784" s="37">
        <v>-8000</v>
      </c>
      <c r="M784" s="34"/>
      <c r="N784" s="37">
        <v>1218000</v>
      </c>
      <c r="O784" s="34"/>
      <c r="P784" s="37">
        <v>134000</v>
      </c>
      <c r="Q784" s="34"/>
      <c r="R784" s="37">
        <v>0</v>
      </c>
    </row>
    <row r="785" spans="1:18" x14ac:dyDescent="0.2">
      <c r="B785" s="21"/>
      <c r="G785" s="7"/>
      <c r="H785" s="34"/>
      <c r="I785" s="34"/>
      <c r="J785" s="34"/>
      <c r="K785" s="34"/>
      <c r="L785" s="34"/>
      <c r="M785" s="34"/>
      <c r="N785" s="34"/>
      <c r="O785" s="34"/>
      <c r="P785" s="34"/>
      <c r="Q785" s="46"/>
      <c r="R785" s="34"/>
    </row>
    <row r="786" spans="1:18" x14ac:dyDescent="0.2">
      <c r="E786" s="31" t="s">
        <v>379</v>
      </c>
      <c r="F786" s="59">
        <f>SUM(H786:L786)</f>
        <v>215119000</v>
      </c>
      <c r="G786" s="7"/>
      <c r="H786" s="59">
        <f>+H707+H739+H749+H758+H764+H774+H776+H784+H781+H779</f>
        <v>1029000</v>
      </c>
      <c r="I786" s="18"/>
      <c r="J786" s="59">
        <f>+J707+J739+J749+J758+J764+J774+J776+J784+J781+J779</f>
        <v>189411000</v>
      </c>
      <c r="K786" s="18"/>
      <c r="L786" s="59">
        <f>+L707+L739+L749+L758+L764+L774+L776+L784+L781+L779</f>
        <v>24679000</v>
      </c>
      <c r="M786" s="18"/>
      <c r="N786" s="59">
        <f>+N707+N739+N749+N758+N764+N774+N776+N784+N781+N779</f>
        <v>102696000</v>
      </c>
      <c r="O786" s="18"/>
      <c r="P786" s="59">
        <f>+P707+P739+P749+P758+P764+P774+P776+P784+P781+P779</f>
        <v>138959000</v>
      </c>
      <c r="Q786" s="18"/>
      <c r="R786" s="59">
        <f>+R707+R739+R749+R758+R764+R774+R776+R784+R781+R779</f>
        <v>26536000</v>
      </c>
    </row>
    <row r="787" spans="1:18" x14ac:dyDescent="0.2">
      <c r="G787" s="7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</row>
    <row r="788" spans="1:18" x14ac:dyDescent="0.2">
      <c r="A788" s="23" t="s">
        <v>380</v>
      </c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1:18" x14ac:dyDescent="0.2">
      <c r="A789" s="48"/>
      <c r="B789" s="48"/>
      <c r="C789" s="48"/>
      <c r="D789" s="48"/>
      <c r="E789" s="48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1:18" x14ac:dyDescent="0.2">
      <c r="B790" s="39" t="s">
        <v>381</v>
      </c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1:18" x14ac:dyDescent="0.2">
      <c r="C791" s="39" t="s">
        <v>382</v>
      </c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1:18" x14ac:dyDescent="0.2">
      <c r="E792" s="31" t="s">
        <v>383</v>
      </c>
      <c r="F792" s="18">
        <f>SUM(H792:L792)</f>
        <v>1369000</v>
      </c>
      <c r="G792" s="36"/>
      <c r="H792" s="34">
        <v>1278000</v>
      </c>
      <c r="I792" s="58"/>
      <c r="J792" s="34">
        <v>91000</v>
      </c>
      <c r="K792" s="58"/>
      <c r="L792" s="34">
        <v>0</v>
      </c>
      <c r="M792" s="58"/>
      <c r="N792" s="34">
        <v>874000</v>
      </c>
      <c r="O792" s="58"/>
      <c r="P792" s="34">
        <v>495000</v>
      </c>
      <c r="Q792" s="58"/>
      <c r="R792" s="34">
        <v>0</v>
      </c>
    </row>
    <row r="793" spans="1:18" x14ac:dyDescent="0.2">
      <c r="E793" s="31" t="s">
        <v>384</v>
      </c>
      <c r="G793" s="7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</row>
    <row r="794" spans="1:18" x14ac:dyDescent="0.2">
      <c r="E794" s="31" t="s">
        <v>385</v>
      </c>
      <c r="F794" s="18">
        <f>SUM(H794:L794)</f>
        <v>19000</v>
      </c>
      <c r="G794" s="36"/>
      <c r="H794" s="34">
        <v>6000</v>
      </c>
      <c r="I794" s="58"/>
      <c r="J794" s="34">
        <v>13000</v>
      </c>
      <c r="K794" s="58"/>
      <c r="L794" s="34">
        <v>0</v>
      </c>
      <c r="M794" s="58"/>
      <c r="N794" s="34">
        <v>12000</v>
      </c>
      <c r="O794" s="58"/>
      <c r="P794" s="34">
        <v>7000</v>
      </c>
      <c r="Q794" s="58"/>
      <c r="R794" s="34">
        <v>0</v>
      </c>
    </row>
    <row r="795" spans="1:18" x14ac:dyDescent="0.2">
      <c r="E795" s="31" t="s">
        <v>386</v>
      </c>
      <c r="G795" s="7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</row>
    <row r="796" spans="1:18" x14ac:dyDescent="0.2">
      <c r="E796" s="31" t="s">
        <v>387</v>
      </c>
      <c r="F796" s="18">
        <f>SUM(H796:L796)</f>
        <v>-4232000</v>
      </c>
      <c r="G796" s="36"/>
      <c r="H796" s="34">
        <v>-6000</v>
      </c>
      <c r="I796" s="58"/>
      <c r="J796" s="34">
        <v>-4226000</v>
      </c>
      <c r="K796" s="58"/>
      <c r="L796" s="34">
        <v>0</v>
      </c>
      <c r="M796" s="58"/>
      <c r="N796" s="34">
        <v>0</v>
      </c>
      <c r="O796" s="58"/>
      <c r="P796" s="34">
        <v>-4232000</v>
      </c>
      <c r="Q796" s="58"/>
      <c r="R796" s="34">
        <v>0</v>
      </c>
    </row>
    <row r="797" spans="1:18" x14ac:dyDescent="0.2">
      <c r="E797" s="31" t="s">
        <v>388</v>
      </c>
      <c r="F797" s="18">
        <f>SUM(H797:L797)</f>
        <v>7606000</v>
      </c>
      <c r="G797" s="36"/>
      <c r="H797" s="34">
        <v>2905000</v>
      </c>
      <c r="I797" s="58"/>
      <c r="J797" s="34">
        <v>4611000</v>
      </c>
      <c r="K797" s="58"/>
      <c r="L797" s="34">
        <v>90000</v>
      </c>
      <c r="M797" s="58"/>
      <c r="N797" s="34">
        <v>3509000</v>
      </c>
      <c r="O797" s="58"/>
      <c r="P797" s="34">
        <v>4098000</v>
      </c>
      <c r="Q797" s="58"/>
      <c r="R797" s="34">
        <v>1000</v>
      </c>
    </row>
    <row r="798" spans="1:18" x14ac:dyDescent="0.2">
      <c r="E798" s="31" t="s">
        <v>389</v>
      </c>
      <c r="F798" s="18">
        <f>SUM(H798:L798)</f>
        <v>639000</v>
      </c>
      <c r="G798" s="36"/>
      <c r="H798" s="34">
        <v>214000</v>
      </c>
      <c r="I798" s="58"/>
      <c r="J798" s="34">
        <v>425000</v>
      </c>
      <c r="K798" s="58"/>
      <c r="L798" s="34">
        <v>0</v>
      </c>
      <c r="M798" s="58"/>
      <c r="N798" s="34">
        <v>323000</v>
      </c>
      <c r="O798" s="58"/>
      <c r="P798" s="34">
        <v>328000</v>
      </c>
      <c r="Q798" s="58"/>
      <c r="R798" s="34">
        <v>12000</v>
      </c>
    </row>
    <row r="799" spans="1:18" x14ac:dyDescent="0.2">
      <c r="E799" s="31" t="s">
        <v>390</v>
      </c>
    </row>
    <row r="800" spans="1:18" x14ac:dyDescent="0.2">
      <c r="E800" s="31" t="s">
        <v>391</v>
      </c>
      <c r="F800" s="18">
        <f>SUM(H800:L800)</f>
        <v>2138000</v>
      </c>
      <c r="G800" s="36"/>
      <c r="H800" s="34">
        <v>1872000</v>
      </c>
      <c r="I800" s="58"/>
      <c r="J800" s="34">
        <v>264000</v>
      </c>
      <c r="K800" s="58"/>
      <c r="L800" s="34">
        <v>2000</v>
      </c>
      <c r="M800" s="58"/>
      <c r="N800" s="34">
        <v>1429000</v>
      </c>
      <c r="O800" s="58"/>
      <c r="P800" s="34">
        <v>709000</v>
      </c>
      <c r="Q800" s="58"/>
      <c r="R800" s="34">
        <v>0</v>
      </c>
    </row>
    <row r="801" spans="5:18" x14ac:dyDescent="0.2">
      <c r="E801" s="31" t="s">
        <v>392</v>
      </c>
      <c r="G801" s="7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</row>
    <row r="802" spans="5:18" x14ac:dyDescent="0.2">
      <c r="E802" s="31" t="s">
        <v>393</v>
      </c>
      <c r="F802" s="18">
        <f>SUM(H802:L802)</f>
        <v>3816000</v>
      </c>
      <c r="G802" s="36"/>
      <c r="H802" s="34">
        <v>0</v>
      </c>
      <c r="I802" s="58"/>
      <c r="J802" s="34">
        <v>3816000</v>
      </c>
      <c r="K802" s="58"/>
      <c r="L802" s="34">
        <v>0</v>
      </c>
      <c r="M802" s="58"/>
      <c r="N802" s="34">
        <v>2090000</v>
      </c>
      <c r="O802" s="58"/>
      <c r="P802" s="34">
        <v>1726000</v>
      </c>
      <c r="Q802" s="58"/>
      <c r="R802" s="34">
        <v>0</v>
      </c>
    </row>
    <row r="803" spans="5:18" x14ac:dyDescent="0.2">
      <c r="E803" s="31" t="s">
        <v>394</v>
      </c>
      <c r="G803" s="36"/>
      <c r="H803" s="34"/>
      <c r="I803" s="58"/>
      <c r="J803" s="34"/>
      <c r="K803" s="58"/>
      <c r="L803" s="34"/>
      <c r="M803" s="58"/>
      <c r="N803" s="34"/>
      <c r="O803" s="58"/>
      <c r="P803" s="34"/>
      <c r="Q803" s="58"/>
      <c r="R803" s="34"/>
    </row>
    <row r="804" spans="5:18" x14ac:dyDescent="0.2">
      <c r="E804" s="31" t="s">
        <v>395</v>
      </c>
      <c r="F804" s="18">
        <f>SUM(H804:L804)</f>
        <v>779000</v>
      </c>
      <c r="G804" s="36"/>
      <c r="H804" s="34">
        <v>685000</v>
      </c>
      <c r="I804" s="58"/>
      <c r="J804" s="34">
        <v>94000</v>
      </c>
      <c r="K804" s="58"/>
      <c r="L804" s="34">
        <v>0</v>
      </c>
      <c r="M804" s="58"/>
      <c r="N804" s="34">
        <v>454000</v>
      </c>
      <c r="O804" s="58"/>
      <c r="P804" s="34">
        <v>325000</v>
      </c>
      <c r="Q804" s="58"/>
      <c r="R804" s="34">
        <v>0</v>
      </c>
    </row>
    <row r="805" spans="5:18" x14ac:dyDescent="0.2">
      <c r="E805" s="31" t="s">
        <v>396</v>
      </c>
      <c r="F805" s="18">
        <f>SUM(H805:L805)</f>
        <v>453000</v>
      </c>
      <c r="G805" s="7"/>
      <c r="H805" s="34">
        <v>444000</v>
      </c>
      <c r="I805" s="34"/>
      <c r="J805" s="34">
        <v>9000</v>
      </c>
      <c r="K805" s="34"/>
      <c r="L805" s="34">
        <v>0</v>
      </c>
      <c r="M805" s="34"/>
      <c r="N805" s="34">
        <v>300000</v>
      </c>
      <c r="O805" s="34"/>
      <c r="P805" s="34">
        <v>153000</v>
      </c>
      <c r="Q805" s="34"/>
      <c r="R805" s="34">
        <v>0</v>
      </c>
    </row>
    <row r="806" spans="5:18" x14ac:dyDescent="0.2">
      <c r="E806" s="31" t="s">
        <v>397</v>
      </c>
      <c r="F806" s="18">
        <f>SUM(H806:L806)</f>
        <v>2594000</v>
      </c>
      <c r="G806" s="36"/>
      <c r="H806" s="34">
        <v>2047000</v>
      </c>
      <c r="I806" s="58"/>
      <c r="J806" s="34">
        <v>547000</v>
      </c>
      <c r="K806" s="58"/>
      <c r="L806" s="34">
        <v>0</v>
      </c>
      <c r="M806" s="58"/>
      <c r="N806" s="34">
        <v>1447000</v>
      </c>
      <c r="O806" s="58"/>
      <c r="P806" s="34">
        <v>1147000</v>
      </c>
      <c r="Q806" s="58"/>
      <c r="R806" s="34">
        <v>0</v>
      </c>
    </row>
    <row r="807" spans="5:18" x14ac:dyDescent="0.2">
      <c r="E807" s="31" t="s">
        <v>398</v>
      </c>
      <c r="F807" s="18">
        <f>SUM(H807:L807)</f>
        <v>3462000</v>
      </c>
      <c r="G807" s="36"/>
      <c r="H807" s="34">
        <v>-1000</v>
      </c>
      <c r="I807" s="58"/>
      <c r="J807" s="34">
        <v>3463000</v>
      </c>
      <c r="K807" s="58"/>
      <c r="L807" s="34">
        <v>0</v>
      </c>
      <c r="M807" s="58"/>
      <c r="N807" s="34">
        <v>1074000</v>
      </c>
      <c r="O807" s="58"/>
      <c r="P807" s="34">
        <v>2388000</v>
      </c>
      <c r="Q807" s="58"/>
      <c r="R807" s="34">
        <v>0</v>
      </c>
    </row>
    <row r="808" spans="5:18" x14ac:dyDescent="0.2">
      <c r="E808" s="31" t="s">
        <v>399</v>
      </c>
      <c r="G808" s="36"/>
      <c r="H808" s="34"/>
      <c r="I808" s="58"/>
      <c r="J808" s="34"/>
      <c r="K808" s="58"/>
      <c r="L808" s="34"/>
      <c r="M808" s="58"/>
      <c r="N808" s="34"/>
      <c r="O808" s="58"/>
      <c r="P808" s="34"/>
      <c r="Q808" s="58"/>
      <c r="R808" s="34"/>
    </row>
    <row r="809" spans="5:18" x14ac:dyDescent="0.2">
      <c r="E809" s="31" t="s">
        <v>400</v>
      </c>
      <c r="F809" s="18">
        <f>SUM(H809:L809)</f>
        <v>2723000</v>
      </c>
      <c r="G809" s="36"/>
      <c r="H809" s="34">
        <v>937000</v>
      </c>
      <c r="I809" s="58"/>
      <c r="J809" s="34">
        <v>1772000</v>
      </c>
      <c r="K809" s="58"/>
      <c r="L809" s="34">
        <v>14000</v>
      </c>
      <c r="M809" s="58"/>
      <c r="N809" s="34">
        <v>1338000</v>
      </c>
      <c r="O809" s="58"/>
      <c r="P809" s="34">
        <v>1385000</v>
      </c>
      <c r="Q809" s="58"/>
      <c r="R809" s="34">
        <v>0</v>
      </c>
    </row>
    <row r="810" spans="5:18" x14ac:dyDescent="0.2">
      <c r="E810" s="31" t="s">
        <v>401</v>
      </c>
      <c r="F810" s="18">
        <f>SUM(H810:L810)</f>
        <v>2900000</v>
      </c>
      <c r="G810" s="7"/>
      <c r="H810" s="22">
        <v>1506000</v>
      </c>
      <c r="I810" s="34"/>
      <c r="J810" s="22">
        <v>1359000</v>
      </c>
      <c r="K810" s="34"/>
      <c r="L810" s="22">
        <v>35000</v>
      </c>
      <c r="M810" s="34"/>
      <c r="N810" s="34">
        <v>1752000</v>
      </c>
      <c r="O810" s="34"/>
      <c r="P810" s="34">
        <v>1148000</v>
      </c>
      <c r="Q810" s="34"/>
      <c r="R810" s="34">
        <v>0</v>
      </c>
    </row>
    <row r="811" spans="5:18" x14ac:dyDescent="0.2">
      <c r="E811" s="31" t="s">
        <v>402</v>
      </c>
      <c r="G811" s="36"/>
      <c r="H811" s="34"/>
      <c r="I811" s="58"/>
      <c r="J811" s="34"/>
      <c r="K811" s="58"/>
      <c r="L811" s="34"/>
      <c r="M811" s="58"/>
      <c r="N811" s="34"/>
      <c r="O811" s="58"/>
      <c r="P811" s="34"/>
      <c r="Q811" s="58"/>
      <c r="R811" s="34"/>
    </row>
    <row r="812" spans="5:18" x14ac:dyDescent="0.2">
      <c r="E812" s="31" t="s">
        <v>393</v>
      </c>
      <c r="F812" s="18">
        <f>SUM(H812:L812)</f>
        <v>1059000</v>
      </c>
      <c r="G812" s="36"/>
      <c r="H812" s="34">
        <v>983000</v>
      </c>
      <c r="I812" s="58"/>
      <c r="J812" s="34">
        <v>76000</v>
      </c>
      <c r="K812" s="58"/>
      <c r="L812" s="34">
        <v>0</v>
      </c>
      <c r="M812" s="58"/>
      <c r="N812" s="34">
        <v>704000</v>
      </c>
      <c r="O812" s="58"/>
      <c r="P812" s="34">
        <v>355000</v>
      </c>
      <c r="Q812" s="58"/>
      <c r="R812" s="34">
        <v>0</v>
      </c>
    </row>
    <row r="813" spans="5:18" x14ac:dyDescent="0.2">
      <c r="E813" s="31" t="s">
        <v>403</v>
      </c>
      <c r="F813" s="18">
        <f>SUM(H813:L813)</f>
        <v>3578000</v>
      </c>
      <c r="G813" s="36"/>
      <c r="H813" s="34">
        <v>2332000</v>
      </c>
      <c r="I813" s="58"/>
      <c r="J813" s="34">
        <v>1133000</v>
      </c>
      <c r="K813" s="58"/>
      <c r="L813" s="34">
        <v>113000</v>
      </c>
      <c r="M813" s="58"/>
      <c r="N813" s="34">
        <v>1919000</v>
      </c>
      <c r="O813" s="58"/>
      <c r="P813" s="34">
        <v>1659000</v>
      </c>
      <c r="Q813" s="58"/>
      <c r="R813" s="34">
        <v>0</v>
      </c>
    </row>
    <row r="814" spans="5:18" x14ac:dyDescent="0.2">
      <c r="E814" s="31" t="s">
        <v>404</v>
      </c>
      <c r="F814" s="18">
        <f>SUM(H814:L814)</f>
        <v>2447000</v>
      </c>
      <c r="G814" s="36"/>
      <c r="H814" s="34">
        <v>2000</v>
      </c>
      <c r="I814" s="58"/>
      <c r="J814" s="34">
        <v>2353000</v>
      </c>
      <c r="K814" s="58"/>
      <c r="L814" s="34">
        <v>92000</v>
      </c>
      <c r="M814" s="58"/>
      <c r="N814" s="34">
        <v>1371000</v>
      </c>
      <c r="O814" s="58"/>
      <c r="P814" s="34">
        <v>1076000</v>
      </c>
      <c r="Q814" s="58"/>
      <c r="R814" s="34">
        <v>0</v>
      </c>
    </row>
    <row r="815" spans="5:18" x14ac:dyDescent="0.2">
      <c r="E815" s="31" t="s">
        <v>405</v>
      </c>
      <c r="G815" s="7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</row>
    <row r="816" spans="5:18" x14ac:dyDescent="0.2">
      <c r="E816" s="31" t="s">
        <v>406</v>
      </c>
      <c r="F816" s="59">
        <f>SUM(H816:L816)</f>
        <v>4340000</v>
      </c>
      <c r="G816" s="7"/>
      <c r="H816" s="37">
        <v>2453000</v>
      </c>
      <c r="I816" s="34"/>
      <c r="J816" s="37">
        <v>1682000</v>
      </c>
      <c r="K816" s="34"/>
      <c r="L816" s="37">
        <v>205000</v>
      </c>
      <c r="M816" s="34"/>
      <c r="N816" s="37">
        <v>2741000</v>
      </c>
      <c r="O816" s="34"/>
      <c r="P816" s="37">
        <v>1599000</v>
      </c>
      <c r="Q816" s="34"/>
      <c r="R816" s="37">
        <v>0</v>
      </c>
    </row>
    <row r="817" spans="3:18" x14ac:dyDescent="0.2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3:18" x14ac:dyDescent="0.2">
      <c r="E818" s="31" t="s">
        <v>2</v>
      </c>
      <c r="F818" s="59">
        <f>SUM(H818:L818)</f>
        <v>35690000</v>
      </c>
      <c r="G818" s="7"/>
      <c r="H818" s="59">
        <f>SUM(H792:H817)</f>
        <v>17657000</v>
      </c>
      <c r="I818" s="7"/>
      <c r="J818" s="59">
        <f>SUM(J792:J817)</f>
        <v>17482000</v>
      </c>
      <c r="K818" s="7"/>
      <c r="L818" s="59">
        <f>SUM(L792:L817)</f>
        <v>551000</v>
      </c>
      <c r="M818" s="7"/>
      <c r="N818" s="59">
        <f>SUM(N792:N817)</f>
        <v>21337000</v>
      </c>
      <c r="O818" s="7"/>
      <c r="P818" s="59">
        <f>SUM(P792:P817)</f>
        <v>14366000</v>
      </c>
      <c r="Q818" s="7"/>
      <c r="R818" s="59">
        <f>SUM(R792:R817)</f>
        <v>13000</v>
      </c>
    </row>
    <row r="819" spans="3:18" x14ac:dyDescent="0.2">
      <c r="C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3:18" x14ac:dyDescent="0.2">
      <c r="C820" s="39" t="s">
        <v>407</v>
      </c>
      <c r="D820" s="31"/>
      <c r="F820" s="59">
        <f>SUM(H820:L820)</f>
        <v>1363000</v>
      </c>
      <c r="G820" s="7"/>
      <c r="H820" s="37">
        <v>1195000</v>
      </c>
      <c r="I820" s="58"/>
      <c r="J820" s="37">
        <v>165000</v>
      </c>
      <c r="K820" s="58"/>
      <c r="L820" s="37">
        <v>3000</v>
      </c>
      <c r="M820" s="58"/>
      <c r="N820" s="37">
        <v>941000</v>
      </c>
      <c r="O820" s="58"/>
      <c r="P820" s="37">
        <v>422000</v>
      </c>
      <c r="Q820" s="58"/>
      <c r="R820" s="37">
        <v>0</v>
      </c>
    </row>
    <row r="821" spans="3:18" x14ac:dyDescent="0.2">
      <c r="C821" s="30"/>
      <c r="D821" s="31"/>
      <c r="G821" s="7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</row>
    <row r="822" spans="3:18" x14ac:dyDescent="0.2">
      <c r="C822" s="31" t="s">
        <v>408</v>
      </c>
      <c r="D822" s="31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3:18" x14ac:dyDescent="0.2">
      <c r="E823" s="31" t="s">
        <v>409</v>
      </c>
      <c r="F823" s="18">
        <f>SUM(H823:L823)</f>
        <v>3094000</v>
      </c>
      <c r="G823" s="36"/>
      <c r="H823" s="34">
        <v>2611000</v>
      </c>
      <c r="I823" s="58"/>
      <c r="J823" s="34">
        <v>483000</v>
      </c>
      <c r="K823" s="58"/>
      <c r="L823" s="34">
        <v>0</v>
      </c>
      <c r="M823" s="58"/>
      <c r="N823" s="34">
        <v>2155000</v>
      </c>
      <c r="O823" s="58"/>
      <c r="P823" s="34">
        <v>939000</v>
      </c>
      <c r="Q823" s="58"/>
      <c r="R823" s="34">
        <v>0</v>
      </c>
    </row>
    <row r="824" spans="3:18" x14ac:dyDescent="0.2">
      <c r="E824" s="31" t="s">
        <v>410</v>
      </c>
      <c r="F824" s="18">
        <f>SUM(H824:L824)</f>
        <v>1495000</v>
      </c>
      <c r="G824" s="36"/>
      <c r="H824" s="34">
        <v>1493000</v>
      </c>
      <c r="I824" s="58"/>
      <c r="J824" s="34">
        <v>2000</v>
      </c>
      <c r="K824" s="58"/>
      <c r="L824" s="34">
        <v>0</v>
      </c>
      <c r="M824" s="58"/>
      <c r="N824" s="34">
        <v>1000000</v>
      </c>
      <c r="O824" s="58"/>
      <c r="P824" s="34">
        <v>495000</v>
      </c>
      <c r="Q824" s="58"/>
      <c r="R824" s="34">
        <v>0</v>
      </c>
    </row>
    <row r="825" spans="3:18" x14ac:dyDescent="0.2">
      <c r="E825" s="31" t="s">
        <v>411</v>
      </c>
      <c r="F825" s="59">
        <f>SUM(H825:L825)</f>
        <v>1699000</v>
      </c>
      <c r="G825" s="7"/>
      <c r="H825" s="37">
        <v>250000</v>
      </c>
      <c r="I825" s="34"/>
      <c r="J825" s="37">
        <v>1449000</v>
      </c>
      <c r="K825" s="34"/>
      <c r="L825" s="37">
        <v>0</v>
      </c>
      <c r="M825" s="34"/>
      <c r="N825" s="37">
        <v>895000</v>
      </c>
      <c r="O825" s="34"/>
      <c r="P825" s="37">
        <v>804000</v>
      </c>
      <c r="Q825" s="34"/>
      <c r="R825" s="37">
        <v>0</v>
      </c>
    </row>
    <row r="826" spans="3:18" x14ac:dyDescent="0.2">
      <c r="G826" s="7"/>
      <c r="H826" s="34"/>
      <c r="I826" s="34"/>
      <c r="J826" s="34"/>
      <c r="K826" s="34"/>
      <c r="L826" s="34"/>
      <c r="M826" s="34"/>
      <c r="N826" s="34"/>
      <c r="O826" s="34"/>
      <c r="P826" s="34"/>
      <c r="Q826" s="46"/>
      <c r="R826" s="34"/>
    </row>
    <row r="827" spans="3:18" x14ac:dyDescent="0.2">
      <c r="C827" s="30"/>
      <c r="D827" s="30"/>
      <c r="E827" s="31" t="s">
        <v>2</v>
      </c>
      <c r="F827" s="59">
        <f>SUM(H827:L827)</f>
        <v>6288000</v>
      </c>
      <c r="G827" s="7"/>
      <c r="H827" s="37">
        <f>SUM(H823:H825)</f>
        <v>4354000</v>
      </c>
      <c r="I827" s="34"/>
      <c r="J827" s="37">
        <f>SUM(J823:J825)</f>
        <v>1934000</v>
      </c>
      <c r="K827" s="34"/>
      <c r="L827" s="37">
        <f>SUM(L823:L825)</f>
        <v>0</v>
      </c>
      <c r="M827" s="34"/>
      <c r="N827" s="37">
        <f>SUM(N823:N825)</f>
        <v>4050000</v>
      </c>
      <c r="O827" s="34"/>
      <c r="P827" s="37">
        <f>SUM(P823:P825)</f>
        <v>2238000</v>
      </c>
      <c r="Q827" s="46"/>
      <c r="R827" s="37">
        <f>SUM(R823:R825)</f>
        <v>0</v>
      </c>
    </row>
    <row r="828" spans="3:18" x14ac:dyDescent="0.2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3:18" x14ac:dyDescent="0.2">
      <c r="C829" s="39" t="s">
        <v>412</v>
      </c>
      <c r="D829" s="31"/>
      <c r="E829" s="35"/>
      <c r="G829" s="7"/>
      <c r="H829" s="34"/>
      <c r="I829" s="34"/>
      <c r="J829" s="34"/>
      <c r="K829" s="34"/>
      <c r="L829" s="34"/>
      <c r="M829" s="34"/>
      <c r="N829" s="34"/>
      <c r="O829" s="34"/>
      <c r="P829" s="34"/>
      <c r="Q829" s="46"/>
      <c r="R829" s="34"/>
    </row>
    <row r="830" spans="3:18" x14ac:dyDescent="0.2">
      <c r="C830" s="31"/>
      <c r="D830" s="31"/>
      <c r="E830" s="35" t="s">
        <v>413</v>
      </c>
      <c r="F830" s="18">
        <f t="shared" ref="F830:F833" si="37">SUM(H830:L830)</f>
        <v>6410000</v>
      </c>
      <c r="G830" s="36"/>
      <c r="H830" s="34">
        <v>2847000</v>
      </c>
      <c r="I830" s="58"/>
      <c r="J830" s="34">
        <v>3563000</v>
      </c>
      <c r="K830" s="58"/>
      <c r="L830" s="34">
        <v>0</v>
      </c>
      <c r="M830" s="58"/>
      <c r="N830" s="34">
        <v>3990000</v>
      </c>
      <c r="O830" s="58"/>
      <c r="P830" s="34">
        <v>2653000</v>
      </c>
      <c r="Q830" s="58"/>
      <c r="R830" s="34">
        <v>233000</v>
      </c>
    </row>
    <row r="831" spans="3:18" x14ac:dyDescent="0.2">
      <c r="C831" s="31"/>
      <c r="D831" s="31"/>
      <c r="E831" s="35" t="s">
        <v>414</v>
      </c>
      <c r="F831" s="18">
        <f t="shared" si="37"/>
        <v>1544000</v>
      </c>
      <c r="G831" s="36"/>
      <c r="H831" s="34">
        <v>1374000</v>
      </c>
      <c r="I831" s="58"/>
      <c r="J831" s="34">
        <v>170000</v>
      </c>
      <c r="K831" s="58"/>
      <c r="L831" s="34">
        <v>0</v>
      </c>
      <c r="M831" s="58"/>
      <c r="N831" s="34">
        <v>1248000</v>
      </c>
      <c r="O831" s="58"/>
      <c r="P831" s="34">
        <v>296000</v>
      </c>
      <c r="Q831" s="58"/>
      <c r="R831" s="34">
        <v>0</v>
      </c>
    </row>
    <row r="832" spans="3:18" x14ac:dyDescent="0.2">
      <c r="C832" s="31"/>
      <c r="D832" s="31"/>
      <c r="E832" s="35" t="s">
        <v>415</v>
      </c>
      <c r="F832" s="18">
        <f t="shared" si="37"/>
        <v>1893000</v>
      </c>
      <c r="G832" s="36"/>
      <c r="H832" s="34">
        <v>1190000</v>
      </c>
      <c r="I832" s="58"/>
      <c r="J832" s="34">
        <v>703000</v>
      </c>
      <c r="K832" s="58"/>
      <c r="L832" s="34">
        <v>0</v>
      </c>
      <c r="M832" s="58"/>
      <c r="N832" s="34">
        <v>1236000</v>
      </c>
      <c r="O832" s="58"/>
      <c r="P832" s="34">
        <v>657000</v>
      </c>
      <c r="Q832" s="58"/>
      <c r="R832" s="34">
        <v>0</v>
      </c>
    </row>
    <row r="833" spans="3:18" x14ac:dyDescent="0.2">
      <c r="C833" s="31"/>
      <c r="D833" s="31"/>
      <c r="E833" s="35" t="s">
        <v>416</v>
      </c>
      <c r="F833" s="18">
        <f t="shared" si="37"/>
        <v>2192000</v>
      </c>
      <c r="G833" s="36"/>
      <c r="H833" s="34">
        <v>1703000</v>
      </c>
      <c r="I833" s="58"/>
      <c r="J833" s="34">
        <v>489000</v>
      </c>
      <c r="K833" s="58"/>
      <c r="L833" s="34">
        <v>0</v>
      </c>
      <c r="M833" s="58"/>
      <c r="N833" s="34">
        <v>1587000</v>
      </c>
      <c r="O833" s="58"/>
      <c r="P833" s="34">
        <v>605000</v>
      </c>
      <c r="Q833" s="58"/>
      <c r="R833" s="34">
        <v>0</v>
      </c>
    </row>
    <row r="834" spans="3:18" x14ac:dyDescent="0.2">
      <c r="C834" s="31"/>
      <c r="D834" s="31"/>
      <c r="E834" s="35"/>
      <c r="F834" s="3"/>
      <c r="G834" s="7"/>
      <c r="H834" s="54"/>
      <c r="I834" s="34"/>
      <c r="J834" s="54"/>
      <c r="K834" s="34"/>
      <c r="L834" s="54"/>
      <c r="M834" s="34"/>
      <c r="N834" s="54"/>
      <c r="O834" s="34"/>
      <c r="P834" s="54"/>
      <c r="Q834" s="46"/>
      <c r="R834" s="54"/>
    </row>
    <row r="835" spans="3:18" x14ac:dyDescent="0.2">
      <c r="C835" s="31"/>
      <c r="D835" s="31"/>
      <c r="E835" s="31" t="s">
        <v>55</v>
      </c>
      <c r="F835" s="59">
        <f>SUM(H835:L835)</f>
        <v>12039000</v>
      </c>
      <c r="G835" s="7"/>
      <c r="H835" s="37">
        <f>SUM(H830:H834)</f>
        <v>7114000</v>
      </c>
      <c r="I835" s="34"/>
      <c r="J835" s="37">
        <f>SUM(J830:J834)</f>
        <v>4925000</v>
      </c>
      <c r="K835" s="34"/>
      <c r="L835" s="37">
        <f>SUM(L830:L834)</f>
        <v>0</v>
      </c>
      <c r="M835" s="34"/>
      <c r="N835" s="37">
        <f>SUM(N830:N834)</f>
        <v>8061000</v>
      </c>
      <c r="O835" s="34"/>
      <c r="P835" s="37">
        <f>SUM(P830:P834)</f>
        <v>4211000</v>
      </c>
      <c r="Q835" s="46"/>
      <c r="R835" s="37">
        <f>SUM(R830:R834)</f>
        <v>233000</v>
      </c>
    </row>
    <row r="836" spans="3:18" x14ac:dyDescent="0.2">
      <c r="D836" s="31"/>
      <c r="E836" s="35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3:18" x14ac:dyDescent="0.2">
      <c r="C837" s="31" t="s">
        <v>417</v>
      </c>
      <c r="D837" s="31"/>
      <c r="E837" s="35"/>
      <c r="F837" s="59">
        <f>SUM(H837:L837)</f>
        <v>1309000</v>
      </c>
      <c r="G837" s="7"/>
      <c r="H837" s="37">
        <v>134000</v>
      </c>
      <c r="I837" s="34"/>
      <c r="J837" s="37">
        <v>1175000</v>
      </c>
      <c r="K837" s="34"/>
      <c r="L837" s="37">
        <v>0</v>
      </c>
      <c r="M837" s="34"/>
      <c r="N837" s="37">
        <v>829000</v>
      </c>
      <c r="O837" s="34"/>
      <c r="P837" s="37">
        <v>480000</v>
      </c>
      <c r="Q837" s="34"/>
      <c r="R837" s="37">
        <v>0</v>
      </c>
    </row>
    <row r="838" spans="3:18" x14ac:dyDescent="0.2">
      <c r="C838" s="31"/>
      <c r="D838" s="31"/>
      <c r="E838" s="35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3:18" x14ac:dyDescent="0.2">
      <c r="C839" s="31" t="s">
        <v>418</v>
      </c>
      <c r="D839" s="31"/>
      <c r="E839" s="35"/>
      <c r="F839" s="59">
        <f>SUM(H839:L839)</f>
        <v>882000</v>
      </c>
      <c r="G839" s="7"/>
      <c r="H839" s="37">
        <v>1000</v>
      </c>
      <c r="I839" s="34"/>
      <c r="J839" s="37">
        <v>881000</v>
      </c>
      <c r="K839" s="34"/>
      <c r="L839" s="37">
        <v>0</v>
      </c>
      <c r="M839" s="34"/>
      <c r="N839" s="37">
        <v>1603000</v>
      </c>
      <c r="O839" s="34"/>
      <c r="P839" s="37">
        <v>-721000</v>
      </c>
      <c r="Q839" s="34"/>
      <c r="R839" s="37">
        <v>0</v>
      </c>
    </row>
    <row r="840" spans="3:18" x14ac:dyDescent="0.2">
      <c r="C840" s="31"/>
      <c r="D840" s="31"/>
      <c r="E840" s="35"/>
      <c r="G840" s="7"/>
      <c r="H840" s="18"/>
      <c r="I840" s="7"/>
      <c r="J840" s="18"/>
      <c r="K840" s="18"/>
      <c r="L840" s="18"/>
      <c r="M840" s="18"/>
      <c r="N840" s="18"/>
      <c r="O840" s="18"/>
      <c r="P840" s="18"/>
      <c r="Q840" s="7"/>
      <c r="R840" s="18"/>
    </row>
    <row r="841" spans="3:18" x14ac:dyDescent="0.2">
      <c r="C841" s="31" t="s">
        <v>419</v>
      </c>
      <c r="D841" s="31"/>
      <c r="E841" s="35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3:18" x14ac:dyDescent="0.2">
      <c r="C842" s="31"/>
      <c r="D842" s="31" t="s">
        <v>29</v>
      </c>
      <c r="E842" s="35"/>
      <c r="F842" s="59">
        <f>SUM(H842:L842)</f>
        <v>5287000</v>
      </c>
      <c r="G842" s="7"/>
      <c r="H842" s="37">
        <v>1106000</v>
      </c>
      <c r="I842" s="34"/>
      <c r="J842" s="37">
        <v>4180000</v>
      </c>
      <c r="K842" s="34"/>
      <c r="L842" s="37">
        <v>1000</v>
      </c>
      <c r="M842" s="34"/>
      <c r="N842" s="37">
        <v>3298000</v>
      </c>
      <c r="O842" s="34"/>
      <c r="P842" s="37">
        <v>2367000</v>
      </c>
      <c r="Q842" s="34"/>
      <c r="R842" s="37">
        <v>378000</v>
      </c>
    </row>
    <row r="843" spans="3:18" x14ac:dyDescent="0.2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3:18" x14ac:dyDescent="0.2">
      <c r="C844" s="39" t="s">
        <v>420</v>
      </c>
      <c r="F844" s="59">
        <f>SUM(H844:L844)</f>
        <v>10241000</v>
      </c>
      <c r="G844" s="7"/>
      <c r="H844" s="37">
        <v>8159000</v>
      </c>
      <c r="I844" s="34"/>
      <c r="J844" s="37">
        <v>2023000</v>
      </c>
      <c r="K844" s="34"/>
      <c r="L844" s="37">
        <v>59000</v>
      </c>
      <c r="M844" s="34"/>
      <c r="N844" s="37">
        <v>4837000</v>
      </c>
      <c r="O844" s="34"/>
      <c r="P844" s="37">
        <v>5533000</v>
      </c>
      <c r="Q844" s="34"/>
      <c r="R844" s="37">
        <v>129000</v>
      </c>
    </row>
    <row r="845" spans="3:18" x14ac:dyDescent="0.2">
      <c r="C845" s="31"/>
      <c r="D845" s="31"/>
      <c r="E845" s="35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3:18" x14ac:dyDescent="0.2">
      <c r="C846" s="31" t="s">
        <v>421</v>
      </c>
      <c r="D846" s="31"/>
      <c r="E846" s="35"/>
      <c r="G846" s="7"/>
      <c r="H846" s="34"/>
      <c r="I846" s="34"/>
      <c r="J846" s="34"/>
      <c r="K846" s="34"/>
      <c r="L846" s="34"/>
      <c r="M846" s="34"/>
      <c r="N846" s="34"/>
      <c r="O846" s="34"/>
      <c r="P846" s="34"/>
      <c r="Q846" s="46"/>
      <c r="R846" s="34"/>
    </row>
    <row r="847" spans="3:18" x14ac:dyDescent="0.2">
      <c r="C847" s="31"/>
      <c r="D847" s="31"/>
      <c r="E847" s="35" t="s">
        <v>304</v>
      </c>
      <c r="F847" s="18">
        <f>SUM(H847:L847)</f>
        <v>13583000</v>
      </c>
      <c r="G847" s="36"/>
      <c r="H847" s="34">
        <v>7212000</v>
      </c>
      <c r="I847" s="58"/>
      <c r="J847" s="34">
        <v>6371000</v>
      </c>
      <c r="K847" s="58"/>
      <c r="L847" s="34">
        <v>0</v>
      </c>
      <c r="M847" s="58"/>
      <c r="N847" s="34">
        <v>5431000</v>
      </c>
      <c r="O847" s="58"/>
      <c r="P847" s="34">
        <v>10908000</v>
      </c>
      <c r="Q847" s="58"/>
      <c r="R847" s="34">
        <v>2756000</v>
      </c>
    </row>
    <row r="848" spans="3:18" x14ac:dyDescent="0.2">
      <c r="C848" s="31"/>
      <c r="D848" s="31"/>
      <c r="E848" s="35" t="s">
        <v>422</v>
      </c>
      <c r="G848" s="7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</row>
    <row r="849" spans="1:18" x14ac:dyDescent="0.2">
      <c r="C849" s="31"/>
      <c r="D849" s="31"/>
      <c r="E849" s="31" t="s">
        <v>423</v>
      </c>
      <c r="F849" s="18">
        <f>SUM(H849:L849)</f>
        <v>1626000</v>
      </c>
      <c r="G849" s="36"/>
      <c r="H849" s="34">
        <v>1662000</v>
      </c>
      <c r="I849" s="58"/>
      <c r="J849" s="34">
        <v>-38000</v>
      </c>
      <c r="K849" s="58"/>
      <c r="L849" s="34">
        <v>2000</v>
      </c>
      <c r="M849" s="58"/>
      <c r="N849" s="34">
        <v>486000</v>
      </c>
      <c r="O849" s="58"/>
      <c r="P849" s="34">
        <v>1294000</v>
      </c>
      <c r="Q849" s="58"/>
      <c r="R849" s="34">
        <v>154000</v>
      </c>
    </row>
    <row r="850" spans="1:18" x14ac:dyDescent="0.2">
      <c r="C850" s="31"/>
      <c r="D850" s="31"/>
      <c r="E850" s="35" t="s">
        <v>424</v>
      </c>
      <c r="F850" s="18">
        <f>SUM(H850:L850)</f>
        <v>188000</v>
      </c>
      <c r="G850" s="36"/>
      <c r="H850" s="34">
        <v>23000</v>
      </c>
      <c r="I850" s="58"/>
      <c r="J850" s="34">
        <v>165000</v>
      </c>
      <c r="K850" s="58"/>
      <c r="L850" s="34">
        <v>0</v>
      </c>
      <c r="M850" s="58"/>
      <c r="N850" s="34">
        <v>98000</v>
      </c>
      <c r="O850" s="58"/>
      <c r="P850" s="34">
        <v>90000</v>
      </c>
      <c r="Q850" s="58"/>
      <c r="R850" s="34">
        <v>0</v>
      </c>
    </row>
    <row r="851" spans="1:18" x14ac:dyDescent="0.2">
      <c r="C851" s="31"/>
      <c r="D851" s="31"/>
      <c r="E851" s="35" t="s">
        <v>425</v>
      </c>
      <c r="F851" s="18">
        <f>SUM(H851:L851)</f>
        <v>2665000</v>
      </c>
      <c r="G851" s="36"/>
      <c r="H851" s="34">
        <v>982000</v>
      </c>
      <c r="I851" s="58"/>
      <c r="J851" s="34">
        <v>1683000</v>
      </c>
      <c r="K851" s="58"/>
      <c r="L851" s="34">
        <v>0</v>
      </c>
      <c r="M851" s="58"/>
      <c r="N851" s="34">
        <v>1628000</v>
      </c>
      <c r="O851" s="58"/>
      <c r="P851" s="34">
        <v>1037000</v>
      </c>
      <c r="Q851" s="58"/>
      <c r="R851" s="34">
        <v>0</v>
      </c>
    </row>
    <row r="852" spans="1:18" x14ac:dyDescent="0.2">
      <c r="C852" s="31"/>
      <c r="D852" s="31"/>
      <c r="E852" s="35" t="s">
        <v>426</v>
      </c>
      <c r="F852" s="59">
        <f>SUM(H852:L852)</f>
        <v>6595000</v>
      </c>
      <c r="G852" s="7"/>
      <c r="H852" s="37">
        <v>6276000</v>
      </c>
      <c r="I852" s="34"/>
      <c r="J852" s="37">
        <v>319000</v>
      </c>
      <c r="K852" s="34"/>
      <c r="L852" s="37">
        <v>0</v>
      </c>
      <c r="M852" s="34"/>
      <c r="N852" s="37">
        <v>4214000</v>
      </c>
      <c r="O852" s="34"/>
      <c r="P852" s="37">
        <v>2658000</v>
      </c>
      <c r="Q852" s="34"/>
      <c r="R852" s="37">
        <v>277000</v>
      </c>
    </row>
    <row r="853" spans="1:18" x14ac:dyDescent="0.2">
      <c r="C853" s="31"/>
      <c r="D853" s="31"/>
      <c r="E853" s="35"/>
      <c r="G853" s="7"/>
      <c r="H853" s="34"/>
      <c r="I853" s="34"/>
      <c r="J853" s="34"/>
      <c r="K853" s="34"/>
      <c r="L853" s="34"/>
      <c r="M853" s="34"/>
      <c r="N853" s="34"/>
      <c r="O853" s="34"/>
      <c r="P853" s="34"/>
      <c r="Q853" s="46"/>
      <c r="R853" s="34"/>
    </row>
    <row r="854" spans="1:18" x14ac:dyDescent="0.2">
      <c r="C854" s="31"/>
      <c r="D854" s="31"/>
      <c r="E854" s="31" t="s">
        <v>55</v>
      </c>
      <c r="F854" s="59">
        <f>SUM(H854:L854)</f>
        <v>24657000</v>
      </c>
      <c r="G854" s="7"/>
      <c r="H854" s="37">
        <f>SUM(H847:H853)</f>
        <v>16155000</v>
      </c>
      <c r="I854" s="34"/>
      <c r="J854" s="37">
        <f>SUM(J847:J853)</f>
        <v>8500000</v>
      </c>
      <c r="K854" s="34"/>
      <c r="L854" s="37">
        <f>SUM(L847:L853)</f>
        <v>2000</v>
      </c>
      <c r="M854" s="34"/>
      <c r="N854" s="37">
        <f>SUM(N847:N853)</f>
        <v>11857000</v>
      </c>
      <c r="O854" s="34"/>
      <c r="P854" s="37">
        <f>SUM(P847:P853)</f>
        <v>15987000</v>
      </c>
      <c r="Q854" s="46"/>
      <c r="R854" s="37">
        <f>SUM(R847:R853)</f>
        <v>3187000</v>
      </c>
    </row>
    <row r="855" spans="1:18" x14ac:dyDescent="0.2">
      <c r="C855" s="31"/>
      <c r="D855" s="31"/>
      <c r="E855" s="35"/>
      <c r="G855" s="7"/>
      <c r="H855" s="34"/>
      <c r="I855" s="34"/>
      <c r="J855" s="34"/>
      <c r="K855" s="34"/>
      <c r="L855" s="34"/>
      <c r="M855" s="34"/>
      <c r="N855" s="34"/>
      <c r="O855" s="34"/>
      <c r="P855" s="34"/>
      <c r="Q855" s="46"/>
      <c r="R855" s="34"/>
    </row>
    <row r="856" spans="1:18" x14ac:dyDescent="0.2">
      <c r="C856" s="31" t="s">
        <v>427</v>
      </c>
      <c r="D856" s="31"/>
      <c r="E856" s="35"/>
      <c r="G856" s="7"/>
      <c r="H856" s="34"/>
      <c r="I856" s="34"/>
      <c r="J856" s="34"/>
      <c r="K856" s="34"/>
      <c r="L856" s="34"/>
      <c r="M856" s="34"/>
      <c r="N856" s="34"/>
      <c r="O856" s="34"/>
      <c r="P856" s="34"/>
      <c r="Q856" s="46"/>
      <c r="R856" s="34"/>
    </row>
    <row r="857" spans="1:18" x14ac:dyDescent="0.2">
      <c r="C857" s="31"/>
      <c r="D857" s="31" t="s">
        <v>428</v>
      </c>
      <c r="E857" s="35"/>
      <c r="F857" s="59">
        <f>SUM(H857:L857)</f>
        <v>3643000</v>
      </c>
      <c r="G857" s="7"/>
      <c r="H857" s="37">
        <v>1787000</v>
      </c>
      <c r="I857" s="34"/>
      <c r="J857" s="37">
        <v>1850000</v>
      </c>
      <c r="K857" s="34"/>
      <c r="L857" s="37">
        <v>6000</v>
      </c>
      <c r="M857" s="34"/>
      <c r="N857" s="37">
        <v>3001000</v>
      </c>
      <c r="O857" s="34"/>
      <c r="P857" s="37">
        <v>1609000</v>
      </c>
      <c r="Q857" s="34"/>
      <c r="R857" s="37">
        <v>967000</v>
      </c>
    </row>
    <row r="858" spans="1:18" x14ac:dyDescent="0.2">
      <c r="A858" s="30"/>
      <c r="B858" s="30"/>
      <c r="C858" s="30"/>
      <c r="D858" s="30"/>
      <c r="E858" s="35"/>
      <c r="G858" s="7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</row>
    <row r="859" spans="1:18" x14ac:dyDescent="0.2">
      <c r="C859" s="31" t="s">
        <v>429</v>
      </c>
      <c r="D859" s="31"/>
      <c r="E859" s="35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1:18" x14ac:dyDescent="0.2">
      <c r="C860" s="31"/>
      <c r="D860" s="31"/>
      <c r="E860" s="35" t="s">
        <v>430</v>
      </c>
      <c r="F860" s="18">
        <f>SUM(H860:L860)</f>
        <v>5507000</v>
      </c>
      <c r="G860" s="36"/>
      <c r="H860" s="34">
        <v>5286000</v>
      </c>
      <c r="I860" s="58"/>
      <c r="J860" s="34">
        <v>221000</v>
      </c>
      <c r="K860" s="58"/>
      <c r="L860" s="34">
        <v>0</v>
      </c>
      <c r="M860" s="58"/>
      <c r="N860" s="34">
        <v>3434000</v>
      </c>
      <c r="O860" s="58"/>
      <c r="P860" s="34">
        <v>2073000</v>
      </c>
      <c r="Q860" s="58"/>
      <c r="R860" s="34">
        <v>0</v>
      </c>
    </row>
    <row r="861" spans="1:18" x14ac:dyDescent="0.2">
      <c r="C861" s="31"/>
      <c r="D861" s="31"/>
      <c r="E861" s="35" t="s">
        <v>431</v>
      </c>
      <c r="F861" s="59">
        <f>SUM(H861:L861)</f>
        <v>263000</v>
      </c>
      <c r="G861" s="7"/>
      <c r="H861" s="37">
        <v>200000</v>
      </c>
      <c r="I861" s="34"/>
      <c r="J861" s="37">
        <v>43000</v>
      </c>
      <c r="K861" s="34"/>
      <c r="L861" s="37">
        <v>20000</v>
      </c>
      <c r="M861" s="34"/>
      <c r="N861" s="37">
        <v>159000</v>
      </c>
      <c r="O861" s="34"/>
      <c r="P861" s="37">
        <v>104000</v>
      </c>
      <c r="Q861" s="34"/>
      <c r="R861" s="37">
        <v>0</v>
      </c>
    </row>
    <row r="862" spans="1:18" x14ac:dyDescent="0.2">
      <c r="C862" s="30"/>
      <c r="D862" s="31"/>
      <c r="E862" s="35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1:18" x14ac:dyDescent="0.2">
      <c r="C863" s="31"/>
      <c r="D863" s="31"/>
      <c r="E863" s="31" t="s">
        <v>55</v>
      </c>
      <c r="F863" s="59">
        <f>SUM(H863:L863)</f>
        <v>5770000</v>
      </c>
      <c r="G863" s="7"/>
      <c r="H863" s="37">
        <f>SUM(H860:H862)</f>
        <v>5486000</v>
      </c>
      <c r="I863" s="7"/>
      <c r="J863" s="37">
        <f>SUM(J860:J862)</f>
        <v>264000</v>
      </c>
      <c r="K863" s="7"/>
      <c r="L863" s="37">
        <f>SUM(L860:L862)</f>
        <v>20000</v>
      </c>
      <c r="M863" s="7"/>
      <c r="N863" s="37">
        <f>SUM(N860:N862)</f>
        <v>3593000</v>
      </c>
      <c r="O863" s="7"/>
      <c r="P863" s="37">
        <f>SUM(P860:P862)</f>
        <v>2177000</v>
      </c>
      <c r="Q863" s="7"/>
      <c r="R863" s="37">
        <f>SUM(R860:R862)</f>
        <v>0</v>
      </c>
    </row>
    <row r="864" spans="1:18" x14ac:dyDescent="0.2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2:18" x14ac:dyDescent="0.2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2:18" x14ac:dyDescent="0.2">
      <c r="B866" s="23"/>
      <c r="C866" s="39" t="s">
        <v>432</v>
      </c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2:18" x14ac:dyDescent="0.2">
      <c r="C867" s="30"/>
      <c r="D867" s="30"/>
      <c r="E867" s="31" t="s">
        <v>433</v>
      </c>
      <c r="F867" s="18">
        <f>SUM(H867:L867)</f>
        <v>2205000</v>
      </c>
      <c r="G867" s="36"/>
      <c r="H867" s="34">
        <v>799000</v>
      </c>
      <c r="I867" s="58"/>
      <c r="J867" s="34">
        <v>1308000</v>
      </c>
      <c r="K867" s="58"/>
      <c r="L867" s="34">
        <v>98000</v>
      </c>
      <c r="M867" s="58"/>
      <c r="N867" s="34">
        <v>1374000</v>
      </c>
      <c r="O867" s="58"/>
      <c r="P867" s="34">
        <v>831000</v>
      </c>
      <c r="Q867" s="58"/>
      <c r="R867" s="34">
        <v>0</v>
      </c>
    </row>
    <row r="868" spans="2:18" x14ac:dyDescent="0.2">
      <c r="C868" s="30"/>
      <c r="D868" s="30"/>
      <c r="E868" s="31" t="s">
        <v>434</v>
      </c>
      <c r="F868" s="18">
        <f t="shared" ref="F868:F872" si="38">SUM(H868:L868)</f>
        <v>3904000</v>
      </c>
      <c r="G868" s="36"/>
      <c r="H868" s="34">
        <v>203000</v>
      </c>
      <c r="I868" s="58"/>
      <c r="J868" s="34">
        <v>3651000</v>
      </c>
      <c r="K868" s="58"/>
      <c r="L868" s="34">
        <v>50000</v>
      </c>
      <c r="M868" s="58"/>
      <c r="N868" s="34">
        <v>2509000</v>
      </c>
      <c r="O868" s="58"/>
      <c r="P868" s="34">
        <v>1411000</v>
      </c>
      <c r="Q868" s="58"/>
      <c r="R868" s="34">
        <v>16000</v>
      </c>
    </row>
    <row r="869" spans="2:18" x14ac:dyDescent="0.2">
      <c r="C869" s="30"/>
      <c r="D869" s="30"/>
      <c r="E869" s="31" t="s">
        <v>435</v>
      </c>
      <c r="F869" s="18">
        <f t="shared" si="38"/>
        <v>3367000</v>
      </c>
      <c r="G869" s="36"/>
      <c r="H869" s="34">
        <v>-4000</v>
      </c>
      <c r="I869" s="58"/>
      <c r="J869" s="34">
        <v>3303000</v>
      </c>
      <c r="K869" s="58"/>
      <c r="L869" s="34">
        <v>68000</v>
      </c>
      <c r="M869" s="58"/>
      <c r="N869" s="34">
        <v>1258000</v>
      </c>
      <c r="O869" s="58"/>
      <c r="P869" s="34">
        <v>2127000</v>
      </c>
      <c r="Q869" s="58"/>
      <c r="R869" s="34">
        <v>18000</v>
      </c>
    </row>
    <row r="870" spans="2:18" x14ac:dyDescent="0.2">
      <c r="C870" s="30"/>
      <c r="D870" s="30"/>
      <c r="E870" s="31" t="s">
        <v>436</v>
      </c>
      <c r="F870" s="18">
        <f t="shared" si="38"/>
        <v>66800000</v>
      </c>
      <c r="G870" s="36"/>
      <c r="H870" s="34">
        <v>-44000</v>
      </c>
      <c r="I870" s="58"/>
      <c r="J870" s="34">
        <v>66825000</v>
      </c>
      <c r="K870" s="58"/>
      <c r="L870" s="34">
        <v>19000</v>
      </c>
      <c r="M870" s="58"/>
      <c r="N870" s="34">
        <v>43285000</v>
      </c>
      <c r="O870" s="58"/>
      <c r="P870" s="34">
        <v>23515000</v>
      </c>
      <c r="Q870" s="58"/>
      <c r="R870" s="34">
        <v>0</v>
      </c>
    </row>
    <row r="871" spans="2:18" x14ac:dyDescent="0.2">
      <c r="C871" s="30"/>
      <c r="D871" s="30"/>
      <c r="E871" s="31" t="s">
        <v>437</v>
      </c>
      <c r="F871" s="18">
        <f t="shared" si="38"/>
        <v>751000</v>
      </c>
      <c r="G871" s="36"/>
      <c r="H871" s="34">
        <v>342000</v>
      </c>
      <c r="I871" s="58"/>
      <c r="J871" s="34">
        <v>274000</v>
      </c>
      <c r="K871" s="58"/>
      <c r="L871" s="34">
        <v>135000</v>
      </c>
      <c r="M871" s="58"/>
      <c r="N871" s="34">
        <v>500000</v>
      </c>
      <c r="O871" s="58"/>
      <c r="P871" s="34">
        <v>251000</v>
      </c>
      <c r="Q871" s="58"/>
      <c r="R871" s="34">
        <v>0</v>
      </c>
    </row>
    <row r="872" spans="2:18" x14ac:dyDescent="0.2">
      <c r="C872" s="30"/>
      <c r="D872" s="30"/>
      <c r="E872" s="31" t="s">
        <v>438</v>
      </c>
      <c r="F872" s="18">
        <f t="shared" si="38"/>
        <v>1673000</v>
      </c>
      <c r="G872" s="36"/>
      <c r="H872" s="34">
        <v>376000</v>
      </c>
      <c r="I872" s="58"/>
      <c r="J872" s="34">
        <v>1253000</v>
      </c>
      <c r="K872" s="58"/>
      <c r="L872" s="34">
        <v>44000</v>
      </c>
      <c r="M872" s="58"/>
      <c r="N872" s="34">
        <v>1065000</v>
      </c>
      <c r="O872" s="58"/>
      <c r="P872" s="34">
        <v>608000</v>
      </c>
      <c r="Q872" s="58"/>
      <c r="R872" s="34">
        <v>0</v>
      </c>
    </row>
    <row r="873" spans="2:18" x14ac:dyDescent="0.2">
      <c r="C873" s="30"/>
      <c r="D873" s="30"/>
      <c r="E873" s="31" t="s">
        <v>218</v>
      </c>
      <c r="F873" s="59">
        <f>SUM(H873:L873)</f>
        <v>7011000</v>
      </c>
      <c r="G873" s="7"/>
      <c r="H873" s="37">
        <v>41276000</v>
      </c>
      <c r="I873" s="34"/>
      <c r="J873" s="37">
        <v>-45476000</v>
      </c>
      <c r="K873" s="34"/>
      <c r="L873" s="37">
        <v>11211000</v>
      </c>
      <c r="M873" s="34"/>
      <c r="N873" s="37">
        <v>11697000</v>
      </c>
      <c r="O873" s="34"/>
      <c r="P873" s="37">
        <v>-2470000</v>
      </c>
      <c r="Q873" s="34"/>
      <c r="R873" s="37">
        <v>2216000</v>
      </c>
    </row>
    <row r="874" spans="2:18" x14ac:dyDescent="0.2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2:18" x14ac:dyDescent="0.2">
      <c r="E875" s="31" t="s">
        <v>55</v>
      </c>
      <c r="F875" s="59">
        <f>SUM(H875:L875)</f>
        <v>85711000</v>
      </c>
      <c r="G875" s="7"/>
      <c r="H875" s="59">
        <f>SUM(H867:H873)</f>
        <v>42948000</v>
      </c>
      <c r="I875" s="18"/>
      <c r="J875" s="59">
        <f>SUM(J867:J873)</f>
        <v>31138000</v>
      </c>
      <c r="K875" s="18"/>
      <c r="L875" s="59">
        <f>SUM(L867:L873)</f>
        <v>11625000</v>
      </c>
      <c r="M875" s="18"/>
      <c r="N875" s="59">
        <f>SUM(N867:N873)</f>
        <v>61688000</v>
      </c>
      <c r="O875" s="18"/>
      <c r="P875" s="59">
        <f>SUM(P867:P873)</f>
        <v>26273000</v>
      </c>
      <c r="Q875" s="18"/>
      <c r="R875" s="59">
        <f>SUM(R867:R873)</f>
        <v>2250000</v>
      </c>
    </row>
    <row r="876" spans="2:18" x14ac:dyDescent="0.2">
      <c r="C876" s="30"/>
      <c r="D876" s="31"/>
      <c r="E876" s="30"/>
      <c r="G876" s="7"/>
      <c r="H876" s="34"/>
      <c r="I876" s="34"/>
      <c r="J876" s="34"/>
      <c r="K876" s="34"/>
      <c r="L876" s="34"/>
      <c r="M876" s="34"/>
      <c r="N876" s="34"/>
      <c r="O876" s="34"/>
      <c r="P876" s="34"/>
      <c r="Q876" s="46"/>
      <c r="R876" s="34"/>
    </row>
    <row r="877" spans="2:18" x14ac:dyDescent="0.2">
      <c r="C877" s="31" t="s">
        <v>439</v>
      </c>
      <c r="D877" s="31"/>
      <c r="E877" s="35"/>
      <c r="F877" s="59">
        <f>SUM(H877:L877)</f>
        <v>144000</v>
      </c>
      <c r="G877" s="7"/>
      <c r="H877" s="37">
        <v>0</v>
      </c>
      <c r="I877" s="34"/>
      <c r="J877" s="37">
        <v>144000</v>
      </c>
      <c r="K877" s="34"/>
      <c r="L877" s="37">
        <v>0</v>
      </c>
      <c r="M877" s="34"/>
      <c r="N877" s="37">
        <v>553000</v>
      </c>
      <c r="O877" s="34"/>
      <c r="P877" s="37">
        <v>546000</v>
      </c>
      <c r="Q877" s="34"/>
      <c r="R877" s="37">
        <v>955000</v>
      </c>
    </row>
    <row r="878" spans="2:18" x14ac:dyDescent="0.2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2:18" x14ac:dyDescent="0.2">
      <c r="C879" s="31" t="s">
        <v>440</v>
      </c>
      <c r="D879" s="31"/>
      <c r="E879" s="35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2:18" x14ac:dyDescent="0.2">
      <c r="E880" s="31" t="s">
        <v>441</v>
      </c>
      <c r="F880" s="18">
        <f>SUM(H880:L880)</f>
        <v>221000</v>
      </c>
      <c r="G880" s="36"/>
      <c r="H880" s="34">
        <v>0</v>
      </c>
      <c r="I880" s="58"/>
      <c r="J880" s="34">
        <v>221000</v>
      </c>
      <c r="K880" s="58"/>
      <c r="L880" s="34">
        <v>0</v>
      </c>
      <c r="M880" s="58"/>
      <c r="N880" s="34">
        <v>155000</v>
      </c>
      <c r="O880" s="58"/>
      <c r="P880" s="34">
        <v>1281000</v>
      </c>
      <c r="Q880" s="58"/>
      <c r="R880" s="34">
        <v>1215000</v>
      </c>
    </row>
    <row r="881" spans="1:18" x14ac:dyDescent="0.2">
      <c r="E881" s="31" t="s">
        <v>442</v>
      </c>
      <c r="F881" s="59">
        <f>SUM(H881:L881)</f>
        <v>4379000</v>
      </c>
      <c r="G881" s="7"/>
      <c r="H881" s="37">
        <v>0</v>
      </c>
      <c r="I881" s="34"/>
      <c r="J881" s="37">
        <v>4379000</v>
      </c>
      <c r="K881" s="34"/>
      <c r="L881" s="37">
        <v>0</v>
      </c>
      <c r="M881" s="34"/>
      <c r="N881" s="37">
        <v>1386000</v>
      </c>
      <c r="O881" s="34"/>
      <c r="P881" s="37">
        <v>3013000</v>
      </c>
      <c r="Q881" s="34"/>
      <c r="R881" s="37">
        <v>20000</v>
      </c>
    </row>
    <row r="882" spans="1:18" x14ac:dyDescent="0.2">
      <c r="G882" s="7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</row>
    <row r="883" spans="1:18" x14ac:dyDescent="0.2">
      <c r="E883" s="31" t="s">
        <v>2</v>
      </c>
      <c r="F883" s="59">
        <f>SUM(H883:L883)</f>
        <v>4600000</v>
      </c>
      <c r="G883" s="7"/>
      <c r="H883" s="59">
        <f>SUM(H880:H882)</f>
        <v>0</v>
      </c>
      <c r="I883" s="18"/>
      <c r="J883" s="59">
        <f>SUM(J880:J882)</f>
        <v>4600000</v>
      </c>
      <c r="K883" s="18"/>
      <c r="L883" s="59">
        <f>SUM(L880:L882)</f>
        <v>0</v>
      </c>
      <c r="M883" s="18"/>
      <c r="N883" s="59">
        <f>SUM(N880:N882)</f>
        <v>1541000</v>
      </c>
      <c r="O883" s="18"/>
      <c r="P883" s="59">
        <f>SUM(P880:P882)</f>
        <v>4294000</v>
      </c>
      <c r="Q883" s="18"/>
      <c r="R883" s="59">
        <f>SUM(R880:R882)</f>
        <v>1235000</v>
      </c>
    </row>
    <row r="884" spans="1:18" x14ac:dyDescent="0.2">
      <c r="C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1:18" x14ac:dyDescent="0.2">
      <c r="C885" s="39" t="s">
        <v>443</v>
      </c>
      <c r="F885" s="59">
        <f>SUM(H885:L885)</f>
        <v>502000</v>
      </c>
      <c r="G885" s="7"/>
      <c r="H885" s="37">
        <v>396000</v>
      </c>
      <c r="I885" s="34"/>
      <c r="J885" s="37">
        <v>106000</v>
      </c>
      <c r="K885" s="34"/>
      <c r="L885" s="37">
        <v>0</v>
      </c>
      <c r="M885" s="34"/>
      <c r="N885" s="37">
        <v>453000</v>
      </c>
      <c r="O885" s="34"/>
      <c r="P885" s="37">
        <v>1073000</v>
      </c>
      <c r="Q885" s="34"/>
      <c r="R885" s="37">
        <v>1024000</v>
      </c>
    </row>
    <row r="886" spans="1:18" x14ac:dyDescent="0.2">
      <c r="C886" s="30"/>
      <c r="G886" s="7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</row>
    <row r="887" spans="1:18" x14ac:dyDescent="0.2">
      <c r="C887" s="39" t="s">
        <v>444</v>
      </c>
      <c r="D887" s="31"/>
      <c r="E887" s="35"/>
      <c r="G887" s="7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</row>
    <row r="888" spans="1:18" x14ac:dyDescent="0.2">
      <c r="E888" s="31" t="s">
        <v>445</v>
      </c>
      <c r="F888" s="18">
        <f>SUM(H888:L888)</f>
        <v>4028000</v>
      </c>
      <c r="G888" s="36"/>
      <c r="H888" s="34">
        <v>2000</v>
      </c>
      <c r="I888" s="58"/>
      <c r="J888" s="34">
        <v>4026000</v>
      </c>
      <c r="K888" s="58"/>
      <c r="L888" s="34">
        <v>0</v>
      </c>
      <c r="M888" s="58"/>
      <c r="N888" s="34">
        <v>1673000</v>
      </c>
      <c r="O888" s="58"/>
      <c r="P888" s="34">
        <v>2355000</v>
      </c>
      <c r="Q888" s="58"/>
      <c r="R888" s="34">
        <v>0</v>
      </c>
    </row>
    <row r="889" spans="1:18" x14ac:dyDescent="0.2">
      <c r="E889" s="31" t="s">
        <v>446</v>
      </c>
      <c r="F889" s="18">
        <f>SUM(H889:L889)</f>
        <v>1256000</v>
      </c>
      <c r="G889" s="36"/>
      <c r="H889" s="34">
        <v>364000</v>
      </c>
      <c r="I889" s="58"/>
      <c r="J889" s="34">
        <v>892000</v>
      </c>
      <c r="K889" s="58"/>
      <c r="L889" s="34">
        <v>0</v>
      </c>
      <c r="M889" s="58"/>
      <c r="N889" s="34">
        <v>801000</v>
      </c>
      <c r="O889" s="58"/>
      <c r="P889" s="34">
        <v>473000</v>
      </c>
      <c r="Q889" s="58"/>
      <c r="R889" s="34">
        <v>18000</v>
      </c>
    </row>
    <row r="890" spans="1:18" x14ac:dyDescent="0.2">
      <c r="E890" s="31" t="s">
        <v>447</v>
      </c>
      <c r="F890" s="18">
        <f>SUM(H890:L890)</f>
        <v>1204000</v>
      </c>
      <c r="G890" s="36"/>
      <c r="H890" s="34">
        <v>478000</v>
      </c>
      <c r="I890" s="58"/>
      <c r="J890" s="34">
        <v>726000</v>
      </c>
      <c r="K890" s="58"/>
      <c r="L890" s="34">
        <v>0</v>
      </c>
      <c r="M890" s="58"/>
      <c r="N890" s="34">
        <v>840000</v>
      </c>
      <c r="O890" s="58"/>
      <c r="P890" s="34">
        <v>2359000</v>
      </c>
      <c r="Q890" s="58"/>
      <c r="R890" s="34">
        <v>1995000</v>
      </c>
    </row>
    <row r="891" spans="1:18" x14ac:dyDescent="0.2">
      <c r="E891" s="31" t="s">
        <v>448</v>
      </c>
      <c r="F891" s="59">
        <f>SUM(H891:L891)</f>
        <v>1404000</v>
      </c>
      <c r="G891" s="7"/>
      <c r="H891" s="37">
        <v>0</v>
      </c>
      <c r="I891" s="34"/>
      <c r="J891" s="37">
        <v>1404000</v>
      </c>
      <c r="K891" s="34"/>
      <c r="L891" s="37">
        <v>0</v>
      </c>
      <c r="M891" s="34"/>
      <c r="N891" s="37">
        <v>661000</v>
      </c>
      <c r="O891" s="34"/>
      <c r="P891" s="37">
        <v>743000</v>
      </c>
      <c r="Q891" s="34"/>
      <c r="R891" s="37">
        <v>0</v>
      </c>
    </row>
    <row r="892" spans="1:18" x14ac:dyDescent="0.2">
      <c r="B892" s="48"/>
      <c r="C892" s="48"/>
      <c r="D892" s="48"/>
      <c r="E892" s="48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</row>
    <row r="893" spans="1:18" x14ac:dyDescent="0.2">
      <c r="E893" s="31" t="s">
        <v>2</v>
      </c>
      <c r="F893" s="59">
        <f>SUM(H893:L893)</f>
        <v>7892000</v>
      </c>
      <c r="G893" s="7"/>
      <c r="H893" s="59">
        <f>SUM(H888:H892)</f>
        <v>844000</v>
      </c>
      <c r="I893" s="18"/>
      <c r="J893" s="59">
        <f>SUM(J888:J892)</f>
        <v>7048000</v>
      </c>
      <c r="K893" s="18"/>
      <c r="L893" s="59">
        <f>SUM(L888:L892)</f>
        <v>0</v>
      </c>
      <c r="M893" s="18"/>
      <c r="N893" s="59">
        <f>SUM(N888:N892)</f>
        <v>3975000</v>
      </c>
      <c r="O893" s="18"/>
      <c r="P893" s="59">
        <f>SUM(P888:P892)</f>
        <v>5930000</v>
      </c>
      <c r="Q893" s="18"/>
      <c r="R893" s="59">
        <f>SUM(R888:R892)</f>
        <v>2013000</v>
      </c>
    </row>
    <row r="894" spans="1:18" x14ac:dyDescent="0.2">
      <c r="A894" s="48"/>
      <c r="B894" s="48"/>
      <c r="C894" s="48"/>
      <c r="D894" s="48"/>
      <c r="E894" s="48"/>
      <c r="F894" s="51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</row>
    <row r="895" spans="1:18" x14ac:dyDescent="0.2">
      <c r="C895" s="31" t="s">
        <v>449</v>
      </c>
      <c r="D895" s="31"/>
      <c r="E895" s="35"/>
      <c r="F895" s="59">
        <f>SUM(H895:L895)</f>
        <v>15823000</v>
      </c>
      <c r="G895" s="7"/>
      <c r="H895" s="37">
        <v>10741000</v>
      </c>
      <c r="I895" s="34"/>
      <c r="J895" s="37">
        <v>5073000</v>
      </c>
      <c r="K895" s="34"/>
      <c r="L895" s="37">
        <v>9000</v>
      </c>
      <c r="M895" s="34"/>
      <c r="N895" s="37">
        <v>13815000</v>
      </c>
      <c r="O895" s="34"/>
      <c r="P895" s="37">
        <v>8923000</v>
      </c>
      <c r="Q895" s="34"/>
      <c r="R895" s="37">
        <v>6915000</v>
      </c>
    </row>
    <row r="896" spans="1:18" x14ac:dyDescent="0.2">
      <c r="C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1:19" x14ac:dyDescent="0.2">
      <c r="C897" s="39" t="s">
        <v>450</v>
      </c>
      <c r="D897" s="31"/>
      <c r="E897" s="35"/>
      <c r="F897" s="59">
        <f>SUM(H897:L897)</f>
        <v>190000</v>
      </c>
      <c r="G897" s="7"/>
      <c r="H897" s="37">
        <v>0</v>
      </c>
      <c r="I897" s="34"/>
      <c r="J897" s="37">
        <v>190000</v>
      </c>
      <c r="K897" s="34"/>
      <c r="L897" s="37">
        <v>0</v>
      </c>
      <c r="M897" s="34"/>
      <c r="N897" s="37">
        <v>1945000</v>
      </c>
      <c r="O897" s="34"/>
      <c r="P897" s="37">
        <v>6932000</v>
      </c>
      <c r="Q897" s="34"/>
      <c r="R897" s="37">
        <v>8687000</v>
      </c>
    </row>
    <row r="898" spans="1:19" x14ac:dyDescent="0.2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1:19" x14ac:dyDescent="0.2">
      <c r="C899" s="48" t="s">
        <v>451</v>
      </c>
      <c r="D899" s="31"/>
      <c r="E899" s="53"/>
      <c r="F899" s="59">
        <f>SUM(H899:L899)</f>
        <v>39216000</v>
      </c>
      <c r="G899" s="7"/>
      <c r="H899" s="37">
        <v>60000</v>
      </c>
      <c r="I899" s="34"/>
      <c r="J899" s="37">
        <v>38529000</v>
      </c>
      <c r="K899" s="34"/>
      <c r="L899" s="37">
        <v>627000</v>
      </c>
      <c r="M899" s="34"/>
      <c r="N899" s="37">
        <v>20766000</v>
      </c>
      <c r="O899" s="34"/>
      <c r="P899" s="37">
        <v>18450000</v>
      </c>
      <c r="Q899" s="34"/>
      <c r="R899" s="37">
        <v>0</v>
      </c>
    </row>
    <row r="900" spans="1:19" x14ac:dyDescent="0.2">
      <c r="C900" s="48"/>
      <c r="D900" s="31"/>
      <c r="E900" s="35"/>
      <c r="F900" s="3"/>
      <c r="G900" s="4"/>
      <c r="H900" s="3"/>
      <c r="I900" s="54"/>
      <c r="J900" s="54"/>
      <c r="K900" s="54"/>
      <c r="L900" s="54"/>
      <c r="M900" s="54"/>
      <c r="N900" s="54"/>
      <c r="O900" s="54"/>
      <c r="P900" s="54"/>
      <c r="Q900" s="55"/>
      <c r="R900" s="54"/>
    </row>
    <row r="901" spans="1:19" x14ac:dyDescent="0.2">
      <c r="C901" s="31" t="s">
        <v>452</v>
      </c>
      <c r="D901" s="31"/>
      <c r="E901" s="35"/>
      <c r="G901" s="7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</row>
    <row r="902" spans="1:19" x14ac:dyDescent="0.2">
      <c r="C902" s="31"/>
      <c r="D902" s="31"/>
      <c r="E902" s="35" t="s">
        <v>453</v>
      </c>
      <c r="F902" s="18">
        <f>SUM(H902:L902)</f>
        <v>2537000</v>
      </c>
      <c r="G902" s="36"/>
      <c r="H902" s="34">
        <v>601000</v>
      </c>
      <c r="I902" s="58"/>
      <c r="J902" s="34">
        <v>1936000</v>
      </c>
      <c r="K902" s="58"/>
      <c r="L902" s="34">
        <v>0</v>
      </c>
      <c r="M902" s="58"/>
      <c r="N902" s="34">
        <v>1189000</v>
      </c>
      <c r="O902" s="58"/>
      <c r="P902" s="34">
        <v>1348000</v>
      </c>
      <c r="Q902" s="58"/>
      <c r="R902" s="34">
        <v>0</v>
      </c>
    </row>
    <row r="903" spans="1:19" x14ac:dyDescent="0.2">
      <c r="E903" s="31" t="s">
        <v>454</v>
      </c>
      <c r="F903" s="18">
        <f>SUM(H903:L903)</f>
        <v>1315000</v>
      </c>
      <c r="G903" s="36"/>
      <c r="H903" s="34">
        <v>-183000</v>
      </c>
      <c r="I903" s="58"/>
      <c r="J903" s="34">
        <v>1498000</v>
      </c>
      <c r="K903" s="58"/>
      <c r="L903" s="34">
        <v>0</v>
      </c>
      <c r="M903" s="58"/>
      <c r="N903" s="34">
        <v>854000</v>
      </c>
      <c r="O903" s="58"/>
      <c r="P903" s="34">
        <v>461000</v>
      </c>
      <c r="Q903" s="58"/>
      <c r="R903" s="34">
        <v>0</v>
      </c>
    </row>
    <row r="904" spans="1:19" x14ac:dyDescent="0.2">
      <c r="E904" s="31" t="s">
        <v>455</v>
      </c>
      <c r="F904" s="18">
        <f>SUM(H904:L904)</f>
        <v>3868000</v>
      </c>
      <c r="G904" s="36"/>
      <c r="H904" s="34">
        <v>-355000</v>
      </c>
      <c r="I904" s="58"/>
      <c r="J904" s="34">
        <v>3827000</v>
      </c>
      <c r="K904" s="58"/>
      <c r="L904" s="34">
        <v>396000</v>
      </c>
      <c r="M904" s="58"/>
      <c r="N904" s="34">
        <v>1450000</v>
      </c>
      <c r="O904" s="58"/>
      <c r="P904" s="34">
        <v>2418000</v>
      </c>
      <c r="Q904" s="58"/>
      <c r="R904" s="34">
        <v>0</v>
      </c>
    </row>
    <row r="905" spans="1:19" x14ac:dyDescent="0.2">
      <c r="C905" s="31"/>
      <c r="D905" s="31"/>
      <c r="E905" s="31" t="s">
        <v>456</v>
      </c>
      <c r="F905" s="59">
        <f>SUM(H905:L905)</f>
        <v>1477000</v>
      </c>
      <c r="G905" s="7"/>
      <c r="H905" s="37">
        <v>-308000</v>
      </c>
      <c r="I905" s="34"/>
      <c r="J905" s="37">
        <v>1785000</v>
      </c>
      <c r="K905" s="34"/>
      <c r="L905" s="37">
        <v>0</v>
      </c>
      <c r="M905" s="34"/>
      <c r="N905" s="37">
        <v>983000</v>
      </c>
      <c r="O905" s="34"/>
      <c r="P905" s="37">
        <v>494000</v>
      </c>
      <c r="Q905" s="34"/>
      <c r="R905" s="37">
        <v>0</v>
      </c>
    </row>
    <row r="906" spans="1:19" x14ac:dyDescent="0.2">
      <c r="E906" s="31" t="s">
        <v>254</v>
      </c>
      <c r="G906" s="7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</row>
    <row r="907" spans="1:19" x14ac:dyDescent="0.2">
      <c r="E907" s="31" t="s">
        <v>2</v>
      </c>
      <c r="F907" s="59">
        <f>SUM(H907:L907)</f>
        <v>9197000</v>
      </c>
      <c r="G907" s="7"/>
      <c r="H907" s="59">
        <f>SUM(H902:H906)</f>
        <v>-245000</v>
      </c>
      <c r="I907" s="18"/>
      <c r="J907" s="59">
        <f>SUM(J902:J906)</f>
        <v>9046000</v>
      </c>
      <c r="K907" s="18"/>
      <c r="L907" s="59">
        <f>SUM(L902:L906)</f>
        <v>396000</v>
      </c>
      <c r="M907" s="59"/>
      <c r="N907" s="59">
        <f>SUM(N902:N906)</f>
        <v>4476000</v>
      </c>
      <c r="O907" s="18"/>
      <c r="P907" s="59">
        <f>SUM(P902:P906)</f>
        <v>4721000</v>
      </c>
      <c r="Q907" s="18"/>
      <c r="R907" s="59">
        <f>SUM(R902:R906)</f>
        <v>0</v>
      </c>
      <c r="S907" s="18"/>
    </row>
    <row r="908" spans="1:19" x14ac:dyDescent="0.2">
      <c r="G908" s="7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</row>
    <row r="909" spans="1:19" x14ac:dyDescent="0.2">
      <c r="A909" s="48"/>
      <c r="B909" s="39" t="s">
        <v>377</v>
      </c>
      <c r="C909" s="48"/>
      <c r="D909" s="48"/>
      <c r="E909" s="48"/>
      <c r="G909" s="7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</row>
    <row r="910" spans="1:19" x14ac:dyDescent="0.2">
      <c r="B910" s="21"/>
      <c r="C910" s="39" t="s">
        <v>378</v>
      </c>
      <c r="F910" s="59">
        <f>SUM(H910:L910)</f>
        <v>-656000</v>
      </c>
      <c r="G910" s="7"/>
      <c r="H910" s="37">
        <v>-1480000</v>
      </c>
      <c r="I910" s="34"/>
      <c r="J910" s="37">
        <v>831000</v>
      </c>
      <c r="K910" s="34"/>
      <c r="L910" s="37">
        <v>-7000</v>
      </c>
      <c r="M910" s="34"/>
      <c r="N910" s="37">
        <v>-747000</v>
      </c>
      <c r="O910" s="34"/>
      <c r="P910" s="37">
        <v>91000</v>
      </c>
      <c r="Q910" s="34"/>
      <c r="R910" s="37">
        <v>0</v>
      </c>
    </row>
    <row r="911" spans="1:19" x14ac:dyDescent="0.2">
      <c r="B911" s="21"/>
      <c r="G911" s="7"/>
      <c r="H911" s="34"/>
      <c r="I911" s="34"/>
      <c r="J911" s="34"/>
      <c r="K911" s="34"/>
      <c r="L911" s="34"/>
      <c r="M911" s="34"/>
      <c r="N911" s="34"/>
      <c r="O911" s="34"/>
      <c r="P911" s="34"/>
      <c r="Q911" s="46"/>
      <c r="R911" s="34"/>
    </row>
    <row r="912" spans="1:19" x14ac:dyDescent="0.2">
      <c r="E912" s="31" t="s">
        <v>457</v>
      </c>
      <c r="F912" s="59">
        <f>SUM(H912:L912)</f>
        <v>269788000</v>
      </c>
      <c r="G912" s="7"/>
      <c r="H912" s="59">
        <f>+H818+H820+H827+H835+H837+H839+H842+H844+H854+H857+H863+H875+H877+H883+H885+H893+H895+H897+H899+H907+H910</f>
        <v>116412000</v>
      </c>
      <c r="I912" s="18"/>
      <c r="J912" s="59">
        <f>+J818+J820+J827+J835+J837+J839+J842+J844+J854+J857+J863+J875+J877+J883+J885+J893+J895+J897+J899+J907+J910</f>
        <v>140084000</v>
      </c>
      <c r="K912" s="18"/>
      <c r="L912" s="59">
        <f>+L818+L820+L827+L835+L837+L839+L842+L844+L854+L857+L863+L875+L877+L883+L885+L893+L895+L897+L899+L907+L910</f>
        <v>13292000</v>
      </c>
      <c r="M912" s="18"/>
      <c r="N912" s="59">
        <f>+N818+N820+N827+N835+N837+N839+N842+N844+N854+N857+N863+N875+N877+N883+N885+N893+N895+N897+N899+N907+N910</f>
        <v>171872000</v>
      </c>
      <c r="O912" s="18"/>
      <c r="P912" s="59">
        <f>+P818+P820+P827+P835+P837+P839+P842+P844+P854+P857+P863+P875+P877+P883+P885+P893+P895+P897+P899+P907+P910</f>
        <v>125902000</v>
      </c>
      <c r="Q912" s="18"/>
      <c r="R912" s="59">
        <f>+R818+R820+R827+R835+R837+R839+R842+R844+R854+R857+R863+R875+R877+R883+R885+R893+R895+R897+R899+R907+R910</f>
        <v>27986000</v>
      </c>
    </row>
    <row r="913" spans="1:18" x14ac:dyDescent="0.2">
      <c r="G913" s="7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</row>
    <row r="914" spans="1:18" x14ac:dyDescent="0.2">
      <c r="A914" s="23" t="s">
        <v>458</v>
      </c>
      <c r="B914" s="48"/>
      <c r="C914" s="48"/>
      <c r="D914" s="48"/>
      <c r="E914" s="48"/>
      <c r="F914" s="51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1:18" x14ac:dyDescent="0.2">
      <c r="A915" s="21"/>
      <c r="B915" s="23" t="s">
        <v>459</v>
      </c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1:18" x14ac:dyDescent="0.2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1:18" x14ac:dyDescent="0.2">
      <c r="C917" s="31" t="s">
        <v>460</v>
      </c>
      <c r="D917" s="31"/>
      <c r="E917" s="35"/>
      <c r="F917" s="18">
        <f>SUM(H917:L917)</f>
        <v>6721000</v>
      </c>
      <c r="G917" s="36"/>
      <c r="H917" s="34">
        <v>6400000</v>
      </c>
      <c r="I917" s="58"/>
      <c r="J917" s="34">
        <v>54000</v>
      </c>
      <c r="K917" s="58"/>
      <c r="L917" s="34">
        <v>267000</v>
      </c>
      <c r="M917" s="58"/>
      <c r="N917" s="34">
        <v>9064000</v>
      </c>
      <c r="O917" s="58"/>
      <c r="P917" s="34">
        <v>8377000</v>
      </c>
      <c r="Q917" s="58"/>
      <c r="R917" s="34">
        <v>10720000</v>
      </c>
    </row>
    <row r="918" spans="1:18" x14ac:dyDescent="0.2">
      <c r="C918" s="30"/>
      <c r="D918" s="31"/>
      <c r="E918" s="35" t="s">
        <v>461</v>
      </c>
      <c r="F918" s="18">
        <f t="shared" ref="F918:F926" si="39">SUM(H918:L918)</f>
        <v>861000</v>
      </c>
      <c r="G918" s="36"/>
      <c r="H918" s="34">
        <v>404000</v>
      </c>
      <c r="I918" s="58"/>
      <c r="J918" s="34">
        <v>457000</v>
      </c>
      <c r="K918" s="58"/>
      <c r="L918" s="34">
        <v>0</v>
      </c>
      <c r="M918" s="58"/>
      <c r="N918" s="34">
        <v>205000</v>
      </c>
      <c r="O918" s="58"/>
      <c r="P918" s="34">
        <v>656000</v>
      </c>
      <c r="Q918" s="58"/>
      <c r="R918" s="34">
        <v>0</v>
      </c>
    </row>
    <row r="919" spans="1:18" x14ac:dyDescent="0.2">
      <c r="C919" s="30"/>
      <c r="D919" s="31"/>
      <c r="E919" s="35" t="s">
        <v>462</v>
      </c>
      <c r="F919" s="18">
        <f t="shared" si="39"/>
        <v>15385000</v>
      </c>
      <c r="G919" s="36"/>
      <c r="H919" s="34">
        <v>13902000</v>
      </c>
      <c r="I919" s="58"/>
      <c r="J919" s="34">
        <v>1483000</v>
      </c>
      <c r="K919" s="58"/>
      <c r="L919" s="34">
        <v>0</v>
      </c>
      <c r="M919" s="58"/>
      <c r="N919" s="34">
        <v>9434000</v>
      </c>
      <c r="O919" s="58"/>
      <c r="P919" s="34">
        <v>10193000</v>
      </c>
      <c r="Q919" s="58"/>
      <c r="R919" s="34">
        <v>4242000</v>
      </c>
    </row>
    <row r="920" spans="1:18" x14ac:dyDescent="0.2">
      <c r="C920" s="30"/>
      <c r="D920" s="31"/>
      <c r="E920" s="35" t="s">
        <v>463</v>
      </c>
      <c r="F920" s="18">
        <f t="shared" si="39"/>
        <v>757000</v>
      </c>
      <c r="G920" s="36"/>
      <c r="H920" s="34">
        <v>754000</v>
      </c>
      <c r="I920" s="58"/>
      <c r="J920" s="34">
        <v>3000</v>
      </c>
      <c r="K920" s="58"/>
      <c r="L920" s="34">
        <v>0</v>
      </c>
      <c r="M920" s="58"/>
      <c r="N920" s="34">
        <v>342000</v>
      </c>
      <c r="O920" s="58"/>
      <c r="P920" s="34">
        <v>415000</v>
      </c>
      <c r="Q920" s="58"/>
      <c r="R920" s="34">
        <v>0</v>
      </c>
    </row>
    <row r="921" spans="1:18" ht="16.5" customHeight="1" x14ac:dyDescent="0.2">
      <c r="C921" s="31" t="s">
        <v>464</v>
      </c>
      <c r="D921" s="31"/>
      <c r="E921" s="35"/>
      <c r="F921" s="18">
        <f t="shared" si="39"/>
        <v>2731000</v>
      </c>
      <c r="G921" s="36"/>
      <c r="H921" s="34">
        <v>2354000</v>
      </c>
      <c r="I921" s="58"/>
      <c r="J921" s="34">
        <v>376000</v>
      </c>
      <c r="K921" s="58"/>
      <c r="L921" s="34">
        <v>1000</v>
      </c>
      <c r="M921" s="58"/>
      <c r="N921" s="34">
        <v>1833000</v>
      </c>
      <c r="O921" s="58"/>
      <c r="P921" s="34">
        <v>1492000</v>
      </c>
      <c r="Q921" s="58"/>
      <c r="R921" s="34">
        <v>594000</v>
      </c>
    </row>
    <row r="922" spans="1:18" ht="16.5" customHeight="1" x14ac:dyDescent="0.2">
      <c r="C922" s="31" t="s">
        <v>465</v>
      </c>
      <c r="D922" s="31"/>
      <c r="E922" s="35"/>
      <c r="F922" s="18">
        <f t="shared" si="39"/>
        <v>15236000</v>
      </c>
      <c r="G922" s="36"/>
      <c r="H922" s="34">
        <v>13429000</v>
      </c>
      <c r="I922" s="58"/>
      <c r="J922" s="34">
        <v>1807000</v>
      </c>
      <c r="K922" s="58"/>
      <c r="L922" s="34">
        <v>0</v>
      </c>
      <c r="M922" s="58"/>
      <c r="N922" s="34">
        <v>9546000</v>
      </c>
      <c r="O922" s="58"/>
      <c r="P922" s="34">
        <v>8975000</v>
      </c>
      <c r="Q922" s="58"/>
      <c r="R922" s="34">
        <v>3285000</v>
      </c>
    </row>
    <row r="923" spans="1:18" ht="16.5" customHeight="1" x14ac:dyDescent="0.2">
      <c r="C923" s="31" t="s">
        <v>218</v>
      </c>
      <c r="D923" s="31"/>
      <c r="E923" s="35"/>
      <c r="F923" s="18">
        <f t="shared" si="39"/>
        <v>5720000</v>
      </c>
      <c r="G923" s="36"/>
      <c r="H923" s="34">
        <v>-769000</v>
      </c>
      <c r="I923" s="58"/>
      <c r="J923" s="34">
        <v>6484000</v>
      </c>
      <c r="K923" s="58"/>
      <c r="L923" s="34">
        <v>5000</v>
      </c>
      <c r="M923" s="58"/>
      <c r="N923" s="34">
        <v>359000</v>
      </c>
      <c r="O923" s="58"/>
      <c r="P923" s="34">
        <v>5361000</v>
      </c>
      <c r="Q923" s="58"/>
      <c r="R923" s="34">
        <v>0</v>
      </c>
    </row>
    <row r="924" spans="1:18" ht="16.5" customHeight="1" x14ac:dyDescent="0.2">
      <c r="C924" s="31" t="s">
        <v>466</v>
      </c>
      <c r="D924" s="31"/>
      <c r="E924" s="35"/>
      <c r="F924" s="18">
        <f t="shared" si="39"/>
        <v>-17000</v>
      </c>
      <c r="G924" s="36"/>
      <c r="H924" s="34">
        <v>0</v>
      </c>
      <c r="I924" s="58"/>
      <c r="J924" s="34">
        <v>-17000</v>
      </c>
      <c r="K924" s="58"/>
      <c r="L924" s="34">
        <v>0</v>
      </c>
      <c r="M924" s="58"/>
      <c r="N924" s="34">
        <v>51000</v>
      </c>
      <c r="O924" s="58"/>
      <c r="P924" s="34">
        <v>153000</v>
      </c>
      <c r="Q924" s="58"/>
      <c r="R924" s="34">
        <v>221000</v>
      </c>
    </row>
    <row r="925" spans="1:18" ht="16.5" customHeight="1" x14ac:dyDescent="0.2">
      <c r="C925" s="31" t="s">
        <v>467</v>
      </c>
      <c r="D925" s="31"/>
      <c r="E925" s="35"/>
      <c r="F925" s="18">
        <f t="shared" si="39"/>
        <v>5112000</v>
      </c>
      <c r="G925" s="36"/>
      <c r="H925" s="34">
        <v>637000</v>
      </c>
      <c r="I925" s="58"/>
      <c r="J925" s="34">
        <v>4471000</v>
      </c>
      <c r="K925" s="58"/>
      <c r="L925" s="34">
        <v>4000</v>
      </c>
      <c r="M925" s="58"/>
      <c r="N925" s="34">
        <v>3245000</v>
      </c>
      <c r="O925" s="58"/>
      <c r="P925" s="34">
        <v>2729000</v>
      </c>
      <c r="Q925" s="58"/>
      <c r="R925" s="34">
        <v>862000</v>
      </c>
    </row>
    <row r="926" spans="1:18" ht="16.5" customHeight="1" x14ac:dyDescent="0.2">
      <c r="C926" s="31" t="s">
        <v>468</v>
      </c>
      <c r="D926" s="31"/>
      <c r="E926" s="35"/>
      <c r="F926" s="18">
        <f t="shared" si="39"/>
        <v>30083000</v>
      </c>
      <c r="G926" s="36"/>
      <c r="H926" s="34">
        <v>29956000</v>
      </c>
      <c r="I926" s="58"/>
      <c r="J926" s="34">
        <v>127000</v>
      </c>
      <c r="K926" s="58"/>
      <c r="L926" s="34">
        <v>0</v>
      </c>
      <c r="M926" s="58"/>
      <c r="N926" s="34">
        <v>2494000</v>
      </c>
      <c r="O926" s="58"/>
      <c r="P926" s="34">
        <v>28635000</v>
      </c>
      <c r="Q926" s="58"/>
      <c r="R926" s="34">
        <v>1046000</v>
      </c>
    </row>
    <row r="927" spans="1:18" x14ac:dyDescent="0.2">
      <c r="C927" s="31" t="s">
        <v>469</v>
      </c>
      <c r="D927" s="31"/>
      <c r="E927" s="35"/>
      <c r="F927" s="59">
        <f>SUM(H927:L927)</f>
        <v>131000</v>
      </c>
      <c r="G927" s="7"/>
      <c r="H927" s="37">
        <v>114000</v>
      </c>
      <c r="I927" s="34"/>
      <c r="J927" s="37">
        <v>20000</v>
      </c>
      <c r="K927" s="34"/>
      <c r="L927" s="37">
        <v>-3000</v>
      </c>
      <c r="M927" s="34"/>
      <c r="N927" s="37">
        <v>96000</v>
      </c>
      <c r="O927" s="34"/>
      <c r="P927" s="37">
        <v>35000</v>
      </c>
      <c r="Q927" s="34"/>
      <c r="R927" s="37">
        <v>0</v>
      </c>
    </row>
    <row r="928" spans="1:18" x14ac:dyDescent="0.2">
      <c r="C928" s="31"/>
      <c r="D928" s="31"/>
      <c r="E928" s="35"/>
      <c r="G928" s="7"/>
      <c r="H928" s="34"/>
      <c r="I928" s="34"/>
      <c r="J928" s="34"/>
      <c r="K928" s="34"/>
      <c r="L928" s="34"/>
      <c r="M928" s="34"/>
      <c r="N928" s="34"/>
      <c r="O928" s="34"/>
      <c r="P928" s="34"/>
      <c r="Q928" s="46"/>
      <c r="R928" s="34"/>
    </row>
    <row r="929" spans="1:19" x14ac:dyDescent="0.2">
      <c r="E929" s="31" t="s">
        <v>470</v>
      </c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1:19" x14ac:dyDescent="0.2">
      <c r="E930" s="31" t="s">
        <v>471</v>
      </c>
      <c r="F930" s="59">
        <f>SUM(H930:L930)</f>
        <v>82720000</v>
      </c>
      <c r="G930" s="7"/>
      <c r="H930" s="59">
        <f>SUM(H917:H927)</f>
        <v>67181000</v>
      </c>
      <c r="I930" s="18"/>
      <c r="J930" s="59">
        <f>SUM(J917:J927)</f>
        <v>15265000</v>
      </c>
      <c r="K930" s="18"/>
      <c r="L930" s="59">
        <f>SUM(L917:L927)</f>
        <v>274000</v>
      </c>
      <c r="M930" s="18"/>
      <c r="N930" s="59">
        <f>SUM(N917:N927)</f>
        <v>36669000</v>
      </c>
      <c r="O930" s="18"/>
      <c r="P930" s="59">
        <f>SUM(P917:P927)</f>
        <v>67021000</v>
      </c>
      <c r="Q930" s="18"/>
      <c r="R930" s="59">
        <f>SUM(R917:R927)</f>
        <v>20970000</v>
      </c>
    </row>
    <row r="931" spans="1:19" x14ac:dyDescent="0.2">
      <c r="A931" s="48"/>
      <c r="B931" s="48"/>
      <c r="C931" s="48"/>
      <c r="D931" s="48"/>
      <c r="E931" s="48"/>
      <c r="G931" s="7"/>
      <c r="H931" s="18"/>
      <c r="I931" s="7"/>
      <c r="J931" s="18"/>
      <c r="K931" s="7"/>
      <c r="L931" s="7"/>
      <c r="M931" s="7"/>
      <c r="N931" s="7"/>
      <c r="O931" s="7"/>
      <c r="P931" s="18"/>
      <c r="Q931" s="7"/>
      <c r="R931" s="7"/>
    </row>
    <row r="932" spans="1:19" x14ac:dyDescent="0.2">
      <c r="A932" s="23" t="s">
        <v>472</v>
      </c>
      <c r="F932" s="59">
        <f>SUM(H932:L932)</f>
        <v>352237000</v>
      </c>
      <c r="G932" s="7"/>
      <c r="H932" s="37">
        <v>8977000</v>
      </c>
      <c r="I932" s="34"/>
      <c r="J932" s="37">
        <v>195367000</v>
      </c>
      <c r="K932" s="34"/>
      <c r="L932" s="37">
        <v>147893000</v>
      </c>
      <c r="M932" s="34"/>
      <c r="N932" s="37">
        <v>0</v>
      </c>
      <c r="O932" s="34"/>
      <c r="P932" s="37">
        <v>352237000</v>
      </c>
      <c r="Q932" s="34"/>
      <c r="R932" s="37">
        <v>0</v>
      </c>
    </row>
    <row r="933" spans="1:19" x14ac:dyDescent="0.2">
      <c r="A933" s="23"/>
      <c r="G933" s="7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</row>
    <row r="934" spans="1:19" x14ac:dyDescent="0.2">
      <c r="A934" s="23"/>
      <c r="C934" s="31" t="s">
        <v>473</v>
      </c>
      <c r="F934" s="59">
        <f>SUM(H934:L934)</f>
        <v>-213681000</v>
      </c>
      <c r="G934" s="7"/>
      <c r="H934" s="37">
        <v>0</v>
      </c>
      <c r="I934" s="34"/>
      <c r="J934" s="37">
        <v>-213681000</v>
      </c>
      <c r="K934" s="34"/>
      <c r="L934" s="37">
        <v>0</v>
      </c>
      <c r="M934" s="34"/>
      <c r="N934" s="37">
        <v>0</v>
      </c>
      <c r="O934" s="34"/>
      <c r="P934" s="37">
        <v>-213681000</v>
      </c>
      <c r="Q934" s="34"/>
      <c r="R934" s="37">
        <v>0</v>
      </c>
    </row>
    <row r="935" spans="1:19" x14ac:dyDescent="0.2">
      <c r="A935" s="23"/>
      <c r="G935" s="7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</row>
    <row r="936" spans="1:19" x14ac:dyDescent="0.2">
      <c r="A936" s="23"/>
      <c r="E936" s="31" t="s">
        <v>474</v>
      </c>
      <c r="F936" s="59">
        <f>SUM(H936:L936)</f>
        <v>138556000</v>
      </c>
      <c r="G936" s="7"/>
      <c r="H936" s="59">
        <f>+H932+H934</f>
        <v>8977000</v>
      </c>
      <c r="I936" s="18"/>
      <c r="J936" s="59">
        <f>+J932+J934</f>
        <v>-18314000</v>
      </c>
      <c r="K936" s="18"/>
      <c r="L936" s="59">
        <f>+L932+L934</f>
        <v>147893000</v>
      </c>
      <c r="M936" s="18"/>
      <c r="N936" s="59">
        <f>+N932+N934</f>
        <v>0</v>
      </c>
      <c r="O936" s="18"/>
      <c r="P936" s="59">
        <f>+P932+P934</f>
        <v>138556000</v>
      </c>
      <c r="Q936" s="18"/>
      <c r="R936" s="59">
        <f>+R932+R934</f>
        <v>0</v>
      </c>
    </row>
    <row r="937" spans="1:19" x14ac:dyDescent="0.2">
      <c r="A937" s="48"/>
      <c r="B937" s="48"/>
      <c r="C937" s="48"/>
      <c r="D937" s="48"/>
      <c r="E937" s="48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1:19" x14ac:dyDescent="0.2">
      <c r="A938" s="23" t="s">
        <v>475</v>
      </c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1:19" x14ac:dyDescent="0.2">
      <c r="A939" s="48"/>
      <c r="B939" s="48"/>
      <c r="C939" s="48"/>
      <c r="D939" s="48"/>
      <c r="E939" s="48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1:19" x14ac:dyDescent="0.2">
      <c r="C940" s="31" t="s">
        <v>476</v>
      </c>
      <c r="D940" s="31"/>
      <c r="F940" s="59">
        <f>SUM(H940:L940)</f>
        <v>6081000</v>
      </c>
      <c r="G940" s="7"/>
      <c r="H940" s="37">
        <v>0</v>
      </c>
      <c r="I940" s="34"/>
      <c r="J940" s="37">
        <v>6020000</v>
      </c>
      <c r="K940" s="34"/>
      <c r="L940" s="37">
        <v>61000</v>
      </c>
      <c r="M940" s="34"/>
      <c r="N940" s="37">
        <v>2553000</v>
      </c>
      <c r="O940" s="34"/>
      <c r="P940" s="37">
        <v>3528000</v>
      </c>
      <c r="Q940" s="34"/>
      <c r="R940" s="37">
        <v>0</v>
      </c>
    </row>
    <row r="941" spans="1:19" x14ac:dyDescent="0.2">
      <c r="D941" s="31"/>
      <c r="G941" s="7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22"/>
    </row>
    <row r="942" spans="1:19" x14ac:dyDescent="0.2">
      <c r="C942" s="39" t="s">
        <v>477</v>
      </c>
      <c r="D942" s="31"/>
      <c r="E942" s="35"/>
      <c r="F942" s="59">
        <f>SUM(H942:L942)</f>
        <v>11410000</v>
      </c>
      <c r="G942" s="7"/>
      <c r="H942" s="37">
        <v>0</v>
      </c>
      <c r="I942" s="34"/>
      <c r="J942" s="37">
        <v>11384000</v>
      </c>
      <c r="K942" s="34"/>
      <c r="L942" s="37">
        <v>26000</v>
      </c>
      <c r="M942" s="34"/>
      <c r="N942" s="37">
        <v>4495000</v>
      </c>
      <c r="O942" s="34"/>
      <c r="P942" s="37">
        <v>9875000</v>
      </c>
      <c r="Q942" s="34"/>
      <c r="R942" s="37">
        <v>2960000</v>
      </c>
    </row>
    <row r="943" spans="1:19" x14ac:dyDescent="0.2">
      <c r="C943" s="31"/>
      <c r="D943" s="31"/>
      <c r="E943" s="35"/>
      <c r="G943" s="7"/>
      <c r="H943" s="34"/>
      <c r="I943" s="34"/>
      <c r="J943" s="34"/>
      <c r="K943" s="34"/>
      <c r="L943" s="34"/>
      <c r="M943" s="34"/>
      <c r="N943" s="34"/>
      <c r="O943" s="34"/>
      <c r="P943" s="34"/>
      <c r="Q943" s="46"/>
      <c r="R943" s="34"/>
      <c r="S943" s="22"/>
    </row>
    <row r="944" spans="1:19" x14ac:dyDescent="0.2">
      <c r="C944" s="31" t="s">
        <v>478</v>
      </c>
      <c r="D944" s="31"/>
      <c r="E944" s="35"/>
      <c r="F944" s="59">
        <f>SUM(H944:L944)</f>
        <v>65800000</v>
      </c>
      <c r="G944" s="7"/>
      <c r="H944" s="37">
        <v>0</v>
      </c>
      <c r="I944" s="34"/>
      <c r="J944" s="37">
        <v>65391000</v>
      </c>
      <c r="K944" s="34"/>
      <c r="L944" s="37">
        <v>409000</v>
      </c>
      <c r="M944" s="34"/>
      <c r="N944" s="37">
        <v>28997000</v>
      </c>
      <c r="O944" s="34"/>
      <c r="P944" s="37">
        <v>40191000</v>
      </c>
      <c r="Q944" s="34"/>
      <c r="R944" s="37">
        <v>3388000</v>
      </c>
    </row>
    <row r="945" spans="1:18" x14ac:dyDescent="0.2">
      <c r="E945" s="31" t="s">
        <v>21</v>
      </c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1:18" x14ac:dyDescent="0.2">
      <c r="B946" s="39" t="s">
        <v>479</v>
      </c>
      <c r="F946" s="59">
        <f>SUM(H946:L946)</f>
        <v>26766000</v>
      </c>
      <c r="G946" s="7"/>
      <c r="H946" s="37">
        <v>0</v>
      </c>
      <c r="I946" s="34"/>
      <c r="J946" s="37">
        <v>21540000</v>
      </c>
      <c r="K946" s="34"/>
      <c r="L946" s="37">
        <v>5226000</v>
      </c>
      <c r="M946" s="34"/>
      <c r="N946" s="37">
        <v>9991000</v>
      </c>
      <c r="O946" s="34"/>
      <c r="P946" s="37">
        <v>16789000</v>
      </c>
      <c r="Q946" s="34"/>
      <c r="R946" s="37">
        <v>14000</v>
      </c>
    </row>
    <row r="947" spans="1:18" x14ac:dyDescent="0.2">
      <c r="A947" s="48"/>
      <c r="B947" s="48"/>
      <c r="C947" s="48"/>
      <c r="D947" s="48"/>
      <c r="E947" s="48"/>
      <c r="G947" s="7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</row>
    <row r="948" spans="1:18" x14ac:dyDescent="0.2">
      <c r="B948" s="39" t="s">
        <v>480</v>
      </c>
      <c r="F948" s="59">
        <f>SUM(H948:L948)</f>
        <v>3266000</v>
      </c>
      <c r="G948" s="7"/>
      <c r="H948" s="37">
        <v>0</v>
      </c>
      <c r="I948" s="34"/>
      <c r="J948" s="37">
        <v>3266000</v>
      </c>
      <c r="K948" s="34"/>
      <c r="L948" s="37">
        <v>0</v>
      </c>
      <c r="M948" s="34"/>
      <c r="N948" s="37">
        <v>1596000</v>
      </c>
      <c r="O948" s="34"/>
      <c r="P948" s="37">
        <v>4064000</v>
      </c>
      <c r="Q948" s="34"/>
      <c r="R948" s="37">
        <v>2394000</v>
      </c>
    </row>
    <row r="949" spans="1:18" x14ac:dyDescent="0.2">
      <c r="A949" s="48"/>
      <c r="B949" s="48"/>
      <c r="C949" s="48"/>
      <c r="D949" s="48"/>
      <c r="E949" s="48"/>
      <c r="G949" s="7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</row>
    <row r="950" spans="1:18" x14ac:dyDescent="0.2">
      <c r="A950" s="48"/>
      <c r="B950" s="48" t="s">
        <v>432</v>
      </c>
      <c r="C950" s="48"/>
      <c r="D950" s="48"/>
      <c r="E950" s="48"/>
      <c r="F950" s="59">
        <f>SUM(H950:L950)</f>
        <v>27174000</v>
      </c>
      <c r="G950" s="7"/>
      <c r="H950" s="37">
        <v>0</v>
      </c>
      <c r="I950" s="34"/>
      <c r="J950" s="37">
        <v>27138000</v>
      </c>
      <c r="K950" s="34"/>
      <c r="L950" s="37">
        <v>36000</v>
      </c>
      <c r="M950" s="34"/>
      <c r="N950" s="37">
        <v>7184000</v>
      </c>
      <c r="O950" s="34"/>
      <c r="P950" s="37">
        <v>20218000</v>
      </c>
      <c r="Q950" s="34"/>
      <c r="R950" s="37">
        <v>228000</v>
      </c>
    </row>
    <row r="951" spans="1:18" x14ac:dyDescent="0.2">
      <c r="A951" s="48"/>
      <c r="B951" s="48"/>
      <c r="C951" s="48"/>
      <c r="D951" s="48"/>
      <c r="E951" s="48"/>
      <c r="G951" s="7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</row>
    <row r="952" spans="1:18" x14ac:dyDescent="0.2">
      <c r="A952" s="48"/>
      <c r="B952" s="39" t="s">
        <v>377</v>
      </c>
      <c r="C952" s="48"/>
      <c r="D952" s="48"/>
      <c r="E952" s="48"/>
      <c r="G952" s="7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</row>
    <row r="953" spans="1:18" x14ac:dyDescent="0.2">
      <c r="B953" s="21"/>
      <c r="C953" s="39" t="s">
        <v>378</v>
      </c>
      <c r="F953" s="59">
        <f>SUM(H953:L953)</f>
        <v>244000</v>
      </c>
      <c r="G953" s="7"/>
      <c r="H953" s="37">
        <v>0</v>
      </c>
      <c r="I953" s="34"/>
      <c r="J953" s="37">
        <v>243000</v>
      </c>
      <c r="K953" s="34"/>
      <c r="L953" s="37">
        <v>1000</v>
      </c>
      <c r="M953" s="34"/>
      <c r="N953" s="37">
        <v>206000</v>
      </c>
      <c r="O953" s="34"/>
      <c r="P953" s="37">
        <v>38000</v>
      </c>
      <c r="Q953" s="34"/>
      <c r="R953" s="37">
        <v>0</v>
      </c>
    </row>
    <row r="954" spans="1:18" x14ac:dyDescent="0.2">
      <c r="B954" s="21"/>
      <c r="G954" s="7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</row>
    <row r="955" spans="1:18" x14ac:dyDescent="0.2">
      <c r="E955" s="31" t="s">
        <v>481</v>
      </c>
      <c r="F955" s="59">
        <f>SUM(H955:L955)</f>
        <v>140741000</v>
      </c>
      <c r="G955" s="18"/>
      <c r="H955" s="59">
        <f>+H946+H948+H950+H953+H944+H940+H942</f>
        <v>0</v>
      </c>
      <c r="I955" s="18"/>
      <c r="J955" s="59">
        <f>+J946+J948+J950+J953+J944+J940+J942</f>
        <v>134982000</v>
      </c>
      <c r="K955" s="18"/>
      <c r="L955" s="59">
        <f>+L946+L948+L950+L953+L944+L940+L942</f>
        <v>5759000</v>
      </c>
      <c r="M955" s="18"/>
      <c r="N955" s="59">
        <f>+N946+N948+N950+N953+N944+N940+N942</f>
        <v>55022000</v>
      </c>
      <c r="O955" s="18"/>
      <c r="P955" s="59">
        <f>+P946+P948+P950+P953+P944+P940+P942</f>
        <v>94703000</v>
      </c>
      <c r="Q955" s="18"/>
      <c r="R955" s="59">
        <f>+R946+R948+R950+R953+R944+R940+R942</f>
        <v>8984000</v>
      </c>
    </row>
    <row r="956" spans="1:18" x14ac:dyDescent="0.2"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</row>
    <row r="957" spans="1:18" x14ac:dyDescent="0.2"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</row>
    <row r="958" spans="1:18" x14ac:dyDescent="0.2">
      <c r="E958" s="31" t="s">
        <v>482</v>
      </c>
      <c r="F958" s="42">
        <f>SUM(H958:L958)</f>
        <v>2426383000</v>
      </c>
      <c r="G958" s="40"/>
      <c r="H958" s="42">
        <f>H37+H51+H73+H85+H138+H161+H175+H185+H351+H361+H396+H408+H420+H432+H444+H483+H493+H497+H501+H694+H786+H912+H930+H936+H955</f>
        <v>565769000</v>
      </c>
      <c r="I958" s="40"/>
      <c r="J958" s="42">
        <f>J37+J51+J73+J85+J138+J161+J175+J185+J351+J361+J396+J408+J420+J432+J444+J483+J493+J497+J501+J694+J786+J912+J930+J936+J955</f>
        <v>984694000</v>
      </c>
      <c r="K958" s="40"/>
      <c r="L958" s="42">
        <f>L37+L51+L73+L85+L138+L161+L175+L185+L351+L361+L396+L408+L420+L432+L444+L483+L493+L497+L501+L694+L786+L912+L930+L936+L955</f>
        <v>875920000</v>
      </c>
      <c r="M958" s="40"/>
      <c r="N958" s="42">
        <f>N37+N51+N73+N85+N138+N161+N175+N185+N351+N361+N396+N408+N420+N432+N444+N483+N493+N497+N501+N694+N786+N912+N930+N936+N955</f>
        <v>1210974000</v>
      </c>
      <c r="O958" s="40"/>
      <c r="P958" s="42">
        <f>P37+P51+P73+P85+P138+P161+P175+P185+P351+P361+P396+P408+P420+P432+P444+P483+P493+P497+P501+P694+P786+P912+P930+P936+P955</f>
        <v>1356747000</v>
      </c>
      <c r="Q958" s="40"/>
      <c r="R958" s="42">
        <f>R37+R51+R73+R85+R138+R161+R175+R185+R351+R361+R396+R408+R420+R432+R444+R483+R493+R497+R501+R694+R786+R912+R930+R936+R955</f>
        <v>141338000</v>
      </c>
    </row>
    <row r="959" spans="1:18" x14ac:dyDescent="0.2">
      <c r="N959" s="22" t="s">
        <v>21</v>
      </c>
    </row>
    <row r="960" spans="1:18" x14ac:dyDescent="0.2">
      <c r="D960" s="39" t="s">
        <v>483</v>
      </c>
      <c r="F960" s="59">
        <f>SUM(H960:L960)</f>
        <v>-79300000</v>
      </c>
      <c r="G960" s="7"/>
      <c r="H960" s="37">
        <v>-20936000</v>
      </c>
      <c r="I960" s="34"/>
      <c r="J960" s="37">
        <v>-17702000</v>
      </c>
      <c r="K960" s="34"/>
      <c r="L960" s="37">
        <v>-40662000</v>
      </c>
      <c r="M960" s="34"/>
      <c r="N960" s="37">
        <v>-11923000</v>
      </c>
      <c r="O960" s="34"/>
      <c r="P960" s="37">
        <v>-67377000</v>
      </c>
      <c r="Q960" s="34"/>
      <c r="R960" s="37">
        <v>0</v>
      </c>
    </row>
    <row r="961" spans="2:18" x14ac:dyDescent="0.2">
      <c r="G961" s="7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</row>
    <row r="962" spans="2:18" x14ac:dyDescent="0.2">
      <c r="B962" s="62" t="s">
        <v>484</v>
      </c>
      <c r="F962" s="59">
        <f>SUM(H962:L962)</f>
        <v>32349000</v>
      </c>
      <c r="G962" s="7"/>
      <c r="H962" s="37">
        <v>32349000</v>
      </c>
      <c r="I962" s="34"/>
      <c r="J962" s="37">
        <v>0</v>
      </c>
      <c r="K962" s="34"/>
      <c r="L962" s="37">
        <v>0</v>
      </c>
      <c r="M962" s="34"/>
      <c r="N962" s="37">
        <v>0</v>
      </c>
      <c r="O962" s="34"/>
      <c r="P962" s="37">
        <v>64772000</v>
      </c>
      <c r="Q962" s="34"/>
      <c r="R962" s="37">
        <v>32423000</v>
      </c>
    </row>
    <row r="963" spans="2:18" x14ac:dyDescent="0.2">
      <c r="G963" s="7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</row>
    <row r="964" spans="2:18" ht="13.5" thickBot="1" x14ac:dyDescent="0.25">
      <c r="E964" s="31" t="s">
        <v>485</v>
      </c>
      <c r="F964" s="73">
        <f>SUM(H964:L964)</f>
        <v>2379432000</v>
      </c>
      <c r="G964" s="7"/>
      <c r="H964" s="73">
        <f>+(H958+H960+H962)</f>
        <v>577182000</v>
      </c>
      <c r="I964" s="64"/>
      <c r="J964" s="73">
        <f>(+J958+J960+J962)</f>
        <v>966992000</v>
      </c>
      <c r="K964" s="73"/>
      <c r="L964" s="73">
        <f>(+L958+L960+L962)</f>
        <v>835258000</v>
      </c>
      <c r="M964" s="73"/>
      <c r="N964" s="73">
        <f>(+N958+N960+N962)</f>
        <v>1199051000</v>
      </c>
      <c r="O964" s="73"/>
      <c r="P964" s="73">
        <f>(+P958+P960+P962)</f>
        <v>1354142000</v>
      </c>
      <c r="Q964" s="73"/>
      <c r="R964" s="73">
        <f>(+R958+R960+R962)</f>
        <v>173761000</v>
      </c>
    </row>
    <row r="965" spans="2:18" ht="13.5" thickTop="1" x14ac:dyDescent="0.2"/>
    <row r="966" spans="2:18" x14ac:dyDescent="0.2">
      <c r="E966" s="65" t="s">
        <v>531</v>
      </c>
      <c r="F966" s="18">
        <f>F964/1000-'CFRX3221-BK'!N74</f>
        <v>-3</v>
      </c>
      <c r="H966" s="22">
        <f>H964/1000-'CFRX3221-BK'!B74</f>
        <v>0</v>
      </c>
    </row>
  </sheetData>
  <phoneticPr fontId="0" type="noConversion"/>
  <printOptions horizontalCentered="1"/>
  <pageMargins left="0.5" right="0.23" top="1.1000000000000001" bottom="0.5" header="0.5" footer="0.25"/>
  <pageSetup scale="82" orientation="portrait" r:id="rId1"/>
  <headerFooter>
    <oddHeader>&amp;L
  &amp;"Times New Roman,Regular"(Dollars in Thousands)&amp;C&amp;"Times New Roman,Regular"
Berkeley
CURRENT FUNDS EXPENDITURES BY DEPARTMENT&amp;R
&amp;"Times New Roman,Regular"2015-16 Schedule 1-C</oddHeader>
  </headerFooter>
  <rowBreaks count="5" manualBreakCount="5">
    <brk id="229" max="16383" man="1"/>
    <brk id="397" max="16383" man="1"/>
    <brk id="641" max="17" man="1"/>
    <brk id="694" max="16383" man="1"/>
    <brk id="8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3" workbookViewId="0">
      <pane ySplit="8" topLeftCell="A65" activePane="bottomLeft" state="frozen"/>
      <selection activeCell="A3" sqref="A3"/>
      <selection pane="bottomLeft" activeCell="A7" sqref="A7:N7"/>
    </sheetView>
  </sheetViews>
  <sheetFormatPr defaultRowHeight="12.75" x14ac:dyDescent="0.2"/>
  <cols>
    <col min="1" max="1" width="27.5703125" customWidth="1"/>
  </cols>
  <sheetData>
    <row r="1" spans="1:14" x14ac:dyDescent="0.2">
      <c r="A1" s="76" t="s">
        <v>486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x14ac:dyDescent="0.2">
      <c r="A2" s="76" t="s">
        <v>487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x14ac:dyDescent="0.2">
      <c r="A3" s="76" t="s">
        <v>488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</row>
    <row r="4" spans="1:14" x14ac:dyDescent="0.2">
      <c r="A4" s="76" t="s">
        <v>489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</row>
    <row r="5" spans="1:14" x14ac:dyDescent="0.2">
      <c r="A5" s="76" t="s">
        <v>490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x14ac:dyDescent="0.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x14ac:dyDescent="0.2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x14ac:dyDescent="0.2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</row>
    <row r="9" spans="1:14" x14ac:dyDescent="0.2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 ht="63.75" x14ac:dyDescent="0.2">
      <c r="A10" s="66" t="s">
        <v>491</v>
      </c>
      <c r="B10" s="68" t="s">
        <v>492</v>
      </c>
      <c r="C10" s="68" t="s">
        <v>493</v>
      </c>
      <c r="D10" s="68" t="s">
        <v>494</v>
      </c>
      <c r="E10" s="68" t="s">
        <v>495</v>
      </c>
      <c r="F10" s="68" t="s">
        <v>496</v>
      </c>
      <c r="G10" s="68" t="s">
        <v>497</v>
      </c>
      <c r="H10" s="68" t="s">
        <v>498</v>
      </c>
      <c r="I10" s="68" t="s">
        <v>499</v>
      </c>
      <c r="J10" s="68" t="s">
        <v>500</v>
      </c>
      <c r="K10" s="68" t="s">
        <v>501</v>
      </c>
      <c r="L10" s="68" t="s">
        <v>502</v>
      </c>
      <c r="M10" s="68" t="s">
        <v>503</v>
      </c>
      <c r="N10" s="68" t="s">
        <v>504</v>
      </c>
    </row>
    <row r="11" spans="1:14" x14ac:dyDescent="0.2">
      <c r="A11" s="67" t="s">
        <v>505</v>
      </c>
      <c r="B11" s="69">
        <v>251550</v>
      </c>
      <c r="C11" s="69">
        <v>375917</v>
      </c>
      <c r="D11" s="69">
        <v>5041</v>
      </c>
      <c r="E11" s="69">
        <v>36644</v>
      </c>
      <c r="F11" s="69">
        <v>116</v>
      </c>
      <c r="G11" s="69">
        <v>65675</v>
      </c>
      <c r="H11" s="69">
        <v>21514</v>
      </c>
      <c r="I11" s="69">
        <v>10392</v>
      </c>
      <c r="J11" s="69">
        <v>3</v>
      </c>
      <c r="K11" s="69"/>
      <c r="L11" s="69">
        <v>-16984</v>
      </c>
      <c r="M11" s="69">
        <v>165</v>
      </c>
      <c r="N11" s="70">
        <v>750033</v>
      </c>
    </row>
    <row r="12" spans="1:14" ht="13.5" thickBot="1" x14ac:dyDescent="0.25">
      <c r="A12" s="67" t="s">
        <v>506</v>
      </c>
      <c r="B12" s="69">
        <v>-145</v>
      </c>
      <c r="C12" s="69">
        <v>-266</v>
      </c>
      <c r="D12" s="69">
        <v>-3</v>
      </c>
      <c r="E12" s="69">
        <v>-23</v>
      </c>
      <c r="F12" s="69"/>
      <c r="G12" s="69">
        <v>-1481</v>
      </c>
      <c r="H12" s="69">
        <v>-221</v>
      </c>
      <c r="I12" s="69">
        <v>-241</v>
      </c>
      <c r="J12" s="69"/>
      <c r="K12" s="69"/>
      <c r="L12" s="69">
        <v>-593</v>
      </c>
      <c r="M12" s="69"/>
      <c r="N12" s="70">
        <v>-2973</v>
      </c>
    </row>
    <row r="13" spans="1:14" x14ac:dyDescent="0.2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</row>
    <row r="14" spans="1:14" x14ac:dyDescent="0.2">
      <c r="A14" s="67" t="s">
        <v>482</v>
      </c>
      <c r="B14" s="70">
        <v>251405</v>
      </c>
      <c r="C14" s="70">
        <v>375651</v>
      </c>
      <c r="D14" s="70">
        <v>5038</v>
      </c>
      <c r="E14" s="70">
        <v>36621</v>
      </c>
      <c r="F14" s="70">
        <v>116</v>
      </c>
      <c r="G14" s="70">
        <v>64194</v>
      </c>
      <c r="H14" s="70">
        <v>21293</v>
      </c>
      <c r="I14" s="70">
        <v>10151</v>
      </c>
      <c r="J14" s="70">
        <v>3</v>
      </c>
      <c r="K14" s="70"/>
      <c r="L14" s="70">
        <v>-17577</v>
      </c>
      <c r="M14" s="70">
        <v>165</v>
      </c>
      <c r="N14" s="70">
        <v>747060</v>
      </c>
    </row>
    <row r="15" spans="1:14" x14ac:dyDescent="0.2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4" x14ac:dyDescent="0.2">
      <c r="A16" s="67" t="s">
        <v>507</v>
      </c>
      <c r="B16" s="69">
        <v>63783</v>
      </c>
      <c r="C16" s="69">
        <v>8042</v>
      </c>
      <c r="D16" s="69">
        <v>266662</v>
      </c>
      <c r="E16" s="69">
        <v>28368</v>
      </c>
      <c r="F16" s="69">
        <v>8595</v>
      </c>
      <c r="G16" s="69">
        <v>189673</v>
      </c>
      <c r="H16" s="69">
        <v>11943</v>
      </c>
      <c r="I16" s="69">
        <v>8387</v>
      </c>
      <c r="J16" s="69">
        <v>93</v>
      </c>
      <c r="K16" s="69"/>
      <c r="L16" s="69">
        <v>11448</v>
      </c>
      <c r="M16" s="69">
        <v>112</v>
      </c>
      <c r="N16" s="70">
        <v>597106</v>
      </c>
    </row>
    <row r="17" spans="1:14" ht="13.5" thickBot="1" x14ac:dyDescent="0.25">
      <c r="A17" s="67" t="s">
        <v>508</v>
      </c>
      <c r="B17" s="69">
        <v>-1618</v>
      </c>
      <c r="C17" s="69">
        <v>-41</v>
      </c>
      <c r="D17" s="69">
        <v>-20258</v>
      </c>
      <c r="E17" s="69">
        <v>-705</v>
      </c>
      <c r="F17" s="69">
        <v>-599</v>
      </c>
      <c r="G17" s="69">
        <v>-8368</v>
      </c>
      <c r="H17" s="69">
        <v>-62</v>
      </c>
      <c r="I17" s="69">
        <v>-1980</v>
      </c>
      <c r="J17" s="69"/>
      <c r="K17" s="69"/>
      <c r="L17" s="69">
        <v>-1169</v>
      </c>
      <c r="M17" s="69"/>
      <c r="N17" s="70">
        <v>-34800</v>
      </c>
    </row>
    <row r="18" spans="1:14" x14ac:dyDescent="0.2">
      <c r="A18" s="71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</row>
    <row r="19" spans="1:14" x14ac:dyDescent="0.2">
      <c r="A19" s="67" t="s">
        <v>482</v>
      </c>
      <c r="B19" s="70">
        <v>62165</v>
      </c>
      <c r="C19" s="70">
        <v>8001</v>
      </c>
      <c r="D19" s="70">
        <v>246404</v>
      </c>
      <c r="E19" s="70">
        <v>27663</v>
      </c>
      <c r="F19" s="70">
        <v>7996</v>
      </c>
      <c r="G19" s="70">
        <v>181305</v>
      </c>
      <c r="H19" s="70">
        <v>11881</v>
      </c>
      <c r="I19" s="70">
        <v>6407</v>
      </c>
      <c r="J19" s="70">
        <v>93</v>
      </c>
      <c r="K19" s="70"/>
      <c r="L19" s="70">
        <v>10279</v>
      </c>
      <c r="M19" s="70">
        <v>112</v>
      </c>
      <c r="N19" s="70">
        <v>562306</v>
      </c>
    </row>
    <row r="20" spans="1:14" x14ac:dyDescent="0.2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 x14ac:dyDescent="0.2">
      <c r="A21" s="67" t="s">
        <v>509</v>
      </c>
      <c r="B21" s="69">
        <v>7130</v>
      </c>
      <c r="C21" s="69">
        <v>5733</v>
      </c>
      <c r="D21" s="69">
        <v>9651</v>
      </c>
      <c r="E21" s="69">
        <v>2836</v>
      </c>
      <c r="F21" s="69">
        <v>124</v>
      </c>
      <c r="G21" s="69">
        <v>16843</v>
      </c>
      <c r="H21" s="69">
        <v>5279</v>
      </c>
      <c r="I21" s="69">
        <v>30395</v>
      </c>
      <c r="J21" s="69">
        <v>55</v>
      </c>
      <c r="K21" s="69"/>
      <c r="L21" s="69">
        <v>3508</v>
      </c>
      <c r="M21" s="69">
        <v>69</v>
      </c>
      <c r="N21" s="70">
        <v>81623</v>
      </c>
    </row>
    <row r="22" spans="1:14" ht="13.5" thickBot="1" x14ac:dyDescent="0.25">
      <c r="A22" s="67" t="s">
        <v>510</v>
      </c>
      <c r="B22" s="69"/>
      <c r="C22" s="69"/>
      <c r="D22" s="69">
        <v>-25</v>
      </c>
      <c r="E22" s="69"/>
      <c r="F22" s="69"/>
      <c r="G22" s="69">
        <v>-117</v>
      </c>
      <c r="H22" s="69"/>
      <c r="I22" s="69">
        <v>-32</v>
      </c>
      <c r="J22" s="69"/>
      <c r="K22" s="69"/>
      <c r="L22" s="69">
        <v>-8</v>
      </c>
      <c r="M22" s="69"/>
      <c r="N22" s="70">
        <v>-182</v>
      </c>
    </row>
    <row r="23" spans="1:14" x14ac:dyDescent="0.2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</row>
    <row r="24" spans="1:14" x14ac:dyDescent="0.2">
      <c r="A24" s="67" t="s">
        <v>482</v>
      </c>
      <c r="B24" s="70">
        <v>7130</v>
      </c>
      <c r="C24" s="70">
        <v>5733</v>
      </c>
      <c r="D24" s="70">
        <v>9626</v>
      </c>
      <c r="E24" s="70">
        <v>2836</v>
      </c>
      <c r="F24" s="70">
        <v>124</v>
      </c>
      <c r="G24" s="70">
        <v>16726</v>
      </c>
      <c r="H24" s="70">
        <v>5279</v>
      </c>
      <c r="I24" s="70">
        <v>30363</v>
      </c>
      <c r="J24" s="70">
        <v>55</v>
      </c>
      <c r="K24" s="70"/>
      <c r="L24" s="70">
        <v>3500</v>
      </c>
      <c r="M24" s="70">
        <v>69</v>
      </c>
      <c r="N24" s="70">
        <v>81441</v>
      </c>
    </row>
    <row r="25" spans="1:14" x14ac:dyDescent="0.2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x14ac:dyDescent="0.2">
      <c r="A26" s="67" t="s">
        <v>511</v>
      </c>
      <c r="B26" s="69">
        <v>73927</v>
      </c>
      <c r="C26" s="69">
        <v>38671</v>
      </c>
      <c r="D26" s="69">
        <v>3343</v>
      </c>
      <c r="E26" s="69">
        <v>2003</v>
      </c>
      <c r="F26" s="69"/>
      <c r="G26" s="69">
        <v>11506</v>
      </c>
      <c r="H26" s="69">
        <v>13952</v>
      </c>
      <c r="I26" s="69">
        <v>21585</v>
      </c>
      <c r="J26" s="69">
        <v>25</v>
      </c>
      <c r="K26" s="69"/>
      <c r="L26" s="69">
        <v>9711</v>
      </c>
      <c r="M26" s="69">
        <v>199</v>
      </c>
      <c r="N26" s="70">
        <v>174922</v>
      </c>
    </row>
    <row r="27" spans="1:14" ht="13.5" thickBot="1" x14ac:dyDescent="0.25">
      <c r="A27" s="67" t="s">
        <v>512</v>
      </c>
      <c r="B27" s="69">
        <v>-18979</v>
      </c>
      <c r="C27" s="69">
        <v>-5116</v>
      </c>
      <c r="D27" s="69">
        <v>-2139</v>
      </c>
      <c r="E27" s="69">
        <v>-111</v>
      </c>
      <c r="F27" s="69"/>
      <c r="G27" s="69">
        <v>-2942</v>
      </c>
      <c r="H27" s="69">
        <v>-3897</v>
      </c>
      <c r="I27" s="69">
        <v>-3308</v>
      </c>
      <c r="J27" s="69"/>
      <c r="K27" s="69"/>
      <c r="L27" s="69">
        <v>-3104</v>
      </c>
      <c r="M27" s="69"/>
      <c r="N27" s="70">
        <v>-39596</v>
      </c>
    </row>
    <row r="28" spans="1:14" x14ac:dyDescent="0.2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</row>
    <row r="29" spans="1:14" x14ac:dyDescent="0.2">
      <c r="A29" s="67" t="s">
        <v>482</v>
      </c>
      <c r="B29" s="70">
        <v>54948</v>
      </c>
      <c r="C29" s="70">
        <v>33555</v>
      </c>
      <c r="D29" s="70">
        <v>1204</v>
      </c>
      <c r="E29" s="70">
        <v>1892</v>
      </c>
      <c r="F29" s="70"/>
      <c r="G29" s="70">
        <v>8564</v>
      </c>
      <c r="H29" s="70">
        <v>10055</v>
      </c>
      <c r="I29" s="70">
        <v>18277</v>
      </c>
      <c r="J29" s="70">
        <v>25</v>
      </c>
      <c r="K29" s="70"/>
      <c r="L29" s="70">
        <v>6607</v>
      </c>
      <c r="M29" s="70">
        <v>199</v>
      </c>
      <c r="N29" s="70">
        <v>135326</v>
      </c>
    </row>
    <row r="30" spans="1:14" x14ac:dyDescent="0.2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14" x14ac:dyDescent="0.2">
      <c r="A31" s="67" t="s">
        <v>513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0"/>
    </row>
    <row r="32" spans="1:14" ht="13.5" thickBot="1" x14ac:dyDescent="0.25">
      <c r="A32" s="67" t="s">
        <v>514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4" x14ac:dyDescent="0.2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</row>
    <row r="34" spans="1:14" x14ac:dyDescent="0.2">
      <c r="A34" s="67" t="s">
        <v>482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</row>
    <row r="35" spans="1:14" x14ac:dyDescent="0.2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 spans="1:14" x14ac:dyDescent="0.2">
      <c r="A36" s="67" t="s">
        <v>515</v>
      </c>
      <c r="B36" s="69">
        <v>1025</v>
      </c>
      <c r="C36" s="69">
        <v>126968</v>
      </c>
      <c r="D36" s="69">
        <v>719</v>
      </c>
      <c r="E36" s="69">
        <v>293</v>
      </c>
      <c r="F36" s="69"/>
      <c r="G36" s="69">
        <v>21065</v>
      </c>
      <c r="H36" s="69">
        <v>8739</v>
      </c>
      <c r="I36" s="69">
        <v>8667</v>
      </c>
      <c r="J36" s="69">
        <v>2075</v>
      </c>
      <c r="K36" s="69"/>
      <c r="L36" s="69">
        <v>45963</v>
      </c>
      <c r="M36" s="69">
        <v>-398</v>
      </c>
      <c r="N36" s="70">
        <v>215116</v>
      </c>
    </row>
    <row r="37" spans="1:14" ht="13.5" thickBot="1" x14ac:dyDescent="0.25">
      <c r="A37" s="67" t="s">
        <v>516</v>
      </c>
      <c r="B37" s="69"/>
      <c r="C37" s="69">
        <v>-60</v>
      </c>
      <c r="D37" s="69"/>
      <c r="E37" s="69"/>
      <c r="F37" s="69"/>
      <c r="G37" s="69">
        <v>-353</v>
      </c>
      <c r="H37" s="69"/>
      <c r="I37" s="69">
        <v>-98</v>
      </c>
      <c r="J37" s="69"/>
      <c r="K37" s="69"/>
      <c r="L37" s="69">
        <v>-258</v>
      </c>
      <c r="M37" s="69"/>
      <c r="N37" s="70">
        <v>-769</v>
      </c>
    </row>
    <row r="38" spans="1:14" x14ac:dyDescent="0.2">
      <c r="A38" s="7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</row>
    <row r="39" spans="1:14" x14ac:dyDescent="0.2">
      <c r="A39" s="67" t="s">
        <v>482</v>
      </c>
      <c r="B39" s="70">
        <v>1025</v>
      </c>
      <c r="C39" s="70">
        <v>126908</v>
      </c>
      <c r="D39" s="70">
        <v>719</v>
      </c>
      <c r="E39" s="70">
        <v>293</v>
      </c>
      <c r="F39" s="70"/>
      <c r="G39" s="70">
        <v>20712</v>
      </c>
      <c r="H39" s="70">
        <v>8739</v>
      </c>
      <c r="I39" s="70">
        <v>8569</v>
      </c>
      <c r="J39" s="70">
        <v>2075</v>
      </c>
      <c r="K39" s="70"/>
      <c r="L39" s="70">
        <v>45705</v>
      </c>
      <c r="M39" s="70">
        <v>-398</v>
      </c>
      <c r="N39" s="70">
        <v>214347</v>
      </c>
    </row>
    <row r="40" spans="1:14" x14ac:dyDescent="0.2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 x14ac:dyDescent="0.2">
      <c r="A41" s="67" t="s">
        <v>517</v>
      </c>
      <c r="B41" s="69">
        <v>123281</v>
      </c>
      <c r="C41" s="69">
        <v>7134</v>
      </c>
      <c r="D41" s="69">
        <v>219</v>
      </c>
      <c r="E41" s="69"/>
      <c r="F41" s="69"/>
      <c r="G41" s="69">
        <v>13371</v>
      </c>
      <c r="H41" s="69">
        <v>57833</v>
      </c>
      <c r="I41" s="69">
        <v>3654</v>
      </c>
      <c r="J41" s="69">
        <v>19</v>
      </c>
      <c r="K41" s="69"/>
      <c r="L41" s="69">
        <v>71274</v>
      </c>
      <c r="M41" s="69">
        <v>-132</v>
      </c>
      <c r="N41" s="70">
        <v>276653</v>
      </c>
    </row>
    <row r="42" spans="1:14" ht="13.5" thickBot="1" x14ac:dyDescent="0.25">
      <c r="A42" s="67" t="s">
        <v>518</v>
      </c>
      <c r="B42" s="69">
        <v>-104</v>
      </c>
      <c r="C42" s="69"/>
      <c r="D42" s="69"/>
      <c r="E42" s="69"/>
      <c r="F42" s="69"/>
      <c r="G42" s="69"/>
      <c r="H42" s="69"/>
      <c r="I42" s="69">
        <v>-5</v>
      </c>
      <c r="J42" s="69"/>
      <c r="K42" s="69"/>
      <c r="L42" s="69">
        <v>-392</v>
      </c>
      <c r="M42" s="69"/>
      <c r="N42" s="70">
        <v>-501</v>
      </c>
    </row>
    <row r="43" spans="1:14" x14ac:dyDescent="0.2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</row>
    <row r="44" spans="1:14" x14ac:dyDescent="0.2">
      <c r="A44" s="67" t="s">
        <v>482</v>
      </c>
      <c r="B44" s="70">
        <v>123177</v>
      </c>
      <c r="C44" s="70">
        <v>7134</v>
      </c>
      <c r="D44" s="70">
        <v>219</v>
      </c>
      <c r="E44" s="70"/>
      <c r="F44" s="70"/>
      <c r="G44" s="70">
        <v>13371</v>
      </c>
      <c r="H44" s="70">
        <v>57833</v>
      </c>
      <c r="I44" s="70">
        <v>3649</v>
      </c>
      <c r="J44" s="70">
        <v>19</v>
      </c>
      <c r="K44" s="70"/>
      <c r="L44" s="70">
        <v>70882</v>
      </c>
      <c r="M44" s="70">
        <v>-132</v>
      </c>
      <c r="N44" s="70">
        <v>276152</v>
      </c>
    </row>
    <row r="45" spans="1:14" x14ac:dyDescent="0.2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 spans="1:14" x14ac:dyDescent="0.2">
      <c r="A46" s="67" t="s">
        <v>519</v>
      </c>
      <c r="B46" s="69">
        <v>68445</v>
      </c>
      <c r="C46" s="69">
        <v>4158</v>
      </c>
      <c r="D46" s="69">
        <v>1</v>
      </c>
      <c r="E46" s="69"/>
      <c r="F46" s="69"/>
      <c r="G46" s="69">
        <v>13</v>
      </c>
      <c r="H46" s="69">
        <v>1881</v>
      </c>
      <c r="I46" s="69">
        <v>4890</v>
      </c>
      <c r="J46" s="69"/>
      <c r="K46" s="69"/>
      <c r="L46" s="69">
        <v>2637</v>
      </c>
      <c r="M46" s="69">
        <v>1961</v>
      </c>
      <c r="N46" s="70">
        <v>83986</v>
      </c>
    </row>
    <row r="47" spans="1:14" ht="13.5" thickBot="1" x14ac:dyDescent="0.25">
      <c r="A47" s="67" t="s">
        <v>520</v>
      </c>
      <c r="B47" s="69">
        <v>-90</v>
      </c>
      <c r="C47" s="69"/>
      <c r="D47" s="69"/>
      <c r="E47" s="69"/>
      <c r="F47" s="69"/>
      <c r="G47" s="69"/>
      <c r="H47" s="69"/>
      <c r="I47" s="69">
        <v>-18</v>
      </c>
      <c r="J47" s="69"/>
      <c r="K47" s="69"/>
      <c r="L47" s="69">
        <v>-52</v>
      </c>
      <c r="M47" s="69"/>
      <c r="N47" s="70">
        <v>-160</v>
      </c>
    </row>
    <row r="48" spans="1:14" x14ac:dyDescent="0.2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</row>
    <row r="49" spans="1:14" x14ac:dyDescent="0.2">
      <c r="A49" s="67" t="s">
        <v>482</v>
      </c>
      <c r="B49" s="70">
        <v>68355</v>
      </c>
      <c r="C49" s="70">
        <v>4158</v>
      </c>
      <c r="D49" s="70">
        <v>1</v>
      </c>
      <c r="E49" s="70"/>
      <c r="F49" s="70"/>
      <c r="G49" s="70">
        <v>13</v>
      </c>
      <c r="H49" s="70">
        <v>1881</v>
      </c>
      <c r="I49" s="70">
        <v>4872</v>
      </c>
      <c r="J49" s="70"/>
      <c r="K49" s="70"/>
      <c r="L49" s="70">
        <v>2585</v>
      </c>
      <c r="M49" s="70">
        <v>1961</v>
      </c>
      <c r="N49" s="70">
        <v>83826</v>
      </c>
    </row>
    <row r="50" spans="1:14" x14ac:dyDescent="0.2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pans="1:14" x14ac:dyDescent="0.2">
      <c r="A51" s="67" t="s">
        <v>521</v>
      </c>
      <c r="B51" s="69">
        <v>8977</v>
      </c>
      <c r="C51" s="69">
        <v>173636</v>
      </c>
      <c r="D51" s="69">
        <v>73474</v>
      </c>
      <c r="E51" s="69">
        <v>876</v>
      </c>
      <c r="F51" s="69">
        <v>158</v>
      </c>
      <c r="G51" s="69">
        <v>42780</v>
      </c>
      <c r="H51" s="69">
        <v>33518</v>
      </c>
      <c r="I51" s="69">
        <v>5492</v>
      </c>
      <c r="J51" s="69">
        <v>2971</v>
      </c>
      <c r="K51" s="69"/>
      <c r="L51" s="69">
        <v>10338</v>
      </c>
      <c r="M51" s="69">
        <v>17</v>
      </c>
      <c r="N51" s="70">
        <v>352237</v>
      </c>
    </row>
    <row r="52" spans="1:14" ht="13.5" thickBot="1" x14ac:dyDescent="0.25">
      <c r="A52" s="67" t="s">
        <v>522</v>
      </c>
      <c r="B52" s="69"/>
      <c r="C52" s="69">
        <v>-181709</v>
      </c>
      <c r="D52" s="69"/>
      <c r="E52" s="69"/>
      <c r="F52" s="69"/>
      <c r="G52" s="69"/>
      <c r="H52" s="69"/>
      <c r="I52" s="69"/>
      <c r="J52" s="69">
        <v>-31973</v>
      </c>
      <c r="K52" s="69"/>
      <c r="L52" s="69"/>
      <c r="M52" s="69"/>
      <c r="N52" s="70">
        <v>-213682</v>
      </c>
    </row>
    <row r="53" spans="1:14" x14ac:dyDescent="0.2">
      <c r="A53" s="71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</row>
    <row r="54" spans="1:14" x14ac:dyDescent="0.2">
      <c r="A54" s="67" t="s">
        <v>482</v>
      </c>
      <c r="B54" s="70">
        <v>8977</v>
      </c>
      <c r="C54" s="70">
        <v>-8073</v>
      </c>
      <c r="D54" s="70">
        <v>73474</v>
      </c>
      <c r="E54" s="70">
        <v>876</v>
      </c>
      <c r="F54" s="70">
        <v>158</v>
      </c>
      <c r="G54" s="70">
        <v>42780</v>
      </c>
      <c r="H54" s="70">
        <v>33518</v>
      </c>
      <c r="I54" s="70">
        <v>5492</v>
      </c>
      <c r="J54" s="70">
        <v>-29002</v>
      </c>
      <c r="K54" s="70"/>
      <c r="L54" s="70">
        <v>10338</v>
      </c>
      <c r="M54" s="70">
        <v>17</v>
      </c>
      <c r="N54" s="70">
        <v>138555</v>
      </c>
    </row>
    <row r="55" spans="1:14" x14ac:dyDescent="0.2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4" x14ac:dyDescent="0.2">
      <c r="A56" s="67" t="s">
        <v>523</v>
      </c>
      <c r="B56" s="69"/>
      <c r="C56" s="69">
        <v>6525</v>
      </c>
      <c r="D56" s="69">
        <v>382</v>
      </c>
      <c r="E56" s="69"/>
      <c r="F56" s="69"/>
      <c r="G56" s="69">
        <v>5021</v>
      </c>
      <c r="H56" s="69">
        <v>373</v>
      </c>
      <c r="I56" s="69">
        <v>21</v>
      </c>
      <c r="J56" s="69">
        <v>124986</v>
      </c>
      <c r="K56" s="69"/>
      <c r="L56" s="69">
        <v>3376</v>
      </c>
      <c r="M56" s="69">
        <v>58</v>
      </c>
      <c r="N56" s="70">
        <v>140742</v>
      </c>
    </row>
    <row r="57" spans="1:14" ht="13.5" thickBot="1" x14ac:dyDescent="0.25">
      <c r="A57" s="67" t="s">
        <v>524</v>
      </c>
      <c r="B57" s="69"/>
      <c r="C57" s="69"/>
      <c r="D57" s="69"/>
      <c r="E57" s="69"/>
      <c r="F57" s="69"/>
      <c r="G57" s="69">
        <v>-5</v>
      </c>
      <c r="H57" s="69"/>
      <c r="I57" s="69"/>
      <c r="J57" s="69">
        <v>-283</v>
      </c>
      <c r="K57" s="69"/>
      <c r="L57" s="69">
        <v>-32</v>
      </c>
      <c r="M57" s="69"/>
      <c r="N57" s="70">
        <v>-320</v>
      </c>
    </row>
    <row r="58" spans="1:14" x14ac:dyDescent="0.2">
      <c r="A58" s="71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</row>
    <row r="59" spans="1:14" x14ac:dyDescent="0.2">
      <c r="A59" s="67" t="s">
        <v>482</v>
      </c>
      <c r="B59" s="70"/>
      <c r="C59" s="70">
        <v>6525</v>
      </c>
      <c r="D59" s="70">
        <v>382</v>
      </c>
      <c r="E59" s="70"/>
      <c r="F59" s="70"/>
      <c r="G59" s="70">
        <v>5016</v>
      </c>
      <c r="H59" s="70">
        <v>373</v>
      </c>
      <c r="I59" s="70">
        <v>21</v>
      </c>
      <c r="J59" s="70">
        <v>124703</v>
      </c>
      <c r="K59" s="70"/>
      <c r="L59" s="70">
        <v>3344</v>
      </c>
      <c r="M59" s="70">
        <v>58</v>
      </c>
      <c r="N59" s="70">
        <v>140422</v>
      </c>
    </row>
    <row r="60" spans="1:14" x14ac:dyDescent="0.2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 spans="1:14" x14ac:dyDescent="0.2">
      <c r="A61" s="67" t="s">
        <v>525</v>
      </c>
      <c r="B61" s="70">
        <v>598118</v>
      </c>
      <c r="C61" s="70">
        <v>746784</v>
      </c>
      <c r="D61" s="70">
        <v>359492</v>
      </c>
      <c r="E61" s="70">
        <v>71020</v>
      </c>
      <c r="F61" s="70">
        <v>8993</v>
      </c>
      <c r="G61" s="70">
        <v>365947</v>
      </c>
      <c r="H61" s="70">
        <v>155032</v>
      </c>
      <c r="I61" s="70">
        <v>93483</v>
      </c>
      <c r="J61" s="70">
        <v>130227</v>
      </c>
      <c r="K61" s="70"/>
      <c r="L61" s="70">
        <v>141271</v>
      </c>
      <c r="M61" s="70">
        <v>2051</v>
      </c>
      <c r="N61" s="70">
        <v>2672418</v>
      </c>
    </row>
    <row r="62" spans="1:14" x14ac:dyDescent="0.2">
      <c r="A62" s="67" t="s">
        <v>473</v>
      </c>
      <c r="B62" s="70"/>
      <c r="C62" s="70">
        <v>-181709</v>
      </c>
      <c r="D62" s="70"/>
      <c r="E62" s="70"/>
      <c r="F62" s="70"/>
      <c r="G62" s="70"/>
      <c r="H62" s="70"/>
      <c r="I62" s="70"/>
      <c r="J62" s="70">
        <v>-31973</v>
      </c>
      <c r="K62" s="70"/>
      <c r="L62" s="70"/>
      <c r="M62" s="70"/>
      <c r="N62" s="70">
        <v>-213682</v>
      </c>
    </row>
    <row r="63" spans="1:14" ht="13.5" thickBot="1" x14ac:dyDescent="0.25">
      <c r="A63" s="67" t="s">
        <v>526</v>
      </c>
      <c r="B63" s="70">
        <v>-20936</v>
      </c>
      <c r="C63" s="70">
        <v>-5483</v>
      </c>
      <c r="D63" s="70">
        <v>-22425</v>
      </c>
      <c r="E63" s="70">
        <v>-839</v>
      </c>
      <c r="F63" s="70">
        <v>-599</v>
      </c>
      <c r="G63" s="70">
        <v>-13266</v>
      </c>
      <c r="H63" s="70">
        <v>-4180</v>
      </c>
      <c r="I63" s="70">
        <v>-5682</v>
      </c>
      <c r="J63" s="70">
        <v>-283</v>
      </c>
      <c r="K63" s="70"/>
      <c r="L63" s="70">
        <v>-5608</v>
      </c>
      <c r="M63" s="70"/>
      <c r="N63" s="70">
        <v>-79301</v>
      </c>
    </row>
    <row r="64" spans="1:14" x14ac:dyDescent="0.2">
      <c r="A64" s="71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</row>
    <row r="65" spans="1:14" x14ac:dyDescent="0.2">
      <c r="A65" s="67" t="s">
        <v>482</v>
      </c>
      <c r="B65" s="70">
        <v>577182</v>
      </c>
      <c r="C65" s="70">
        <v>559592</v>
      </c>
      <c r="D65" s="70">
        <v>337067</v>
      </c>
      <c r="E65" s="70">
        <v>70181</v>
      </c>
      <c r="F65" s="70">
        <v>8394</v>
      </c>
      <c r="G65" s="70">
        <v>352681</v>
      </c>
      <c r="H65" s="70">
        <v>150852</v>
      </c>
      <c r="I65" s="70">
        <v>87801</v>
      </c>
      <c r="J65" s="70">
        <v>97971</v>
      </c>
      <c r="K65" s="70"/>
      <c r="L65" s="70">
        <v>135663</v>
      </c>
      <c r="M65" s="70">
        <v>2051</v>
      </c>
      <c r="N65" s="70">
        <v>2379435</v>
      </c>
    </row>
    <row r="66" spans="1:14" x14ac:dyDescent="0.2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 x14ac:dyDescent="0.2">
      <c r="A67" s="67" t="s">
        <v>527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70"/>
    </row>
    <row r="68" spans="1:14" x14ac:dyDescent="0.2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 x14ac:dyDescent="0.2">
      <c r="A70" s="67" t="s">
        <v>525</v>
      </c>
      <c r="B70" s="70">
        <v>598118</v>
      </c>
      <c r="C70" s="70">
        <v>746784</v>
      </c>
      <c r="D70" s="70">
        <v>359492</v>
      </c>
      <c r="E70" s="70">
        <v>71020</v>
      </c>
      <c r="F70" s="70">
        <v>8993</v>
      </c>
      <c r="G70" s="70">
        <v>365947</v>
      </c>
      <c r="H70" s="70">
        <v>155032</v>
      </c>
      <c r="I70" s="70">
        <v>93483</v>
      </c>
      <c r="J70" s="70">
        <v>130227</v>
      </c>
      <c r="K70" s="70"/>
      <c r="L70" s="70">
        <v>141271</v>
      </c>
      <c r="M70" s="70">
        <v>2051</v>
      </c>
      <c r="N70" s="70">
        <v>2672418</v>
      </c>
    </row>
    <row r="71" spans="1:14" x14ac:dyDescent="0.2">
      <c r="A71" s="67" t="s">
        <v>473</v>
      </c>
      <c r="B71" s="70"/>
      <c r="C71" s="70">
        <v>-181709</v>
      </c>
      <c r="D71" s="70"/>
      <c r="E71" s="70"/>
      <c r="F71" s="70"/>
      <c r="G71" s="70"/>
      <c r="H71" s="70"/>
      <c r="I71" s="70"/>
      <c r="J71" s="70">
        <v>-31973</v>
      </c>
      <c r="K71" s="70"/>
      <c r="L71" s="70"/>
      <c r="M71" s="70"/>
      <c r="N71" s="70">
        <v>-213682</v>
      </c>
    </row>
    <row r="72" spans="1:14" ht="13.5" thickBot="1" x14ac:dyDescent="0.25">
      <c r="A72" s="67" t="s">
        <v>526</v>
      </c>
      <c r="B72" s="70">
        <v>-20936</v>
      </c>
      <c r="C72" s="70">
        <v>-5483</v>
      </c>
      <c r="D72" s="70">
        <v>-22425</v>
      </c>
      <c r="E72" s="70">
        <v>-839</v>
      </c>
      <c r="F72" s="70">
        <v>-599</v>
      </c>
      <c r="G72" s="70">
        <v>-13266</v>
      </c>
      <c r="H72" s="70">
        <v>-4180</v>
      </c>
      <c r="I72" s="70">
        <v>-5682</v>
      </c>
      <c r="J72" s="70">
        <v>-283</v>
      </c>
      <c r="K72" s="70"/>
      <c r="L72" s="70">
        <v>-5608</v>
      </c>
      <c r="M72" s="70"/>
      <c r="N72" s="70">
        <v>-79301</v>
      </c>
    </row>
    <row r="73" spans="1:14" x14ac:dyDescent="0.2">
      <c r="A73" s="71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</row>
    <row r="74" spans="1:14" x14ac:dyDescent="0.2">
      <c r="A74" s="67" t="s">
        <v>528</v>
      </c>
      <c r="B74" s="63">
        <v>577182</v>
      </c>
      <c r="C74" s="63">
        <v>559592</v>
      </c>
      <c r="D74" s="63">
        <v>337067</v>
      </c>
      <c r="E74" s="63">
        <v>70181</v>
      </c>
      <c r="F74" s="63">
        <v>8394</v>
      </c>
      <c r="G74" s="63">
        <v>352681</v>
      </c>
      <c r="H74" s="63">
        <v>150852</v>
      </c>
      <c r="I74" s="63">
        <v>87801</v>
      </c>
      <c r="J74" s="63">
        <v>97971</v>
      </c>
      <c r="K74" s="63"/>
      <c r="L74" s="63">
        <v>135663</v>
      </c>
      <c r="M74" s="63">
        <v>2051</v>
      </c>
      <c r="N74" s="63">
        <f>2379435</f>
        <v>2379435</v>
      </c>
    </row>
    <row r="75" spans="1:14" x14ac:dyDescent="0.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 spans="1:14" x14ac:dyDescent="0.2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 x14ac:dyDescent="0.2">
      <c r="A77" s="74" t="s">
        <v>529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 x14ac:dyDescent="0.2">
      <c r="A78" s="74" t="s">
        <v>530</v>
      </c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</sheetData>
  <mergeCells count="26">
    <mergeCell ref="A6:N6"/>
    <mergeCell ref="A1:N1"/>
    <mergeCell ref="A2:N2"/>
    <mergeCell ref="A3:N3"/>
    <mergeCell ref="A4:N4"/>
    <mergeCell ref="A5:N5"/>
    <mergeCell ref="A55:N55"/>
    <mergeCell ref="A7:N7"/>
    <mergeCell ref="A8:N8"/>
    <mergeCell ref="A9:N9"/>
    <mergeCell ref="A15:N15"/>
    <mergeCell ref="A20:N20"/>
    <mergeCell ref="A25:N25"/>
    <mergeCell ref="A30:N30"/>
    <mergeCell ref="A35:N35"/>
    <mergeCell ref="A40:N40"/>
    <mergeCell ref="A45:N45"/>
    <mergeCell ref="A50:N50"/>
    <mergeCell ref="A77:N77"/>
    <mergeCell ref="A78:N78"/>
    <mergeCell ref="A60:N60"/>
    <mergeCell ref="A66:N66"/>
    <mergeCell ref="A68:N68"/>
    <mergeCell ref="A69:N69"/>
    <mergeCell ref="A75:N75"/>
    <mergeCell ref="A76:N76"/>
  </mergeCells>
  <hyperlinks>
    <hyperlink ref="B11" r:id="rId1" display="https://webfocus.ucop.edu/ibi_apps/WFServlet?IBIF_webapp=/ibi_apps&amp;IBIC_server=EDASERVE&amp;IBIWF_msgviewer=OFF&amp;IBIF_ex=CFRX3223&amp;CLICKED_ON=&amp;ROW=100&amp;COL=A1&amp;EFFDATE=FNL2016&amp;LOCATION_1=01Berkeley&amp;LOCATION_2=1Local%20only&amp;OUTPUT=EXL2K"/>
    <hyperlink ref="C11" r:id="rId2" display="https://webfocus.ucop.edu/ibi_apps/WFServlet?IBIF_webapp=/ibi_apps&amp;IBIC_server=EDASERVE&amp;IBIWF_msgviewer=OFF&amp;IBIF_ex=CFRX3223&amp;CLICKED_ON=&amp;ROW=100&amp;COL=B1&amp;EFFDATE=FNL2016&amp;LOCATION_1=01Berkeley&amp;LOCATION_2=1Local%20only&amp;OUTPUT=EXL2K"/>
    <hyperlink ref="D11" r:id="rId3" display="https://webfocus.ucop.edu/ibi_apps/WFServlet?IBIF_webapp=/ibi_apps&amp;IBIC_server=EDASERVE&amp;IBIWF_msgviewer=OFF&amp;IBIF_ex=CFRX3223&amp;CLICKED_ON=&amp;ROW=100&amp;COL=C1&amp;EFFDATE=FNL2016&amp;LOCATION_1=01Berkeley&amp;LOCATION_2=1Local%20only&amp;OUTPUT=EXL2K"/>
    <hyperlink ref="E11" r:id="rId4" display="https://webfocus.ucop.edu/ibi_apps/WFServlet?IBIF_webapp=/ibi_apps&amp;IBIC_server=EDASERVE&amp;IBIWF_msgviewer=OFF&amp;IBIF_ex=CFRX3223&amp;CLICKED_ON=&amp;ROW=100&amp;COL=D1&amp;EFFDATE=FNL2016&amp;LOCATION_1=01Berkeley&amp;LOCATION_2=1Local%20only&amp;OUTPUT=EXL2K"/>
    <hyperlink ref="F11" r:id="rId5" display="https://webfocus.ucop.edu/ibi_apps/WFServlet?IBIF_webapp=/ibi_apps&amp;IBIC_server=EDASERVE&amp;IBIWF_msgviewer=OFF&amp;IBIF_ex=CFRX3223&amp;CLICKED_ON=&amp;ROW=100&amp;COL=E1&amp;EFFDATE=FNL2016&amp;LOCATION_1=01Berkeley&amp;LOCATION_2=1Local%20only&amp;OUTPUT=EXL2K"/>
    <hyperlink ref="G11" r:id="rId6" display="https://webfocus.ucop.edu/ibi_apps/WFServlet?IBIF_webapp=/ibi_apps&amp;IBIC_server=EDASERVE&amp;IBIWF_msgviewer=OFF&amp;IBIF_ex=CFRX3223&amp;CLICKED_ON=&amp;ROW=100&amp;COL=F1&amp;EFFDATE=FNL2016&amp;LOCATION_1=01Berkeley&amp;LOCATION_2=1Local%20only&amp;OUTPUT=EXL2K"/>
    <hyperlink ref="H11" r:id="rId7" display="https://webfocus.ucop.edu/ibi_apps/WFServlet?IBIF_webapp=/ibi_apps&amp;IBIC_server=EDASERVE&amp;IBIWF_msgviewer=OFF&amp;IBIF_ex=CFRX3223&amp;CLICKED_ON=&amp;ROW=100&amp;COL=G1&amp;EFFDATE=FNL2016&amp;LOCATION_1=01Berkeley&amp;LOCATION_2=1Local%20only&amp;OUTPUT=EXL2K"/>
    <hyperlink ref="I11" r:id="rId8" display="https://webfocus.ucop.edu/ibi_apps/WFServlet?IBIF_webapp=/ibi_apps&amp;IBIC_server=EDASERVE&amp;IBIWF_msgviewer=OFF&amp;IBIF_ex=CFRX3223&amp;CLICKED_ON=&amp;ROW=100&amp;COL=H1&amp;EFFDATE=FNL2016&amp;LOCATION_1=01Berkeley&amp;LOCATION_2=1Local%20only&amp;OUTPUT=EXL2K"/>
    <hyperlink ref="J11" r:id="rId9" display="https://webfocus.ucop.edu/ibi_apps/WFServlet?IBIF_webapp=/ibi_apps&amp;IBIC_server=EDASERVE&amp;IBIWF_msgviewer=OFF&amp;IBIF_ex=CFRX3223&amp;CLICKED_ON=&amp;ROW=100&amp;COL=I1&amp;EFFDATE=FNL2016&amp;LOCATION_1=01Berkeley&amp;LOCATION_2=1Local%20only&amp;OUTPUT=EXL2K"/>
    <hyperlink ref="L11" r:id="rId10" display="https://webfocus.ucop.edu/ibi_apps/WFServlet?IBIF_webapp=/ibi_apps&amp;IBIC_server=EDASERVE&amp;IBIWF_msgviewer=OFF&amp;IBIF_ex=CFRX3223&amp;CLICKED_ON=&amp;ROW=100&amp;COL=K1&amp;EFFDATE=FNL2016&amp;LOCATION_1=01Berkeley&amp;LOCATION_2=1Local%20only&amp;OUTPUT=EXL2K"/>
    <hyperlink ref="M11" r:id="rId11" display="https://webfocus.ucop.edu/ibi_apps/WFServlet?IBIF_webapp=/ibi_apps&amp;IBIC_server=EDASERVE&amp;IBIWF_msgviewer=OFF&amp;IBIF_ex=CFRX3223&amp;CLICKED_ON=&amp;ROW=100&amp;COL=L1&amp;EFFDATE=FNL2016&amp;LOCATION_1=01Berkeley&amp;LOCATION_2=1Local%20only&amp;OUTPUT=EXL2K"/>
    <hyperlink ref="B12" r:id="rId12" display="https://webfocus.ucop.edu/ibi_apps/WFServlet?IBIF_webapp=/ibi_apps&amp;IBIC_server=EDASERVE&amp;IBIWF_msgviewer=OFF&amp;IBIF_ex=CFRX3223&amp;CLICKED_ON=&amp;ROW=102&amp;COL=A1&amp;EFFDATE=FNL2016&amp;LOCATION_1=01Berkeley&amp;LOCATION_2=1Local%20only&amp;OUTPUT=EXL2K"/>
    <hyperlink ref="C12" r:id="rId13" display="https://webfocus.ucop.edu/ibi_apps/WFServlet?IBIF_webapp=/ibi_apps&amp;IBIC_server=EDASERVE&amp;IBIWF_msgviewer=OFF&amp;IBIF_ex=CFRX3223&amp;CLICKED_ON=&amp;ROW=102&amp;COL=B1&amp;EFFDATE=FNL2016&amp;LOCATION_1=01Berkeley&amp;LOCATION_2=1Local%20only&amp;OUTPUT=EXL2K"/>
    <hyperlink ref="D12" r:id="rId14" display="https://webfocus.ucop.edu/ibi_apps/WFServlet?IBIF_webapp=/ibi_apps&amp;IBIC_server=EDASERVE&amp;IBIWF_msgviewer=OFF&amp;IBIF_ex=CFRX3223&amp;CLICKED_ON=&amp;ROW=102&amp;COL=C1&amp;EFFDATE=FNL2016&amp;LOCATION_1=01Berkeley&amp;LOCATION_2=1Local%20only&amp;OUTPUT=EXL2K"/>
    <hyperlink ref="E12" r:id="rId15" display="https://webfocus.ucop.edu/ibi_apps/WFServlet?IBIF_webapp=/ibi_apps&amp;IBIC_server=EDASERVE&amp;IBIWF_msgviewer=OFF&amp;IBIF_ex=CFRX3223&amp;CLICKED_ON=&amp;ROW=102&amp;COL=D1&amp;EFFDATE=FNL2016&amp;LOCATION_1=01Berkeley&amp;LOCATION_2=1Local%20only&amp;OUTPUT=EXL2K"/>
    <hyperlink ref="G12" r:id="rId16" display="https://webfocus.ucop.edu/ibi_apps/WFServlet?IBIF_webapp=/ibi_apps&amp;IBIC_server=EDASERVE&amp;IBIWF_msgviewer=OFF&amp;IBIF_ex=CFRX3223&amp;CLICKED_ON=&amp;ROW=102&amp;COL=F1&amp;EFFDATE=FNL2016&amp;LOCATION_1=01Berkeley&amp;LOCATION_2=1Local%20only&amp;OUTPUT=EXL2K"/>
    <hyperlink ref="H12" r:id="rId17" display="https://webfocus.ucop.edu/ibi_apps/WFServlet?IBIF_webapp=/ibi_apps&amp;IBIC_server=EDASERVE&amp;IBIWF_msgviewer=OFF&amp;IBIF_ex=CFRX3223&amp;CLICKED_ON=&amp;ROW=102&amp;COL=G1&amp;EFFDATE=FNL2016&amp;LOCATION_1=01Berkeley&amp;LOCATION_2=1Local%20only&amp;OUTPUT=EXL2K"/>
    <hyperlink ref="I12" r:id="rId18" display="https://webfocus.ucop.edu/ibi_apps/WFServlet?IBIF_webapp=/ibi_apps&amp;IBIC_server=EDASERVE&amp;IBIWF_msgviewer=OFF&amp;IBIF_ex=CFRX3223&amp;CLICKED_ON=&amp;ROW=102&amp;COL=H1&amp;EFFDATE=FNL2016&amp;LOCATION_1=01Berkeley&amp;LOCATION_2=1Local%20only&amp;OUTPUT=EXL2K"/>
    <hyperlink ref="L12" r:id="rId19" display="https://webfocus.ucop.edu/ibi_apps/WFServlet?IBIF_webapp=/ibi_apps&amp;IBIC_server=EDASERVE&amp;IBIWF_msgviewer=OFF&amp;IBIF_ex=CFRX3223&amp;CLICKED_ON=&amp;ROW=102&amp;COL=K1&amp;EFFDATE=FNL2016&amp;LOCATION_1=01Berkeley&amp;LOCATION_2=1Local%20only&amp;OUTPUT=EXL2K"/>
    <hyperlink ref="B16" r:id="rId20" display="https://webfocus.ucop.edu/ibi_apps/WFServlet?IBIF_webapp=/ibi_apps&amp;IBIC_server=EDASERVE&amp;IBIWF_msgviewer=OFF&amp;IBIF_ex=CFRX3223&amp;CLICKED_ON=&amp;ROW=110&amp;COL=A1&amp;EFFDATE=FNL2016&amp;LOCATION_1=01Berkeley&amp;LOCATION_2=1Local%20only&amp;OUTPUT=EXL2K"/>
    <hyperlink ref="C16" r:id="rId21" display="https://webfocus.ucop.edu/ibi_apps/WFServlet?IBIF_webapp=/ibi_apps&amp;IBIC_server=EDASERVE&amp;IBIWF_msgviewer=OFF&amp;IBIF_ex=CFRX3223&amp;CLICKED_ON=&amp;ROW=110&amp;COL=B1&amp;EFFDATE=FNL2016&amp;LOCATION_1=01Berkeley&amp;LOCATION_2=1Local%20only&amp;OUTPUT=EXL2K"/>
    <hyperlink ref="D16" r:id="rId22" display="https://webfocus.ucop.edu/ibi_apps/WFServlet?IBIF_webapp=/ibi_apps&amp;IBIC_server=EDASERVE&amp;IBIWF_msgviewer=OFF&amp;IBIF_ex=CFRX3223&amp;CLICKED_ON=&amp;ROW=110&amp;COL=C1&amp;EFFDATE=FNL2016&amp;LOCATION_1=01Berkeley&amp;LOCATION_2=1Local%20only&amp;OUTPUT=EXL2K"/>
    <hyperlink ref="E16" r:id="rId23" display="https://webfocus.ucop.edu/ibi_apps/WFServlet?IBIF_webapp=/ibi_apps&amp;IBIC_server=EDASERVE&amp;IBIWF_msgviewer=OFF&amp;IBIF_ex=CFRX3223&amp;CLICKED_ON=&amp;ROW=110&amp;COL=D1&amp;EFFDATE=FNL2016&amp;LOCATION_1=01Berkeley&amp;LOCATION_2=1Local%20only&amp;OUTPUT=EXL2K"/>
    <hyperlink ref="F16" r:id="rId24" display="https://webfocus.ucop.edu/ibi_apps/WFServlet?IBIF_webapp=/ibi_apps&amp;IBIC_server=EDASERVE&amp;IBIWF_msgviewer=OFF&amp;IBIF_ex=CFRX3223&amp;CLICKED_ON=&amp;ROW=110&amp;COL=E1&amp;EFFDATE=FNL2016&amp;LOCATION_1=01Berkeley&amp;LOCATION_2=1Local%20only&amp;OUTPUT=EXL2K"/>
    <hyperlink ref="G16" r:id="rId25" display="https://webfocus.ucop.edu/ibi_apps/WFServlet?IBIF_webapp=/ibi_apps&amp;IBIC_server=EDASERVE&amp;IBIWF_msgviewer=OFF&amp;IBIF_ex=CFRX3223&amp;CLICKED_ON=&amp;ROW=110&amp;COL=F1&amp;EFFDATE=FNL2016&amp;LOCATION_1=01Berkeley&amp;LOCATION_2=1Local%20only&amp;OUTPUT=EXL2K"/>
    <hyperlink ref="H16" r:id="rId26" display="https://webfocus.ucop.edu/ibi_apps/WFServlet?IBIF_webapp=/ibi_apps&amp;IBIC_server=EDASERVE&amp;IBIWF_msgviewer=OFF&amp;IBIF_ex=CFRX3223&amp;CLICKED_ON=&amp;ROW=110&amp;COL=G1&amp;EFFDATE=FNL2016&amp;LOCATION_1=01Berkeley&amp;LOCATION_2=1Local%20only&amp;OUTPUT=EXL2K"/>
    <hyperlink ref="I16" r:id="rId27" display="https://webfocus.ucop.edu/ibi_apps/WFServlet?IBIF_webapp=/ibi_apps&amp;IBIC_server=EDASERVE&amp;IBIWF_msgviewer=OFF&amp;IBIF_ex=CFRX3223&amp;CLICKED_ON=&amp;ROW=110&amp;COL=H1&amp;EFFDATE=FNL2016&amp;LOCATION_1=01Berkeley&amp;LOCATION_2=1Local%20only&amp;OUTPUT=EXL2K"/>
    <hyperlink ref="J16" r:id="rId28" display="https://webfocus.ucop.edu/ibi_apps/WFServlet?IBIF_webapp=/ibi_apps&amp;IBIC_server=EDASERVE&amp;IBIWF_msgviewer=OFF&amp;IBIF_ex=CFRX3223&amp;CLICKED_ON=&amp;ROW=110&amp;COL=I1&amp;EFFDATE=FNL2016&amp;LOCATION_1=01Berkeley&amp;LOCATION_2=1Local%20only&amp;OUTPUT=EXL2K"/>
    <hyperlink ref="L16" r:id="rId29" display="https://webfocus.ucop.edu/ibi_apps/WFServlet?IBIF_webapp=/ibi_apps&amp;IBIC_server=EDASERVE&amp;IBIWF_msgviewer=OFF&amp;IBIF_ex=CFRX3223&amp;CLICKED_ON=&amp;ROW=110&amp;COL=K1&amp;EFFDATE=FNL2016&amp;LOCATION_1=01Berkeley&amp;LOCATION_2=1Local%20only&amp;OUTPUT=EXL2K"/>
    <hyperlink ref="M16" r:id="rId30" display="https://webfocus.ucop.edu/ibi_apps/WFServlet?IBIF_webapp=/ibi_apps&amp;IBIC_server=EDASERVE&amp;IBIWF_msgviewer=OFF&amp;IBIF_ex=CFRX3223&amp;CLICKED_ON=&amp;ROW=110&amp;COL=L1&amp;EFFDATE=FNL2016&amp;LOCATION_1=01Berkeley&amp;LOCATION_2=1Local%20only&amp;OUTPUT=EXL2K"/>
    <hyperlink ref="B17" r:id="rId31" display="https://webfocus.ucop.edu/ibi_apps/WFServlet?IBIF_webapp=/ibi_apps&amp;IBIC_server=EDASERVE&amp;IBIWF_msgviewer=OFF&amp;IBIF_ex=CFRX3223&amp;CLICKED_ON=&amp;ROW=112&amp;COL=A1&amp;EFFDATE=FNL2016&amp;LOCATION_1=01Berkeley&amp;LOCATION_2=1Local%20only&amp;OUTPUT=EXL2K"/>
    <hyperlink ref="C17" r:id="rId32" display="https://webfocus.ucop.edu/ibi_apps/WFServlet?IBIF_webapp=/ibi_apps&amp;IBIC_server=EDASERVE&amp;IBIWF_msgviewer=OFF&amp;IBIF_ex=CFRX3223&amp;CLICKED_ON=&amp;ROW=112&amp;COL=B1&amp;EFFDATE=FNL2016&amp;LOCATION_1=01Berkeley&amp;LOCATION_2=1Local%20only&amp;OUTPUT=EXL2K"/>
    <hyperlink ref="D17" r:id="rId33" display="https://webfocus.ucop.edu/ibi_apps/WFServlet?IBIF_webapp=/ibi_apps&amp;IBIC_server=EDASERVE&amp;IBIWF_msgviewer=OFF&amp;IBIF_ex=CFRX3223&amp;CLICKED_ON=&amp;ROW=112&amp;COL=C1&amp;EFFDATE=FNL2016&amp;LOCATION_1=01Berkeley&amp;LOCATION_2=1Local%20only&amp;OUTPUT=EXL2K"/>
    <hyperlink ref="E17" r:id="rId34" display="https://webfocus.ucop.edu/ibi_apps/WFServlet?IBIF_webapp=/ibi_apps&amp;IBIC_server=EDASERVE&amp;IBIWF_msgviewer=OFF&amp;IBIF_ex=CFRX3223&amp;CLICKED_ON=&amp;ROW=112&amp;COL=D1&amp;EFFDATE=FNL2016&amp;LOCATION_1=01Berkeley&amp;LOCATION_2=1Local%20only&amp;OUTPUT=EXL2K"/>
    <hyperlink ref="F17" r:id="rId35" display="https://webfocus.ucop.edu/ibi_apps/WFServlet?IBIF_webapp=/ibi_apps&amp;IBIC_server=EDASERVE&amp;IBIWF_msgviewer=OFF&amp;IBIF_ex=CFRX3223&amp;CLICKED_ON=&amp;ROW=112&amp;COL=E1&amp;EFFDATE=FNL2016&amp;LOCATION_1=01Berkeley&amp;LOCATION_2=1Local%20only&amp;OUTPUT=EXL2K"/>
    <hyperlink ref="G17" r:id="rId36" display="https://webfocus.ucop.edu/ibi_apps/WFServlet?IBIF_webapp=/ibi_apps&amp;IBIC_server=EDASERVE&amp;IBIWF_msgviewer=OFF&amp;IBIF_ex=CFRX3223&amp;CLICKED_ON=&amp;ROW=112&amp;COL=F1&amp;EFFDATE=FNL2016&amp;LOCATION_1=01Berkeley&amp;LOCATION_2=1Local%20only&amp;OUTPUT=EXL2K"/>
    <hyperlink ref="H17" r:id="rId37" display="https://webfocus.ucop.edu/ibi_apps/WFServlet?IBIF_webapp=/ibi_apps&amp;IBIC_server=EDASERVE&amp;IBIWF_msgviewer=OFF&amp;IBIF_ex=CFRX3223&amp;CLICKED_ON=&amp;ROW=112&amp;COL=G1&amp;EFFDATE=FNL2016&amp;LOCATION_1=01Berkeley&amp;LOCATION_2=1Local%20only&amp;OUTPUT=EXL2K"/>
    <hyperlink ref="I17" r:id="rId38" display="https://webfocus.ucop.edu/ibi_apps/WFServlet?IBIF_webapp=/ibi_apps&amp;IBIC_server=EDASERVE&amp;IBIWF_msgviewer=OFF&amp;IBIF_ex=CFRX3223&amp;CLICKED_ON=&amp;ROW=112&amp;COL=H1&amp;EFFDATE=FNL2016&amp;LOCATION_1=01Berkeley&amp;LOCATION_2=1Local%20only&amp;OUTPUT=EXL2K"/>
    <hyperlink ref="L17" r:id="rId39" display="https://webfocus.ucop.edu/ibi_apps/WFServlet?IBIF_webapp=/ibi_apps&amp;IBIC_server=EDASERVE&amp;IBIWF_msgviewer=OFF&amp;IBIF_ex=CFRX3223&amp;CLICKED_ON=&amp;ROW=112&amp;COL=K1&amp;EFFDATE=FNL2016&amp;LOCATION_1=01Berkeley&amp;LOCATION_2=1Local%20only&amp;OUTPUT=EXL2K"/>
    <hyperlink ref="B21" r:id="rId40" display="https://webfocus.ucop.edu/ibi_apps/WFServlet?IBIF_webapp=/ibi_apps&amp;IBIC_server=EDASERVE&amp;IBIWF_msgviewer=OFF&amp;IBIF_ex=CFRX3223&amp;CLICKED_ON=&amp;ROW=120&amp;COL=A1&amp;EFFDATE=FNL2016&amp;LOCATION_1=01Berkeley&amp;LOCATION_2=1Local%20only&amp;OUTPUT=EXL2K"/>
    <hyperlink ref="C21" r:id="rId41" display="https://webfocus.ucop.edu/ibi_apps/WFServlet?IBIF_webapp=/ibi_apps&amp;IBIC_server=EDASERVE&amp;IBIWF_msgviewer=OFF&amp;IBIF_ex=CFRX3223&amp;CLICKED_ON=&amp;ROW=120&amp;COL=B1&amp;EFFDATE=FNL2016&amp;LOCATION_1=01Berkeley&amp;LOCATION_2=1Local%20only&amp;OUTPUT=EXL2K"/>
    <hyperlink ref="D21" r:id="rId42" display="https://webfocus.ucop.edu/ibi_apps/WFServlet?IBIF_webapp=/ibi_apps&amp;IBIC_server=EDASERVE&amp;IBIWF_msgviewer=OFF&amp;IBIF_ex=CFRX3223&amp;CLICKED_ON=&amp;ROW=120&amp;COL=C1&amp;EFFDATE=FNL2016&amp;LOCATION_1=01Berkeley&amp;LOCATION_2=1Local%20only&amp;OUTPUT=EXL2K"/>
    <hyperlink ref="E21" r:id="rId43" display="https://webfocus.ucop.edu/ibi_apps/WFServlet?IBIF_webapp=/ibi_apps&amp;IBIC_server=EDASERVE&amp;IBIWF_msgviewer=OFF&amp;IBIF_ex=CFRX3223&amp;CLICKED_ON=&amp;ROW=120&amp;COL=D1&amp;EFFDATE=FNL2016&amp;LOCATION_1=01Berkeley&amp;LOCATION_2=1Local%20only&amp;OUTPUT=EXL2K"/>
    <hyperlink ref="F21" r:id="rId44" display="https://webfocus.ucop.edu/ibi_apps/WFServlet?IBIF_webapp=/ibi_apps&amp;IBIC_server=EDASERVE&amp;IBIWF_msgviewer=OFF&amp;IBIF_ex=CFRX3223&amp;CLICKED_ON=&amp;ROW=120&amp;COL=E1&amp;EFFDATE=FNL2016&amp;LOCATION_1=01Berkeley&amp;LOCATION_2=1Local%20only&amp;OUTPUT=EXL2K"/>
    <hyperlink ref="G21" r:id="rId45" display="https://webfocus.ucop.edu/ibi_apps/WFServlet?IBIF_webapp=/ibi_apps&amp;IBIC_server=EDASERVE&amp;IBIWF_msgviewer=OFF&amp;IBIF_ex=CFRX3223&amp;CLICKED_ON=&amp;ROW=120&amp;COL=F1&amp;EFFDATE=FNL2016&amp;LOCATION_1=01Berkeley&amp;LOCATION_2=1Local%20only&amp;OUTPUT=EXL2K"/>
    <hyperlink ref="H21" r:id="rId46" display="https://webfocus.ucop.edu/ibi_apps/WFServlet?IBIF_webapp=/ibi_apps&amp;IBIC_server=EDASERVE&amp;IBIWF_msgviewer=OFF&amp;IBIF_ex=CFRX3223&amp;CLICKED_ON=&amp;ROW=120&amp;COL=G1&amp;EFFDATE=FNL2016&amp;LOCATION_1=01Berkeley&amp;LOCATION_2=1Local%20only&amp;OUTPUT=EXL2K"/>
    <hyperlink ref="I21" r:id="rId47" display="https://webfocus.ucop.edu/ibi_apps/WFServlet?IBIF_webapp=/ibi_apps&amp;IBIC_server=EDASERVE&amp;IBIWF_msgviewer=OFF&amp;IBIF_ex=CFRX3223&amp;CLICKED_ON=&amp;ROW=120&amp;COL=H1&amp;EFFDATE=FNL2016&amp;LOCATION_1=01Berkeley&amp;LOCATION_2=1Local%20only&amp;OUTPUT=EXL2K"/>
    <hyperlink ref="J21" r:id="rId48" display="https://webfocus.ucop.edu/ibi_apps/WFServlet?IBIF_webapp=/ibi_apps&amp;IBIC_server=EDASERVE&amp;IBIWF_msgviewer=OFF&amp;IBIF_ex=CFRX3223&amp;CLICKED_ON=&amp;ROW=120&amp;COL=I1&amp;EFFDATE=FNL2016&amp;LOCATION_1=01Berkeley&amp;LOCATION_2=1Local%20only&amp;OUTPUT=EXL2K"/>
    <hyperlink ref="L21" r:id="rId49" display="https://webfocus.ucop.edu/ibi_apps/WFServlet?IBIF_webapp=/ibi_apps&amp;IBIC_server=EDASERVE&amp;IBIWF_msgviewer=OFF&amp;IBIF_ex=CFRX3223&amp;CLICKED_ON=&amp;ROW=120&amp;COL=K1&amp;EFFDATE=FNL2016&amp;LOCATION_1=01Berkeley&amp;LOCATION_2=1Local%20only&amp;OUTPUT=EXL2K"/>
    <hyperlink ref="M21" r:id="rId50" display="https://webfocus.ucop.edu/ibi_apps/WFServlet?IBIF_webapp=/ibi_apps&amp;IBIC_server=EDASERVE&amp;IBIWF_msgviewer=OFF&amp;IBIF_ex=CFRX3223&amp;CLICKED_ON=&amp;ROW=120&amp;COL=L1&amp;EFFDATE=FNL2016&amp;LOCATION_1=01Berkeley&amp;LOCATION_2=1Local%20only&amp;OUTPUT=EXL2K"/>
    <hyperlink ref="D22" r:id="rId51" display="https://webfocus.ucop.edu/ibi_apps/WFServlet?IBIF_webapp=/ibi_apps&amp;IBIC_server=EDASERVE&amp;IBIWF_msgviewer=OFF&amp;IBIF_ex=CFRX3223&amp;CLICKED_ON=&amp;ROW=122&amp;COL=C1&amp;EFFDATE=FNL2016&amp;LOCATION_1=01Berkeley&amp;LOCATION_2=1Local%20only&amp;OUTPUT=EXL2K"/>
    <hyperlink ref="G22" r:id="rId52" display="https://webfocus.ucop.edu/ibi_apps/WFServlet?IBIF_webapp=/ibi_apps&amp;IBIC_server=EDASERVE&amp;IBIWF_msgviewer=OFF&amp;IBIF_ex=CFRX3223&amp;CLICKED_ON=&amp;ROW=122&amp;COL=F1&amp;EFFDATE=FNL2016&amp;LOCATION_1=01Berkeley&amp;LOCATION_2=1Local%20only&amp;OUTPUT=EXL2K"/>
    <hyperlink ref="I22" r:id="rId53" display="https://webfocus.ucop.edu/ibi_apps/WFServlet?IBIF_webapp=/ibi_apps&amp;IBIC_server=EDASERVE&amp;IBIWF_msgviewer=OFF&amp;IBIF_ex=CFRX3223&amp;CLICKED_ON=&amp;ROW=122&amp;COL=H1&amp;EFFDATE=FNL2016&amp;LOCATION_1=01Berkeley&amp;LOCATION_2=1Local%20only&amp;OUTPUT=EXL2K"/>
    <hyperlink ref="L22" r:id="rId54" display="https://webfocus.ucop.edu/ibi_apps/WFServlet?IBIF_webapp=/ibi_apps&amp;IBIC_server=EDASERVE&amp;IBIWF_msgviewer=OFF&amp;IBIF_ex=CFRX3223&amp;CLICKED_ON=&amp;ROW=122&amp;COL=K1&amp;EFFDATE=FNL2016&amp;LOCATION_1=01Berkeley&amp;LOCATION_2=1Local%20only&amp;OUTPUT=EXL2K"/>
    <hyperlink ref="B26" r:id="rId55" display="https://webfocus.ucop.edu/ibi_apps/WFServlet?IBIF_webapp=/ibi_apps&amp;IBIC_server=EDASERVE&amp;IBIWF_msgviewer=OFF&amp;IBIF_ex=CFRX3223&amp;CLICKED_ON=&amp;ROW=130&amp;COL=A1&amp;EFFDATE=FNL2016&amp;LOCATION_1=01Berkeley&amp;LOCATION_2=1Local%20only&amp;OUTPUT=EXL2K"/>
    <hyperlink ref="C26" r:id="rId56" display="https://webfocus.ucop.edu/ibi_apps/WFServlet?IBIF_webapp=/ibi_apps&amp;IBIC_server=EDASERVE&amp;IBIWF_msgviewer=OFF&amp;IBIF_ex=CFRX3223&amp;CLICKED_ON=&amp;ROW=130&amp;COL=B1&amp;EFFDATE=FNL2016&amp;LOCATION_1=01Berkeley&amp;LOCATION_2=1Local%20only&amp;OUTPUT=EXL2K"/>
    <hyperlink ref="D26" r:id="rId57" display="https://webfocus.ucop.edu/ibi_apps/WFServlet?IBIF_webapp=/ibi_apps&amp;IBIC_server=EDASERVE&amp;IBIWF_msgviewer=OFF&amp;IBIF_ex=CFRX3223&amp;CLICKED_ON=&amp;ROW=130&amp;COL=C1&amp;EFFDATE=FNL2016&amp;LOCATION_1=01Berkeley&amp;LOCATION_2=1Local%20only&amp;OUTPUT=EXL2K"/>
    <hyperlink ref="E26" r:id="rId58" display="https://webfocus.ucop.edu/ibi_apps/WFServlet?IBIF_webapp=/ibi_apps&amp;IBIC_server=EDASERVE&amp;IBIWF_msgviewer=OFF&amp;IBIF_ex=CFRX3223&amp;CLICKED_ON=&amp;ROW=130&amp;COL=D1&amp;EFFDATE=FNL2016&amp;LOCATION_1=01Berkeley&amp;LOCATION_2=1Local%20only&amp;OUTPUT=EXL2K"/>
    <hyperlink ref="G26" r:id="rId59" display="https://webfocus.ucop.edu/ibi_apps/WFServlet?IBIF_webapp=/ibi_apps&amp;IBIC_server=EDASERVE&amp;IBIWF_msgviewer=OFF&amp;IBIF_ex=CFRX3223&amp;CLICKED_ON=&amp;ROW=130&amp;COL=F1&amp;EFFDATE=FNL2016&amp;LOCATION_1=01Berkeley&amp;LOCATION_2=1Local%20only&amp;OUTPUT=EXL2K"/>
    <hyperlink ref="H26" r:id="rId60" display="https://webfocus.ucop.edu/ibi_apps/WFServlet?IBIF_webapp=/ibi_apps&amp;IBIC_server=EDASERVE&amp;IBIWF_msgviewer=OFF&amp;IBIF_ex=CFRX3223&amp;CLICKED_ON=&amp;ROW=130&amp;COL=G1&amp;EFFDATE=FNL2016&amp;LOCATION_1=01Berkeley&amp;LOCATION_2=1Local%20only&amp;OUTPUT=EXL2K"/>
    <hyperlink ref="I26" r:id="rId61" display="https://webfocus.ucop.edu/ibi_apps/WFServlet?IBIF_webapp=/ibi_apps&amp;IBIC_server=EDASERVE&amp;IBIWF_msgviewer=OFF&amp;IBIF_ex=CFRX3223&amp;CLICKED_ON=&amp;ROW=130&amp;COL=H1&amp;EFFDATE=FNL2016&amp;LOCATION_1=01Berkeley&amp;LOCATION_2=1Local%20only&amp;OUTPUT=EXL2K"/>
    <hyperlink ref="J26" r:id="rId62" display="https://webfocus.ucop.edu/ibi_apps/WFServlet?IBIF_webapp=/ibi_apps&amp;IBIC_server=EDASERVE&amp;IBIWF_msgviewer=OFF&amp;IBIF_ex=CFRX3223&amp;CLICKED_ON=&amp;ROW=130&amp;COL=I1&amp;EFFDATE=FNL2016&amp;LOCATION_1=01Berkeley&amp;LOCATION_2=1Local%20only&amp;OUTPUT=EXL2K"/>
    <hyperlink ref="L26" r:id="rId63" display="https://webfocus.ucop.edu/ibi_apps/WFServlet?IBIF_webapp=/ibi_apps&amp;IBIC_server=EDASERVE&amp;IBIWF_msgviewer=OFF&amp;IBIF_ex=CFRX3223&amp;CLICKED_ON=&amp;ROW=130&amp;COL=K1&amp;EFFDATE=FNL2016&amp;LOCATION_1=01Berkeley&amp;LOCATION_2=1Local%20only&amp;OUTPUT=EXL2K"/>
    <hyperlink ref="M26" r:id="rId64" display="https://webfocus.ucop.edu/ibi_apps/WFServlet?IBIF_webapp=/ibi_apps&amp;IBIC_server=EDASERVE&amp;IBIWF_msgviewer=OFF&amp;IBIF_ex=CFRX3223&amp;CLICKED_ON=&amp;ROW=130&amp;COL=L1&amp;EFFDATE=FNL2016&amp;LOCATION_1=01Berkeley&amp;LOCATION_2=1Local%20only&amp;OUTPUT=EXL2K"/>
    <hyperlink ref="B27" r:id="rId65" display="https://webfocus.ucop.edu/ibi_apps/WFServlet?IBIF_webapp=/ibi_apps&amp;IBIC_server=EDASERVE&amp;IBIWF_msgviewer=OFF&amp;IBIF_ex=CFRX3223&amp;CLICKED_ON=&amp;ROW=132&amp;COL=A1&amp;EFFDATE=FNL2016&amp;LOCATION_1=01Berkeley&amp;LOCATION_2=1Local%20only&amp;OUTPUT=EXL2K"/>
    <hyperlink ref="C27" r:id="rId66" display="https://webfocus.ucop.edu/ibi_apps/WFServlet?IBIF_webapp=/ibi_apps&amp;IBIC_server=EDASERVE&amp;IBIWF_msgviewer=OFF&amp;IBIF_ex=CFRX3223&amp;CLICKED_ON=&amp;ROW=132&amp;COL=B1&amp;EFFDATE=FNL2016&amp;LOCATION_1=01Berkeley&amp;LOCATION_2=1Local%20only&amp;OUTPUT=EXL2K"/>
    <hyperlink ref="D27" r:id="rId67" display="https://webfocus.ucop.edu/ibi_apps/WFServlet?IBIF_webapp=/ibi_apps&amp;IBIC_server=EDASERVE&amp;IBIWF_msgviewer=OFF&amp;IBIF_ex=CFRX3223&amp;CLICKED_ON=&amp;ROW=132&amp;COL=C1&amp;EFFDATE=FNL2016&amp;LOCATION_1=01Berkeley&amp;LOCATION_2=1Local%20only&amp;OUTPUT=EXL2K"/>
    <hyperlink ref="E27" r:id="rId68" display="https://webfocus.ucop.edu/ibi_apps/WFServlet?IBIF_webapp=/ibi_apps&amp;IBIC_server=EDASERVE&amp;IBIWF_msgviewer=OFF&amp;IBIF_ex=CFRX3223&amp;CLICKED_ON=&amp;ROW=132&amp;COL=D1&amp;EFFDATE=FNL2016&amp;LOCATION_1=01Berkeley&amp;LOCATION_2=1Local%20only&amp;OUTPUT=EXL2K"/>
    <hyperlink ref="G27" r:id="rId69" display="https://webfocus.ucop.edu/ibi_apps/WFServlet?IBIF_webapp=/ibi_apps&amp;IBIC_server=EDASERVE&amp;IBIWF_msgviewer=OFF&amp;IBIF_ex=CFRX3223&amp;CLICKED_ON=&amp;ROW=132&amp;COL=F1&amp;EFFDATE=FNL2016&amp;LOCATION_1=01Berkeley&amp;LOCATION_2=1Local%20only&amp;OUTPUT=EXL2K"/>
    <hyperlink ref="H27" r:id="rId70" display="https://webfocus.ucop.edu/ibi_apps/WFServlet?IBIF_webapp=/ibi_apps&amp;IBIC_server=EDASERVE&amp;IBIWF_msgviewer=OFF&amp;IBIF_ex=CFRX3223&amp;CLICKED_ON=&amp;ROW=132&amp;COL=G1&amp;EFFDATE=FNL2016&amp;LOCATION_1=01Berkeley&amp;LOCATION_2=1Local%20only&amp;OUTPUT=EXL2K"/>
    <hyperlink ref="I27" r:id="rId71" display="https://webfocus.ucop.edu/ibi_apps/WFServlet?IBIF_webapp=/ibi_apps&amp;IBIC_server=EDASERVE&amp;IBIWF_msgviewer=OFF&amp;IBIF_ex=CFRX3223&amp;CLICKED_ON=&amp;ROW=132&amp;COL=H1&amp;EFFDATE=FNL2016&amp;LOCATION_1=01Berkeley&amp;LOCATION_2=1Local%20only&amp;OUTPUT=EXL2K"/>
    <hyperlink ref="L27" r:id="rId72" display="https://webfocus.ucop.edu/ibi_apps/WFServlet?IBIF_webapp=/ibi_apps&amp;IBIC_server=EDASERVE&amp;IBIWF_msgviewer=OFF&amp;IBIF_ex=CFRX3223&amp;CLICKED_ON=&amp;ROW=132&amp;COL=K1&amp;EFFDATE=FNL2016&amp;LOCATION_1=01Berkeley&amp;LOCATION_2=1Local%20only&amp;OUTPUT=EXL2K"/>
    <hyperlink ref="B36" r:id="rId73" display="https://webfocus.ucop.edu/ibi_apps/WFServlet?IBIF_webapp=/ibi_apps&amp;IBIC_server=EDASERVE&amp;IBIWF_msgviewer=OFF&amp;IBIF_ex=CFRX3223&amp;CLICKED_ON=&amp;ROW=150&amp;COL=A1&amp;EFFDATE=FNL2016&amp;LOCATION_1=01Berkeley&amp;LOCATION_2=1Local%20only&amp;OUTPUT=EXL2K"/>
    <hyperlink ref="C36" r:id="rId74" display="https://webfocus.ucop.edu/ibi_apps/WFServlet?IBIF_webapp=/ibi_apps&amp;IBIC_server=EDASERVE&amp;IBIWF_msgviewer=OFF&amp;IBIF_ex=CFRX3223&amp;CLICKED_ON=&amp;ROW=150&amp;COL=B1&amp;EFFDATE=FNL2016&amp;LOCATION_1=01Berkeley&amp;LOCATION_2=1Local%20only&amp;OUTPUT=EXL2K"/>
    <hyperlink ref="D36" r:id="rId75" display="https://webfocus.ucop.edu/ibi_apps/WFServlet?IBIF_webapp=/ibi_apps&amp;IBIC_server=EDASERVE&amp;IBIWF_msgviewer=OFF&amp;IBIF_ex=CFRX3223&amp;CLICKED_ON=&amp;ROW=150&amp;COL=C1&amp;EFFDATE=FNL2016&amp;LOCATION_1=01Berkeley&amp;LOCATION_2=1Local%20only&amp;OUTPUT=EXL2K"/>
    <hyperlink ref="E36" r:id="rId76" display="https://webfocus.ucop.edu/ibi_apps/WFServlet?IBIF_webapp=/ibi_apps&amp;IBIC_server=EDASERVE&amp;IBIWF_msgviewer=OFF&amp;IBIF_ex=CFRX3223&amp;CLICKED_ON=&amp;ROW=150&amp;COL=D1&amp;EFFDATE=FNL2016&amp;LOCATION_1=01Berkeley&amp;LOCATION_2=1Local%20only&amp;OUTPUT=EXL2K"/>
    <hyperlink ref="G36" r:id="rId77" display="https://webfocus.ucop.edu/ibi_apps/WFServlet?IBIF_webapp=/ibi_apps&amp;IBIC_server=EDASERVE&amp;IBIWF_msgviewer=OFF&amp;IBIF_ex=CFRX3223&amp;CLICKED_ON=&amp;ROW=150&amp;COL=F1&amp;EFFDATE=FNL2016&amp;LOCATION_1=01Berkeley&amp;LOCATION_2=1Local%20only&amp;OUTPUT=EXL2K"/>
    <hyperlink ref="H36" r:id="rId78" display="https://webfocus.ucop.edu/ibi_apps/WFServlet?IBIF_webapp=/ibi_apps&amp;IBIC_server=EDASERVE&amp;IBIWF_msgviewer=OFF&amp;IBIF_ex=CFRX3223&amp;CLICKED_ON=&amp;ROW=150&amp;COL=G1&amp;EFFDATE=FNL2016&amp;LOCATION_1=01Berkeley&amp;LOCATION_2=1Local%20only&amp;OUTPUT=EXL2K"/>
    <hyperlink ref="I36" r:id="rId79" display="https://webfocus.ucop.edu/ibi_apps/WFServlet?IBIF_webapp=/ibi_apps&amp;IBIC_server=EDASERVE&amp;IBIWF_msgviewer=OFF&amp;IBIF_ex=CFRX3223&amp;CLICKED_ON=&amp;ROW=150&amp;COL=H1&amp;EFFDATE=FNL2016&amp;LOCATION_1=01Berkeley&amp;LOCATION_2=1Local%20only&amp;OUTPUT=EXL2K"/>
    <hyperlink ref="J36" r:id="rId80" display="https://webfocus.ucop.edu/ibi_apps/WFServlet?IBIF_webapp=/ibi_apps&amp;IBIC_server=EDASERVE&amp;IBIWF_msgviewer=OFF&amp;IBIF_ex=CFRX3223&amp;CLICKED_ON=&amp;ROW=150&amp;COL=I1&amp;EFFDATE=FNL2016&amp;LOCATION_1=01Berkeley&amp;LOCATION_2=1Local%20only&amp;OUTPUT=EXL2K"/>
    <hyperlink ref="L36" r:id="rId81" display="https://webfocus.ucop.edu/ibi_apps/WFServlet?IBIF_webapp=/ibi_apps&amp;IBIC_server=EDASERVE&amp;IBIWF_msgviewer=OFF&amp;IBIF_ex=CFRX3223&amp;CLICKED_ON=&amp;ROW=150&amp;COL=K1&amp;EFFDATE=FNL2016&amp;LOCATION_1=01Berkeley&amp;LOCATION_2=1Local%20only&amp;OUTPUT=EXL2K"/>
    <hyperlink ref="M36" r:id="rId82" display="https://webfocus.ucop.edu/ibi_apps/WFServlet?IBIF_webapp=/ibi_apps&amp;IBIC_server=EDASERVE&amp;IBIWF_msgviewer=OFF&amp;IBIF_ex=CFRX3223&amp;CLICKED_ON=&amp;ROW=150&amp;COL=L1&amp;EFFDATE=FNL2016&amp;LOCATION_1=01Berkeley&amp;LOCATION_2=1Local%20only&amp;OUTPUT=EXL2K"/>
    <hyperlink ref="C37" r:id="rId83" display="https://webfocus.ucop.edu/ibi_apps/WFServlet?IBIF_webapp=/ibi_apps&amp;IBIC_server=EDASERVE&amp;IBIWF_msgviewer=OFF&amp;IBIF_ex=CFRX3223&amp;CLICKED_ON=&amp;ROW=152&amp;COL=B1&amp;EFFDATE=FNL2016&amp;LOCATION_1=01Berkeley&amp;LOCATION_2=1Local%20only&amp;OUTPUT=EXL2K"/>
    <hyperlink ref="G37" r:id="rId84" display="https://webfocus.ucop.edu/ibi_apps/WFServlet?IBIF_webapp=/ibi_apps&amp;IBIC_server=EDASERVE&amp;IBIWF_msgviewer=OFF&amp;IBIF_ex=CFRX3223&amp;CLICKED_ON=&amp;ROW=152&amp;COL=F1&amp;EFFDATE=FNL2016&amp;LOCATION_1=01Berkeley&amp;LOCATION_2=1Local%20only&amp;OUTPUT=EXL2K"/>
    <hyperlink ref="I37" r:id="rId85" display="https://webfocus.ucop.edu/ibi_apps/WFServlet?IBIF_webapp=/ibi_apps&amp;IBIC_server=EDASERVE&amp;IBIWF_msgviewer=OFF&amp;IBIF_ex=CFRX3223&amp;CLICKED_ON=&amp;ROW=152&amp;COL=H1&amp;EFFDATE=FNL2016&amp;LOCATION_1=01Berkeley&amp;LOCATION_2=1Local%20only&amp;OUTPUT=EXL2K"/>
    <hyperlink ref="L37" r:id="rId86" display="https://webfocus.ucop.edu/ibi_apps/WFServlet?IBIF_webapp=/ibi_apps&amp;IBIC_server=EDASERVE&amp;IBIWF_msgviewer=OFF&amp;IBIF_ex=CFRX3223&amp;CLICKED_ON=&amp;ROW=152&amp;COL=K1&amp;EFFDATE=FNL2016&amp;LOCATION_1=01Berkeley&amp;LOCATION_2=1Local%20only&amp;OUTPUT=EXL2K"/>
    <hyperlink ref="B41" r:id="rId87" display="https://webfocus.ucop.edu/ibi_apps/WFServlet?IBIF_webapp=/ibi_apps&amp;IBIC_server=EDASERVE&amp;IBIWF_msgviewer=OFF&amp;IBIF_ex=CFRX3223&amp;CLICKED_ON=&amp;ROW=160&amp;COL=A1&amp;EFFDATE=FNL2016&amp;LOCATION_1=01Berkeley&amp;LOCATION_2=1Local%20only&amp;OUTPUT=EXL2K"/>
    <hyperlink ref="C41" r:id="rId88" display="https://webfocus.ucop.edu/ibi_apps/WFServlet?IBIF_webapp=/ibi_apps&amp;IBIC_server=EDASERVE&amp;IBIWF_msgviewer=OFF&amp;IBIF_ex=CFRX3223&amp;CLICKED_ON=&amp;ROW=160&amp;COL=B1&amp;EFFDATE=FNL2016&amp;LOCATION_1=01Berkeley&amp;LOCATION_2=1Local%20only&amp;OUTPUT=EXL2K"/>
    <hyperlink ref="D41" r:id="rId89" display="https://webfocus.ucop.edu/ibi_apps/WFServlet?IBIF_webapp=/ibi_apps&amp;IBIC_server=EDASERVE&amp;IBIWF_msgviewer=OFF&amp;IBIF_ex=CFRX3223&amp;CLICKED_ON=&amp;ROW=160&amp;COL=C1&amp;EFFDATE=FNL2016&amp;LOCATION_1=01Berkeley&amp;LOCATION_2=1Local%20only&amp;OUTPUT=EXL2K"/>
    <hyperlink ref="G41" r:id="rId90" display="https://webfocus.ucop.edu/ibi_apps/WFServlet?IBIF_webapp=/ibi_apps&amp;IBIC_server=EDASERVE&amp;IBIWF_msgviewer=OFF&amp;IBIF_ex=CFRX3223&amp;CLICKED_ON=&amp;ROW=160&amp;COL=F1&amp;EFFDATE=FNL2016&amp;LOCATION_1=01Berkeley&amp;LOCATION_2=1Local%20only&amp;OUTPUT=EXL2K"/>
    <hyperlink ref="H41" r:id="rId91" display="https://webfocus.ucop.edu/ibi_apps/WFServlet?IBIF_webapp=/ibi_apps&amp;IBIC_server=EDASERVE&amp;IBIWF_msgviewer=OFF&amp;IBIF_ex=CFRX3223&amp;CLICKED_ON=&amp;ROW=160&amp;COL=G1&amp;EFFDATE=FNL2016&amp;LOCATION_1=01Berkeley&amp;LOCATION_2=1Local%20only&amp;OUTPUT=EXL2K"/>
    <hyperlink ref="I41" r:id="rId92" display="https://webfocus.ucop.edu/ibi_apps/WFServlet?IBIF_webapp=/ibi_apps&amp;IBIC_server=EDASERVE&amp;IBIWF_msgviewer=OFF&amp;IBIF_ex=CFRX3223&amp;CLICKED_ON=&amp;ROW=160&amp;COL=H1&amp;EFFDATE=FNL2016&amp;LOCATION_1=01Berkeley&amp;LOCATION_2=1Local%20only&amp;OUTPUT=EXL2K"/>
    <hyperlink ref="J41" r:id="rId93" display="https://webfocus.ucop.edu/ibi_apps/WFServlet?IBIF_webapp=/ibi_apps&amp;IBIC_server=EDASERVE&amp;IBIWF_msgviewer=OFF&amp;IBIF_ex=CFRX3223&amp;CLICKED_ON=&amp;ROW=160&amp;COL=I1&amp;EFFDATE=FNL2016&amp;LOCATION_1=01Berkeley&amp;LOCATION_2=1Local%20only&amp;OUTPUT=EXL2K"/>
    <hyperlink ref="L41" r:id="rId94" display="https://webfocus.ucop.edu/ibi_apps/WFServlet?IBIF_webapp=/ibi_apps&amp;IBIC_server=EDASERVE&amp;IBIWF_msgviewer=OFF&amp;IBIF_ex=CFRX3223&amp;CLICKED_ON=&amp;ROW=160&amp;COL=K1&amp;EFFDATE=FNL2016&amp;LOCATION_1=01Berkeley&amp;LOCATION_2=1Local%20only&amp;OUTPUT=EXL2K"/>
    <hyperlink ref="M41" r:id="rId95" display="https://webfocus.ucop.edu/ibi_apps/WFServlet?IBIF_webapp=/ibi_apps&amp;IBIC_server=EDASERVE&amp;IBIWF_msgviewer=OFF&amp;IBIF_ex=CFRX3223&amp;CLICKED_ON=&amp;ROW=160&amp;COL=L1&amp;EFFDATE=FNL2016&amp;LOCATION_1=01Berkeley&amp;LOCATION_2=1Local%20only&amp;OUTPUT=EXL2K"/>
    <hyperlink ref="B42" r:id="rId96" display="https://webfocus.ucop.edu/ibi_apps/WFServlet?IBIF_webapp=/ibi_apps&amp;IBIC_server=EDASERVE&amp;IBIWF_msgviewer=OFF&amp;IBIF_ex=CFRX3223&amp;CLICKED_ON=&amp;ROW=162&amp;COL=A1&amp;EFFDATE=FNL2016&amp;LOCATION_1=01Berkeley&amp;LOCATION_2=1Local%20only&amp;OUTPUT=EXL2K"/>
    <hyperlink ref="I42" r:id="rId97" display="https://webfocus.ucop.edu/ibi_apps/WFServlet?IBIF_webapp=/ibi_apps&amp;IBIC_server=EDASERVE&amp;IBIWF_msgviewer=OFF&amp;IBIF_ex=CFRX3223&amp;CLICKED_ON=&amp;ROW=162&amp;COL=H1&amp;EFFDATE=FNL2016&amp;LOCATION_1=01Berkeley&amp;LOCATION_2=1Local%20only&amp;OUTPUT=EXL2K"/>
    <hyperlink ref="L42" r:id="rId98" display="https://webfocus.ucop.edu/ibi_apps/WFServlet?IBIF_webapp=/ibi_apps&amp;IBIC_server=EDASERVE&amp;IBIWF_msgviewer=OFF&amp;IBIF_ex=CFRX3223&amp;CLICKED_ON=&amp;ROW=162&amp;COL=K1&amp;EFFDATE=FNL2016&amp;LOCATION_1=01Berkeley&amp;LOCATION_2=1Local%20only&amp;OUTPUT=EXL2K"/>
    <hyperlink ref="B46" r:id="rId99" display="https://webfocus.ucop.edu/ibi_apps/WFServlet?IBIF_webapp=/ibi_apps&amp;IBIC_server=EDASERVE&amp;IBIWF_msgviewer=OFF&amp;IBIF_ex=CFRX3223&amp;CLICKED_ON=&amp;ROW=170&amp;COL=A1&amp;EFFDATE=FNL2016&amp;LOCATION_1=01Berkeley&amp;LOCATION_2=1Local%20only&amp;OUTPUT=EXL2K"/>
    <hyperlink ref="C46" r:id="rId100" display="https://webfocus.ucop.edu/ibi_apps/WFServlet?IBIF_webapp=/ibi_apps&amp;IBIC_server=EDASERVE&amp;IBIWF_msgviewer=OFF&amp;IBIF_ex=CFRX3223&amp;CLICKED_ON=&amp;ROW=170&amp;COL=B1&amp;EFFDATE=FNL2016&amp;LOCATION_1=01Berkeley&amp;LOCATION_2=1Local%20only&amp;OUTPUT=EXL2K"/>
    <hyperlink ref="D46" r:id="rId101" display="https://webfocus.ucop.edu/ibi_apps/WFServlet?IBIF_webapp=/ibi_apps&amp;IBIC_server=EDASERVE&amp;IBIWF_msgviewer=OFF&amp;IBIF_ex=CFRX3223&amp;CLICKED_ON=&amp;ROW=170&amp;COL=C1&amp;EFFDATE=FNL2016&amp;LOCATION_1=01Berkeley&amp;LOCATION_2=1Local%20only&amp;OUTPUT=EXL2K"/>
    <hyperlink ref="G46" r:id="rId102" display="https://webfocus.ucop.edu/ibi_apps/WFServlet?IBIF_webapp=/ibi_apps&amp;IBIC_server=EDASERVE&amp;IBIWF_msgviewer=OFF&amp;IBIF_ex=CFRX3223&amp;CLICKED_ON=&amp;ROW=170&amp;COL=F1&amp;EFFDATE=FNL2016&amp;LOCATION_1=01Berkeley&amp;LOCATION_2=1Local%20only&amp;OUTPUT=EXL2K"/>
    <hyperlink ref="H46" r:id="rId103" display="https://webfocus.ucop.edu/ibi_apps/WFServlet?IBIF_webapp=/ibi_apps&amp;IBIC_server=EDASERVE&amp;IBIWF_msgviewer=OFF&amp;IBIF_ex=CFRX3223&amp;CLICKED_ON=&amp;ROW=170&amp;COL=G1&amp;EFFDATE=FNL2016&amp;LOCATION_1=01Berkeley&amp;LOCATION_2=1Local%20only&amp;OUTPUT=EXL2K"/>
    <hyperlink ref="I46" r:id="rId104" display="https://webfocus.ucop.edu/ibi_apps/WFServlet?IBIF_webapp=/ibi_apps&amp;IBIC_server=EDASERVE&amp;IBIWF_msgviewer=OFF&amp;IBIF_ex=CFRX3223&amp;CLICKED_ON=&amp;ROW=170&amp;COL=H1&amp;EFFDATE=FNL2016&amp;LOCATION_1=01Berkeley&amp;LOCATION_2=1Local%20only&amp;OUTPUT=EXL2K"/>
    <hyperlink ref="L46" r:id="rId105" display="https://webfocus.ucop.edu/ibi_apps/WFServlet?IBIF_webapp=/ibi_apps&amp;IBIC_server=EDASERVE&amp;IBIWF_msgviewer=OFF&amp;IBIF_ex=CFRX3223&amp;CLICKED_ON=&amp;ROW=170&amp;COL=K1&amp;EFFDATE=FNL2016&amp;LOCATION_1=01Berkeley&amp;LOCATION_2=1Local%20only&amp;OUTPUT=EXL2K"/>
    <hyperlink ref="M46" r:id="rId106" display="https://webfocus.ucop.edu/ibi_apps/WFServlet?IBIF_webapp=/ibi_apps&amp;IBIC_server=EDASERVE&amp;IBIWF_msgviewer=OFF&amp;IBIF_ex=CFRX3223&amp;CLICKED_ON=&amp;ROW=170&amp;COL=L1&amp;EFFDATE=FNL2016&amp;LOCATION_1=01Berkeley&amp;LOCATION_2=1Local%20only&amp;OUTPUT=EXL2K"/>
    <hyperlink ref="B47" r:id="rId107" display="https://webfocus.ucop.edu/ibi_apps/WFServlet?IBIF_webapp=/ibi_apps&amp;IBIC_server=EDASERVE&amp;IBIWF_msgviewer=OFF&amp;IBIF_ex=CFRX3223&amp;CLICKED_ON=&amp;ROW=172&amp;COL=A1&amp;EFFDATE=FNL2016&amp;LOCATION_1=01Berkeley&amp;LOCATION_2=1Local%20only&amp;OUTPUT=EXL2K"/>
    <hyperlink ref="I47" r:id="rId108" display="https://webfocus.ucop.edu/ibi_apps/WFServlet?IBIF_webapp=/ibi_apps&amp;IBIC_server=EDASERVE&amp;IBIWF_msgviewer=OFF&amp;IBIF_ex=CFRX3223&amp;CLICKED_ON=&amp;ROW=172&amp;COL=H1&amp;EFFDATE=FNL2016&amp;LOCATION_1=01Berkeley&amp;LOCATION_2=1Local%20only&amp;OUTPUT=EXL2K"/>
    <hyperlink ref="L47" r:id="rId109" display="https://webfocus.ucop.edu/ibi_apps/WFServlet?IBIF_webapp=/ibi_apps&amp;IBIC_server=EDASERVE&amp;IBIWF_msgviewer=OFF&amp;IBIF_ex=CFRX3223&amp;CLICKED_ON=&amp;ROW=172&amp;COL=K1&amp;EFFDATE=FNL2016&amp;LOCATION_1=01Berkeley&amp;LOCATION_2=1Local%20only&amp;OUTPUT=EXL2K"/>
    <hyperlink ref="B51" r:id="rId110" display="https://webfocus.ucop.edu/ibi_apps/WFServlet?IBIF_webapp=/ibi_apps&amp;IBIC_server=EDASERVE&amp;IBIWF_msgviewer=OFF&amp;IBIF_ex=CFRX3223&amp;CLICKED_ON=&amp;ROW=180&amp;COL=A1&amp;EFFDATE=FNL2016&amp;LOCATION_1=01Berkeley&amp;LOCATION_2=1Local%20only&amp;OUTPUT=EXL2K"/>
    <hyperlink ref="C51" r:id="rId111" display="https://webfocus.ucop.edu/ibi_apps/WFServlet?IBIF_webapp=/ibi_apps&amp;IBIC_server=EDASERVE&amp;IBIWF_msgviewer=OFF&amp;IBIF_ex=CFRX3223&amp;CLICKED_ON=&amp;ROW=180&amp;COL=B1&amp;EFFDATE=FNL2016&amp;LOCATION_1=01Berkeley&amp;LOCATION_2=1Local%20only&amp;OUTPUT=EXL2K"/>
    <hyperlink ref="D51" r:id="rId112" display="https://webfocus.ucop.edu/ibi_apps/WFServlet?IBIF_webapp=/ibi_apps&amp;IBIC_server=EDASERVE&amp;IBIWF_msgviewer=OFF&amp;IBIF_ex=CFRX3223&amp;CLICKED_ON=&amp;ROW=180&amp;COL=C1&amp;EFFDATE=FNL2016&amp;LOCATION_1=01Berkeley&amp;LOCATION_2=1Local%20only&amp;OUTPUT=EXL2K"/>
    <hyperlink ref="E51" r:id="rId113" display="https://webfocus.ucop.edu/ibi_apps/WFServlet?IBIF_webapp=/ibi_apps&amp;IBIC_server=EDASERVE&amp;IBIWF_msgviewer=OFF&amp;IBIF_ex=CFRX3223&amp;CLICKED_ON=&amp;ROW=180&amp;COL=D1&amp;EFFDATE=FNL2016&amp;LOCATION_1=01Berkeley&amp;LOCATION_2=1Local%20only&amp;OUTPUT=EXL2K"/>
    <hyperlink ref="F51" r:id="rId114" display="https://webfocus.ucop.edu/ibi_apps/WFServlet?IBIF_webapp=/ibi_apps&amp;IBIC_server=EDASERVE&amp;IBIWF_msgviewer=OFF&amp;IBIF_ex=CFRX3223&amp;CLICKED_ON=&amp;ROW=180&amp;COL=E1&amp;EFFDATE=FNL2016&amp;LOCATION_1=01Berkeley&amp;LOCATION_2=1Local%20only&amp;OUTPUT=EXL2K"/>
    <hyperlink ref="G51" r:id="rId115" display="https://webfocus.ucop.edu/ibi_apps/WFServlet?IBIF_webapp=/ibi_apps&amp;IBIC_server=EDASERVE&amp;IBIWF_msgviewer=OFF&amp;IBIF_ex=CFRX3223&amp;CLICKED_ON=&amp;ROW=180&amp;COL=F1&amp;EFFDATE=FNL2016&amp;LOCATION_1=01Berkeley&amp;LOCATION_2=1Local%20only&amp;OUTPUT=EXL2K"/>
    <hyperlink ref="H51" r:id="rId116" display="https://webfocus.ucop.edu/ibi_apps/WFServlet?IBIF_webapp=/ibi_apps&amp;IBIC_server=EDASERVE&amp;IBIWF_msgviewer=OFF&amp;IBIF_ex=CFRX3223&amp;CLICKED_ON=&amp;ROW=180&amp;COL=G1&amp;EFFDATE=FNL2016&amp;LOCATION_1=01Berkeley&amp;LOCATION_2=1Local%20only&amp;OUTPUT=EXL2K"/>
    <hyperlink ref="I51" r:id="rId117" display="https://webfocus.ucop.edu/ibi_apps/WFServlet?IBIF_webapp=/ibi_apps&amp;IBIC_server=EDASERVE&amp;IBIWF_msgviewer=OFF&amp;IBIF_ex=CFRX3223&amp;CLICKED_ON=&amp;ROW=180&amp;COL=H1&amp;EFFDATE=FNL2016&amp;LOCATION_1=01Berkeley&amp;LOCATION_2=1Local%20only&amp;OUTPUT=EXL2K"/>
    <hyperlink ref="J51" r:id="rId118" display="https://webfocus.ucop.edu/ibi_apps/WFServlet?IBIF_webapp=/ibi_apps&amp;IBIC_server=EDASERVE&amp;IBIWF_msgviewer=OFF&amp;IBIF_ex=CFRX3223&amp;CLICKED_ON=&amp;ROW=180&amp;COL=I1&amp;EFFDATE=FNL2016&amp;LOCATION_1=01Berkeley&amp;LOCATION_2=1Local%20only&amp;OUTPUT=EXL2K"/>
    <hyperlink ref="L51" r:id="rId119" display="https://webfocus.ucop.edu/ibi_apps/WFServlet?IBIF_webapp=/ibi_apps&amp;IBIC_server=EDASERVE&amp;IBIWF_msgviewer=OFF&amp;IBIF_ex=CFRX3223&amp;CLICKED_ON=&amp;ROW=180&amp;COL=K1&amp;EFFDATE=FNL2016&amp;LOCATION_1=01Berkeley&amp;LOCATION_2=1Local%20only&amp;OUTPUT=EXL2K"/>
    <hyperlink ref="M51" r:id="rId120" display="https://webfocus.ucop.edu/ibi_apps/WFServlet?IBIF_webapp=/ibi_apps&amp;IBIC_server=EDASERVE&amp;IBIWF_msgviewer=OFF&amp;IBIF_ex=CFRX3223&amp;CLICKED_ON=&amp;ROW=180&amp;COL=L1&amp;EFFDATE=FNL2016&amp;LOCATION_1=01Berkeley&amp;LOCATION_2=1Local%20only&amp;OUTPUT=EXL2K"/>
    <hyperlink ref="C52" r:id="rId121" display="https://webfocus.ucop.edu/ibi_apps/WFServlet?IBIF_webapp=/ibi_apps&amp;IBIC_server=EDASERVE&amp;IBIWF_msgviewer=OFF&amp;IBIF_ex=CFRX3223&amp;CLICKED_ON=&amp;ROW=182&amp;COL=B1&amp;EFFDATE=FNL2016&amp;LOCATION_1=01Berkeley&amp;LOCATION_2=1Local%20only&amp;OUTPUT=EXL2K"/>
    <hyperlink ref="J52" r:id="rId122" display="https://webfocus.ucop.edu/ibi_apps/WFServlet?IBIF_webapp=/ibi_apps&amp;IBIC_server=EDASERVE&amp;IBIWF_msgviewer=OFF&amp;IBIF_ex=CFRX3223&amp;CLICKED_ON=&amp;ROW=182&amp;COL=I1&amp;EFFDATE=FNL2016&amp;LOCATION_1=01Berkeley&amp;LOCATION_2=1Local%20only&amp;OUTPUT=EXL2K"/>
    <hyperlink ref="C56" r:id="rId123" display="https://webfocus.ucop.edu/ibi_apps/WFServlet?IBIF_webapp=/ibi_apps&amp;IBIC_server=EDASERVE&amp;IBIWF_msgviewer=OFF&amp;IBIF_ex=CFRX3223&amp;CLICKED_ON=&amp;ROW=190&amp;COL=B1&amp;EFFDATE=FNL2016&amp;LOCATION_1=01Berkeley&amp;LOCATION_2=1Local%20only&amp;OUTPUT=EXL2K"/>
    <hyperlink ref="D56" r:id="rId124" display="https://webfocus.ucop.edu/ibi_apps/WFServlet?IBIF_webapp=/ibi_apps&amp;IBIC_server=EDASERVE&amp;IBIWF_msgviewer=OFF&amp;IBIF_ex=CFRX3223&amp;CLICKED_ON=&amp;ROW=190&amp;COL=C1&amp;EFFDATE=FNL2016&amp;LOCATION_1=01Berkeley&amp;LOCATION_2=1Local%20only&amp;OUTPUT=EXL2K"/>
    <hyperlink ref="G56" r:id="rId125" display="https://webfocus.ucop.edu/ibi_apps/WFServlet?IBIF_webapp=/ibi_apps&amp;IBIC_server=EDASERVE&amp;IBIWF_msgviewer=OFF&amp;IBIF_ex=CFRX3223&amp;CLICKED_ON=&amp;ROW=190&amp;COL=F1&amp;EFFDATE=FNL2016&amp;LOCATION_1=01Berkeley&amp;LOCATION_2=1Local%20only&amp;OUTPUT=EXL2K"/>
    <hyperlink ref="H56" r:id="rId126" display="https://webfocus.ucop.edu/ibi_apps/WFServlet?IBIF_webapp=/ibi_apps&amp;IBIC_server=EDASERVE&amp;IBIWF_msgviewer=OFF&amp;IBIF_ex=CFRX3223&amp;CLICKED_ON=&amp;ROW=190&amp;COL=G1&amp;EFFDATE=FNL2016&amp;LOCATION_1=01Berkeley&amp;LOCATION_2=1Local%20only&amp;OUTPUT=EXL2K"/>
    <hyperlink ref="I56" r:id="rId127" display="https://webfocus.ucop.edu/ibi_apps/WFServlet?IBIF_webapp=/ibi_apps&amp;IBIC_server=EDASERVE&amp;IBIWF_msgviewer=OFF&amp;IBIF_ex=CFRX3223&amp;CLICKED_ON=&amp;ROW=190&amp;COL=H1&amp;EFFDATE=FNL2016&amp;LOCATION_1=01Berkeley&amp;LOCATION_2=1Local%20only&amp;OUTPUT=EXL2K"/>
    <hyperlink ref="J56" r:id="rId128" display="https://webfocus.ucop.edu/ibi_apps/WFServlet?IBIF_webapp=/ibi_apps&amp;IBIC_server=EDASERVE&amp;IBIWF_msgviewer=OFF&amp;IBIF_ex=CFRX3223&amp;CLICKED_ON=&amp;ROW=190&amp;COL=I1&amp;EFFDATE=FNL2016&amp;LOCATION_1=01Berkeley&amp;LOCATION_2=1Local%20only&amp;OUTPUT=EXL2K"/>
    <hyperlink ref="L56" r:id="rId129" display="https://webfocus.ucop.edu/ibi_apps/WFServlet?IBIF_webapp=/ibi_apps&amp;IBIC_server=EDASERVE&amp;IBIWF_msgviewer=OFF&amp;IBIF_ex=CFRX3223&amp;CLICKED_ON=&amp;ROW=190&amp;COL=K1&amp;EFFDATE=FNL2016&amp;LOCATION_1=01Berkeley&amp;LOCATION_2=1Local%20only&amp;OUTPUT=EXL2K"/>
    <hyperlink ref="M56" r:id="rId130" display="https://webfocus.ucop.edu/ibi_apps/WFServlet?IBIF_webapp=/ibi_apps&amp;IBIC_server=EDASERVE&amp;IBIWF_msgviewer=OFF&amp;IBIF_ex=CFRX3223&amp;CLICKED_ON=&amp;ROW=190&amp;COL=L1&amp;EFFDATE=FNL2016&amp;LOCATION_1=01Berkeley&amp;LOCATION_2=1Local%20only&amp;OUTPUT=EXL2K"/>
    <hyperlink ref="G57" r:id="rId131" display="https://webfocus.ucop.edu/ibi_apps/WFServlet?IBIF_webapp=/ibi_apps&amp;IBIC_server=EDASERVE&amp;IBIWF_msgviewer=OFF&amp;IBIF_ex=CFRX3223&amp;CLICKED_ON=&amp;ROW=192&amp;COL=F1&amp;EFFDATE=FNL2016&amp;LOCATION_1=01Berkeley&amp;LOCATION_2=1Local%20only&amp;OUTPUT=EXL2K"/>
    <hyperlink ref="J57" r:id="rId132" display="https://webfocus.ucop.edu/ibi_apps/WFServlet?IBIF_webapp=/ibi_apps&amp;IBIC_server=EDASERVE&amp;IBIWF_msgviewer=OFF&amp;IBIF_ex=CFRX3223&amp;CLICKED_ON=&amp;ROW=192&amp;COL=I1&amp;EFFDATE=FNL2016&amp;LOCATION_1=01Berkeley&amp;LOCATION_2=1Local%20only&amp;OUTPUT=EXL2K"/>
    <hyperlink ref="L57" r:id="rId133" display="https://webfocus.ucop.edu/ibi_apps/WFServlet?IBIF_webapp=/ibi_apps&amp;IBIC_server=EDASERVE&amp;IBIWF_msgviewer=OFF&amp;IBIF_ex=CFRX3223&amp;CLICKED_ON=&amp;ROW=192&amp;COL=K1&amp;EFFDATE=FNL2016&amp;LOCATION_1=01Berkeley&amp;LOCATION_2=1Local%20only&amp;OUTPUT=EXL2K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7242AB4ACE08489AB404AE8F578E65" ma:contentTypeVersion="0" ma:contentTypeDescription="Create a new document." ma:contentTypeScope="" ma:versionID="3de8c03292f27b6bcf6acfb58e94e25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939B09-478A-4E0B-B45B-B33D1DB2441F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3BCC517-CFEA-4F5A-AD4D-15C482881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D042016-217F-4A25-A368-873B5092406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CED19DE-F41A-44BC-B0B6-F92E3DBE9A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BK</vt:lpstr>
      <vt:lpstr>CFRX3221-BK</vt:lpstr>
      <vt:lpstr>BK!Print_Titles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FABS</dc:creator>
  <cp:lastModifiedBy>Ryan Chan</cp:lastModifiedBy>
  <dcterms:created xsi:type="dcterms:W3CDTF">1997-08-30T00:45:45Z</dcterms:created>
  <dcterms:modified xsi:type="dcterms:W3CDTF">2016-12-17T00:31:27Z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0x0101001F7242AB4ACE08489AB404AE8F578E65</vt:lpwstr>
  </property>
</Properties>
</file>