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8800" windowHeight="13020" activeTab="1"/>
  </bookViews>
  <sheets>
    <sheet name="DV" sheetId="5" r:id="rId1"/>
    <sheet name="Sheet1" sheetId="6" r:id="rId2"/>
  </sheets>
  <externalReferences>
    <externalReference r:id="rId3"/>
  </externalReferences>
  <definedNames>
    <definedName name="_xlnm.Print_Area" localSheetId="0">DV!$A$1:$R$1045</definedName>
    <definedName name="_xlnm.Print_Titles" localSheetId="0">DV!$1:$3</definedName>
    <definedName name="_xlnm.Print_Titles" localSheetId="1">Sheet1!$1:$3</definedName>
    <definedName name="ScheduleC_Tbl">'[1]DS Schedule C Download'!$C$7:$K$775</definedName>
  </definedNames>
  <calcPr calcId="145621"/>
</workbook>
</file>

<file path=xl/calcChain.xml><?xml version="1.0" encoding="utf-8"?>
<calcChain xmlns="http://schemas.openxmlformats.org/spreadsheetml/2006/main">
  <c r="P773" i="6" l="1"/>
  <c r="J773" i="6"/>
  <c r="P773" i="5"/>
  <c r="J773" i="5"/>
  <c r="R1045" i="6" l="1"/>
  <c r="N1045" i="6"/>
  <c r="L1045" i="6"/>
  <c r="H1045" i="6"/>
  <c r="R1045" i="5"/>
  <c r="N1045" i="5"/>
  <c r="L1045" i="5"/>
  <c r="H1045" i="5"/>
  <c r="F1043" i="6" l="1"/>
  <c r="F1041" i="6"/>
  <c r="R1039" i="6"/>
  <c r="P1039" i="6"/>
  <c r="N1039" i="6"/>
  <c r="L1039" i="6"/>
  <c r="J1039" i="6"/>
  <c r="H1039" i="6"/>
  <c r="F1037" i="6"/>
  <c r="F1036" i="6"/>
  <c r="F1035" i="6"/>
  <c r="F1034" i="6"/>
  <c r="F1033" i="6"/>
  <c r="F1032" i="6"/>
  <c r="F1031" i="6"/>
  <c r="F1030" i="6"/>
  <c r="F1029" i="6"/>
  <c r="F1028" i="6"/>
  <c r="F1027" i="6"/>
  <c r="F1026" i="6"/>
  <c r="F1025" i="6"/>
  <c r="F1024" i="6"/>
  <c r="F1023" i="6"/>
  <c r="F1022" i="6"/>
  <c r="F1021" i="6"/>
  <c r="F1020" i="6"/>
  <c r="F1019" i="6"/>
  <c r="F1018" i="6"/>
  <c r="F1017" i="6"/>
  <c r="F1016" i="6"/>
  <c r="F1015" i="6"/>
  <c r="F1014" i="6"/>
  <c r="F1013" i="6"/>
  <c r="F1012" i="6"/>
  <c r="F1011" i="6"/>
  <c r="F1010" i="6"/>
  <c r="F1039" i="6" s="1"/>
  <c r="F1009" i="6"/>
  <c r="R1006" i="6"/>
  <c r="P1006" i="6"/>
  <c r="N1006" i="6"/>
  <c r="L1006" i="6"/>
  <c r="J1006" i="6"/>
  <c r="H1006" i="6"/>
  <c r="F1004" i="6"/>
  <c r="F1002" i="6"/>
  <c r="F1006" i="6" s="1"/>
  <c r="R999" i="6"/>
  <c r="P999" i="6"/>
  <c r="N999" i="6"/>
  <c r="L999" i="6"/>
  <c r="J999" i="6"/>
  <c r="H999" i="6"/>
  <c r="F997" i="6"/>
  <c r="F996" i="6"/>
  <c r="F995" i="6"/>
  <c r="F994" i="6"/>
  <c r="F993" i="6"/>
  <c r="F992" i="6"/>
  <c r="F991" i="6"/>
  <c r="F990" i="6"/>
  <c r="F989" i="6"/>
  <c r="F988" i="6"/>
  <c r="F987" i="6"/>
  <c r="F986" i="6"/>
  <c r="F985" i="6"/>
  <c r="F984" i="6"/>
  <c r="F983" i="6"/>
  <c r="F982" i="6"/>
  <c r="F981" i="6"/>
  <c r="F980" i="6"/>
  <c r="F979" i="6"/>
  <c r="F999" i="6" s="1"/>
  <c r="R973" i="6"/>
  <c r="P973" i="6"/>
  <c r="N973" i="6"/>
  <c r="L973" i="6"/>
  <c r="J973" i="6"/>
  <c r="H973" i="6"/>
  <c r="F971" i="6"/>
  <c r="F970" i="6"/>
  <c r="F969" i="6"/>
  <c r="F968" i="6"/>
  <c r="F973" i="6" s="1"/>
  <c r="R965" i="6"/>
  <c r="P965" i="6"/>
  <c r="N965" i="6"/>
  <c r="L965" i="6"/>
  <c r="J965" i="6"/>
  <c r="H965" i="6"/>
  <c r="F963" i="6"/>
  <c r="F962" i="6"/>
  <c r="F960" i="6"/>
  <c r="F958" i="6"/>
  <c r="F956" i="6"/>
  <c r="F955" i="6"/>
  <c r="F954" i="6"/>
  <c r="F953" i="6"/>
  <c r="F952" i="6"/>
  <c r="F951" i="6"/>
  <c r="F965" i="6" s="1"/>
  <c r="R948" i="6"/>
  <c r="P948" i="6"/>
  <c r="N948" i="6"/>
  <c r="L948" i="6"/>
  <c r="J948" i="6"/>
  <c r="H948" i="6"/>
  <c r="F946" i="6"/>
  <c r="F945" i="6"/>
  <c r="F944" i="6"/>
  <c r="F943" i="6"/>
  <c r="F942" i="6"/>
  <c r="F941" i="6"/>
  <c r="F940" i="6"/>
  <c r="F939" i="6"/>
  <c r="F938" i="6"/>
  <c r="F937" i="6"/>
  <c r="F936" i="6"/>
  <c r="F935" i="6"/>
  <c r="F934" i="6"/>
  <c r="F933" i="6"/>
  <c r="F932" i="6"/>
  <c r="F931" i="6"/>
  <c r="F930" i="6"/>
  <c r="F929" i="6"/>
  <c r="F928" i="6"/>
  <c r="F927" i="6"/>
  <c r="F948" i="6" s="1"/>
  <c r="R924" i="6"/>
  <c r="P924" i="6"/>
  <c r="N924" i="6"/>
  <c r="L924" i="6"/>
  <c r="J924" i="6"/>
  <c r="H924" i="6"/>
  <c r="F922" i="6"/>
  <c r="F921" i="6"/>
  <c r="F920" i="6"/>
  <c r="F919" i="6"/>
  <c r="F918" i="6"/>
  <c r="F917" i="6"/>
  <c r="F916" i="6"/>
  <c r="F915" i="6"/>
  <c r="F914" i="6"/>
  <c r="F913" i="6"/>
  <c r="F912" i="6"/>
  <c r="F911" i="6"/>
  <c r="F910" i="6"/>
  <c r="F909" i="6"/>
  <c r="F908" i="6"/>
  <c r="F907" i="6"/>
  <c r="F906" i="6"/>
  <c r="F905" i="6"/>
  <c r="F904" i="6"/>
  <c r="F903" i="6"/>
  <c r="F902" i="6"/>
  <c r="F924" i="6" s="1"/>
  <c r="R899" i="6"/>
  <c r="P899" i="6"/>
  <c r="N899" i="6"/>
  <c r="L899" i="6"/>
  <c r="J899" i="6"/>
  <c r="H899" i="6"/>
  <c r="F897" i="6"/>
  <c r="F896" i="6"/>
  <c r="F895" i="6"/>
  <c r="F894" i="6"/>
  <c r="F893" i="6"/>
  <c r="F891" i="6"/>
  <c r="F889" i="6"/>
  <c r="F899" i="6" s="1"/>
  <c r="R885" i="6"/>
  <c r="R975" i="6" s="1"/>
  <c r="P885" i="6"/>
  <c r="P975" i="6" s="1"/>
  <c r="N885" i="6"/>
  <c r="N975" i="6" s="1"/>
  <c r="L885" i="6"/>
  <c r="L975" i="6" s="1"/>
  <c r="J885" i="6"/>
  <c r="J975" i="6" s="1"/>
  <c r="H885" i="6"/>
  <c r="H975" i="6" s="1"/>
  <c r="F883" i="6"/>
  <c r="F882" i="6"/>
  <c r="F881" i="6"/>
  <c r="F880" i="6"/>
  <c r="F879" i="6"/>
  <c r="F877" i="6"/>
  <c r="F876" i="6"/>
  <c r="F875" i="6"/>
  <c r="F874" i="6"/>
  <c r="F873" i="6"/>
  <c r="F872" i="6"/>
  <c r="F871" i="6"/>
  <c r="F870" i="6"/>
  <c r="F885" i="6" s="1"/>
  <c r="R863" i="6"/>
  <c r="P863" i="6"/>
  <c r="N863" i="6"/>
  <c r="L863" i="6"/>
  <c r="J863" i="6"/>
  <c r="H863" i="6"/>
  <c r="F861" i="6"/>
  <c r="F860" i="6"/>
  <c r="F859" i="6"/>
  <c r="F858" i="6"/>
  <c r="F863" i="6" s="1"/>
  <c r="R855" i="6"/>
  <c r="P855" i="6"/>
  <c r="N855" i="6"/>
  <c r="L855" i="6"/>
  <c r="J855" i="6"/>
  <c r="H855" i="6"/>
  <c r="F853" i="6"/>
  <c r="F852" i="6"/>
  <c r="F855" i="6" s="1"/>
  <c r="R849" i="6"/>
  <c r="P849" i="6"/>
  <c r="N849" i="6"/>
  <c r="L849" i="6"/>
  <c r="J849" i="6"/>
  <c r="H849" i="6"/>
  <c r="F847" i="6"/>
  <c r="F846" i="6"/>
  <c r="F849" i="6" s="1"/>
  <c r="R842" i="6"/>
  <c r="P842" i="6"/>
  <c r="P865" i="6" s="1"/>
  <c r="N842" i="6"/>
  <c r="L842" i="6"/>
  <c r="L865" i="6" s="1"/>
  <c r="J842" i="6"/>
  <c r="H842" i="6"/>
  <c r="H865" i="6" s="1"/>
  <c r="F840" i="6"/>
  <c r="F842" i="6" s="1"/>
  <c r="F839" i="6"/>
  <c r="R835" i="6"/>
  <c r="P835" i="6"/>
  <c r="N835" i="6"/>
  <c r="L835" i="6"/>
  <c r="J835" i="6"/>
  <c r="H835" i="6"/>
  <c r="F833" i="6"/>
  <c r="F832" i="6"/>
  <c r="F831" i="6"/>
  <c r="F830" i="6"/>
  <c r="F835" i="6" s="1"/>
  <c r="F829" i="6"/>
  <c r="F828" i="6"/>
  <c r="F827" i="6"/>
  <c r="R823" i="6"/>
  <c r="P823" i="6"/>
  <c r="N823" i="6"/>
  <c r="L823" i="6"/>
  <c r="J823" i="6"/>
  <c r="H823" i="6"/>
  <c r="F821" i="6"/>
  <c r="F820" i="6"/>
  <c r="F819" i="6"/>
  <c r="F818" i="6"/>
  <c r="F823" i="6" s="1"/>
  <c r="F817" i="6"/>
  <c r="R813" i="6"/>
  <c r="P813" i="6"/>
  <c r="N813" i="6"/>
  <c r="L813" i="6"/>
  <c r="J813" i="6"/>
  <c r="H813" i="6"/>
  <c r="F811" i="6"/>
  <c r="F810" i="6"/>
  <c r="F809" i="6"/>
  <c r="F808" i="6"/>
  <c r="F807" i="6"/>
  <c r="F806" i="6"/>
  <c r="F804" i="6"/>
  <c r="F803" i="6"/>
  <c r="F801" i="6"/>
  <c r="F800" i="6"/>
  <c r="F799" i="6"/>
  <c r="F798" i="6"/>
  <c r="F797" i="6"/>
  <c r="F796" i="6"/>
  <c r="F795" i="6"/>
  <c r="F794" i="6"/>
  <c r="F793" i="6"/>
  <c r="F792" i="6"/>
  <c r="F791" i="6"/>
  <c r="F790" i="6"/>
  <c r="F813" i="6" s="1"/>
  <c r="F789" i="6"/>
  <c r="R785" i="6"/>
  <c r="R865" i="6" s="1"/>
  <c r="P785" i="6"/>
  <c r="N785" i="6"/>
  <c r="N865" i="6" s="1"/>
  <c r="L785" i="6"/>
  <c r="J785" i="6"/>
  <c r="J865" i="6" s="1"/>
  <c r="H785" i="6"/>
  <c r="F783" i="6"/>
  <c r="F782" i="6"/>
  <c r="F785" i="6" s="1"/>
  <c r="F865" i="6" s="1"/>
  <c r="F781" i="6"/>
  <c r="R775" i="6"/>
  <c r="P775" i="6"/>
  <c r="P1045" i="6" s="1"/>
  <c r="N775" i="6"/>
  <c r="L775" i="6"/>
  <c r="J775" i="6"/>
  <c r="J1045" i="6" s="1"/>
  <c r="H775" i="6"/>
  <c r="F773" i="6"/>
  <c r="F775" i="6" s="1"/>
  <c r="F1045" i="6" s="1"/>
  <c r="R768" i="6"/>
  <c r="P768" i="6"/>
  <c r="N768" i="6"/>
  <c r="L768" i="6"/>
  <c r="J768" i="6"/>
  <c r="H768" i="6"/>
  <c r="F766" i="6"/>
  <c r="F765" i="6"/>
  <c r="F764" i="6"/>
  <c r="F763" i="6"/>
  <c r="F762" i="6"/>
  <c r="F761" i="6"/>
  <c r="F760" i="6"/>
  <c r="F759" i="6"/>
  <c r="F758" i="6"/>
  <c r="F757" i="6"/>
  <c r="F756" i="6"/>
  <c r="F755" i="6"/>
  <c r="F754" i="6"/>
  <c r="F753" i="6"/>
  <c r="F752" i="6"/>
  <c r="F751" i="6"/>
  <c r="F750" i="6"/>
  <c r="F749" i="6"/>
  <c r="F748" i="6"/>
  <c r="F747" i="6"/>
  <c r="F746" i="6"/>
  <c r="F745" i="6"/>
  <c r="F744" i="6"/>
  <c r="F742" i="6"/>
  <c r="F768" i="6" s="1"/>
  <c r="R739" i="6"/>
  <c r="P739" i="6"/>
  <c r="N739" i="6"/>
  <c r="L739" i="6"/>
  <c r="J739" i="6"/>
  <c r="H739" i="6"/>
  <c r="F737" i="6"/>
  <c r="F736" i="6"/>
  <c r="F735" i="6"/>
  <c r="F734" i="6"/>
  <c r="F733" i="6"/>
  <c r="F732" i="6"/>
  <c r="F731" i="6"/>
  <c r="F730" i="6"/>
  <c r="F729" i="6"/>
  <c r="F728" i="6"/>
  <c r="F727" i="6"/>
  <c r="F726" i="6"/>
  <c r="F725" i="6"/>
  <c r="F724" i="6"/>
  <c r="F723" i="6"/>
  <c r="F722" i="6"/>
  <c r="F721" i="6"/>
  <c r="F720" i="6"/>
  <c r="F719" i="6"/>
  <c r="F718" i="6"/>
  <c r="F717" i="6"/>
  <c r="F716" i="6"/>
  <c r="F715" i="6"/>
  <c r="F714" i="6"/>
  <c r="F739" i="6" s="1"/>
  <c r="R711" i="6"/>
  <c r="P711" i="6"/>
  <c r="N711" i="6"/>
  <c r="L711" i="6"/>
  <c r="J711" i="6"/>
  <c r="H711" i="6"/>
  <c r="F711" i="6" s="1"/>
  <c r="F709" i="6"/>
  <c r="F708" i="6"/>
  <c r="F707" i="6"/>
  <c r="F706" i="6"/>
  <c r="F705" i="6"/>
  <c r="F704" i="6"/>
  <c r="F703" i="6"/>
  <c r="F702" i="6"/>
  <c r="F701" i="6"/>
  <c r="F700" i="6"/>
  <c r="F699" i="6"/>
  <c r="F698" i="6"/>
  <c r="F697" i="6"/>
  <c r="F696" i="6"/>
  <c r="F695" i="6"/>
  <c r="F694" i="6"/>
  <c r="F693" i="6"/>
  <c r="F692" i="6"/>
  <c r="F691" i="6"/>
  <c r="F690" i="6"/>
  <c r="F689" i="6"/>
  <c r="F688" i="6"/>
  <c r="F687" i="6"/>
  <c r="F686" i="6"/>
  <c r="F685" i="6"/>
  <c r="F684" i="6"/>
  <c r="F683" i="6"/>
  <c r="F681" i="6"/>
  <c r="F680" i="6"/>
  <c r="F678" i="6"/>
  <c r="F677" i="6"/>
  <c r="F676" i="6"/>
  <c r="F675" i="6"/>
  <c r="F674" i="6"/>
  <c r="F673" i="6"/>
  <c r="F672" i="6"/>
  <c r="F671" i="6"/>
  <c r="F670" i="6"/>
  <c r="F668" i="6"/>
  <c r="F667" i="6"/>
  <c r="F666" i="6"/>
  <c r="F665" i="6"/>
  <c r="F664" i="6"/>
  <c r="F663" i="6"/>
  <c r="R660" i="6"/>
  <c r="R770" i="6" s="1"/>
  <c r="P660" i="6"/>
  <c r="P770" i="6" s="1"/>
  <c r="N660" i="6"/>
  <c r="N770" i="6" s="1"/>
  <c r="L660" i="6"/>
  <c r="L770" i="6" s="1"/>
  <c r="J660" i="6"/>
  <c r="J770" i="6" s="1"/>
  <c r="H660" i="6"/>
  <c r="H770" i="6" s="1"/>
  <c r="F658" i="6"/>
  <c r="F657" i="6"/>
  <c r="F656" i="6"/>
  <c r="F655" i="6"/>
  <c r="F654" i="6"/>
  <c r="F653" i="6"/>
  <c r="F652" i="6"/>
  <c r="F651" i="6"/>
  <c r="F650" i="6"/>
  <c r="F649" i="6"/>
  <c r="F648" i="6"/>
  <c r="F647" i="6"/>
  <c r="F646" i="6"/>
  <c r="F645" i="6"/>
  <c r="F644" i="6"/>
  <c r="F643" i="6"/>
  <c r="F642" i="6"/>
  <c r="F641" i="6"/>
  <c r="F639" i="6"/>
  <c r="F638" i="6"/>
  <c r="F637" i="6"/>
  <c r="F636" i="6"/>
  <c r="F635" i="6"/>
  <c r="F634" i="6"/>
  <c r="F633" i="6"/>
  <c r="F632" i="6"/>
  <c r="F631" i="6"/>
  <c r="F630" i="6"/>
  <c r="F660" i="6" s="1"/>
  <c r="P625" i="6"/>
  <c r="L625" i="6"/>
  <c r="H625" i="6"/>
  <c r="R623" i="6"/>
  <c r="P623" i="6"/>
  <c r="N623" i="6"/>
  <c r="L623" i="6"/>
  <c r="J623" i="6"/>
  <c r="H623" i="6"/>
  <c r="F623" i="6"/>
  <c r="F621" i="6"/>
  <c r="R618" i="6"/>
  <c r="R625" i="6" s="1"/>
  <c r="P618" i="6"/>
  <c r="N618" i="6"/>
  <c r="N625" i="6" s="1"/>
  <c r="L618" i="6"/>
  <c r="J618" i="6"/>
  <c r="J625" i="6" s="1"/>
  <c r="H618" i="6"/>
  <c r="F616" i="6"/>
  <c r="F615" i="6"/>
  <c r="F618" i="6" s="1"/>
  <c r="F625" i="6" s="1"/>
  <c r="F614" i="6"/>
  <c r="R609" i="6"/>
  <c r="P609" i="6"/>
  <c r="N609" i="6"/>
  <c r="L609" i="6"/>
  <c r="J609" i="6"/>
  <c r="H609" i="6"/>
  <c r="F609" i="6"/>
  <c r="F607" i="6"/>
  <c r="R600" i="6"/>
  <c r="P600" i="6"/>
  <c r="N600" i="6"/>
  <c r="L600" i="6"/>
  <c r="J600" i="6"/>
  <c r="H600" i="6"/>
  <c r="F598" i="6"/>
  <c r="F597" i="6"/>
  <c r="F596" i="6"/>
  <c r="F595" i="6"/>
  <c r="F594" i="6"/>
  <c r="F593" i="6"/>
  <c r="F592" i="6"/>
  <c r="F591" i="6"/>
  <c r="F590" i="6"/>
  <c r="F589" i="6"/>
  <c r="F588" i="6"/>
  <c r="F587" i="6"/>
  <c r="F586" i="6"/>
  <c r="F600" i="6" s="1"/>
  <c r="R583" i="6"/>
  <c r="P583" i="6"/>
  <c r="N583" i="6"/>
  <c r="L583" i="6"/>
  <c r="J583" i="6"/>
  <c r="H583" i="6"/>
  <c r="F581" i="6"/>
  <c r="F580" i="6"/>
  <c r="F579" i="6"/>
  <c r="F578" i="6"/>
  <c r="F577" i="6"/>
  <c r="F576" i="6"/>
  <c r="F575" i="6"/>
  <c r="F574" i="6"/>
  <c r="F573" i="6"/>
  <c r="F572" i="6"/>
  <c r="F571" i="6"/>
  <c r="F570" i="6"/>
  <c r="F569" i="6"/>
  <c r="F583" i="6" s="1"/>
  <c r="R566" i="6"/>
  <c r="P566" i="6"/>
  <c r="N566" i="6"/>
  <c r="L566" i="6"/>
  <c r="J566" i="6"/>
  <c r="H566" i="6"/>
  <c r="F564" i="6"/>
  <c r="F563" i="6"/>
  <c r="F562" i="6"/>
  <c r="F561" i="6"/>
  <c r="F560" i="6"/>
  <c r="F559" i="6"/>
  <c r="F558" i="6"/>
  <c r="F557" i="6"/>
  <c r="F556" i="6"/>
  <c r="F555" i="6"/>
  <c r="F554" i="6"/>
  <c r="F553" i="6"/>
  <c r="F552" i="6"/>
  <c r="F551" i="6"/>
  <c r="F550" i="6"/>
  <c r="F549" i="6"/>
  <c r="F548" i="6"/>
  <c r="F547" i="6"/>
  <c r="F566" i="6" s="1"/>
  <c r="R544" i="6"/>
  <c r="R603" i="6" s="1"/>
  <c r="P544" i="6"/>
  <c r="P603" i="6" s="1"/>
  <c r="N544" i="6"/>
  <c r="N603" i="6" s="1"/>
  <c r="L544" i="6"/>
  <c r="L603" i="6" s="1"/>
  <c r="J544" i="6"/>
  <c r="J603" i="6" s="1"/>
  <c r="H544" i="6"/>
  <c r="H603" i="6" s="1"/>
  <c r="F542" i="6"/>
  <c r="F541" i="6"/>
  <c r="F540" i="6"/>
  <c r="F539" i="6"/>
  <c r="F538" i="6"/>
  <c r="F537" i="6"/>
  <c r="F536" i="6"/>
  <c r="F535" i="6"/>
  <c r="F534" i="6"/>
  <c r="F533" i="6"/>
  <c r="F532" i="6"/>
  <c r="F531" i="6"/>
  <c r="F530" i="6"/>
  <c r="F529" i="6"/>
  <c r="F528" i="6"/>
  <c r="F527" i="6"/>
  <c r="F544" i="6" s="1"/>
  <c r="F526" i="6"/>
  <c r="R519" i="6"/>
  <c r="P519" i="6"/>
  <c r="N519" i="6"/>
  <c r="L519" i="6"/>
  <c r="J519" i="6"/>
  <c r="H519" i="6"/>
  <c r="F517" i="6"/>
  <c r="F516" i="6"/>
  <c r="F515" i="6"/>
  <c r="F514" i="6"/>
  <c r="F513" i="6"/>
  <c r="F512" i="6"/>
  <c r="F511" i="6"/>
  <c r="F510" i="6"/>
  <c r="F519" i="6" s="1"/>
  <c r="R507" i="6"/>
  <c r="P507" i="6"/>
  <c r="N507" i="6"/>
  <c r="L507" i="6"/>
  <c r="J507" i="6"/>
  <c r="H507" i="6"/>
  <c r="F505" i="6"/>
  <c r="F504" i="6"/>
  <c r="F503" i="6"/>
  <c r="F502" i="6"/>
  <c r="F501" i="6"/>
  <c r="F500" i="6"/>
  <c r="F499" i="6"/>
  <c r="F498" i="6"/>
  <c r="F497" i="6"/>
  <c r="F496" i="6"/>
  <c r="F495" i="6"/>
  <c r="F494" i="6"/>
  <c r="F507" i="6" s="1"/>
  <c r="F493" i="6"/>
  <c r="R490" i="6"/>
  <c r="R521" i="6" s="1"/>
  <c r="P490" i="6"/>
  <c r="N490" i="6"/>
  <c r="N521" i="6" s="1"/>
  <c r="L490" i="6"/>
  <c r="J490" i="6"/>
  <c r="J521" i="6" s="1"/>
  <c r="H490"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90" i="6" s="1"/>
  <c r="R450" i="6"/>
  <c r="P450" i="6"/>
  <c r="P521" i="6" s="1"/>
  <c r="N450" i="6"/>
  <c r="L450" i="6"/>
  <c r="L521" i="6" s="1"/>
  <c r="J450" i="6"/>
  <c r="H450" i="6"/>
  <c r="H521" i="6" s="1"/>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50" i="6" s="1"/>
  <c r="F521" i="6" s="1"/>
  <c r="R403" i="6"/>
  <c r="P403" i="6"/>
  <c r="N403" i="6"/>
  <c r="L403" i="6"/>
  <c r="J403" i="6"/>
  <c r="H403" i="6"/>
  <c r="F401" i="6"/>
  <c r="F398" i="6"/>
  <c r="F395" i="6"/>
  <c r="F392" i="6"/>
  <c r="F403" i="6" s="1"/>
  <c r="R384" i="6"/>
  <c r="P384" i="6"/>
  <c r="N384" i="6"/>
  <c r="L384" i="6"/>
  <c r="J384" i="6"/>
  <c r="H384" i="6"/>
  <c r="F382" i="6"/>
  <c r="F381" i="6"/>
  <c r="F380" i="6"/>
  <c r="F379" i="6"/>
  <c r="F384" i="6" s="1"/>
  <c r="R376" i="6"/>
  <c r="P376" i="6"/>
  <c r="N376" i="6"/>
  <c r="L376" i="6"/>
  <c r="J376" i="6"/>
  <c r="H376" i="6"/>
  <c r="F374" i="6"/>
  <c r="F373" i="6"/>
  <c r="F372" i="6"/>
  <c r="F371" i="6"/>
  <c r="F370" i="6"/>
  <c r="F369" i="6"/>
  <c r="F368" i="6"/>
  <c r="F367" i="6"/>
  <c r="F376" i="6" s="1"/>
  <c r="F366" i="6"/>
  <c r="R363" i="6"/>
  <c r="R387" i="6" s="1"/>
  <c r="P363" i="6"/>
  <c r="N363" i="6"/>
  <c r="N387" i="6" s="1"/>
  <c r="L363" i="6"/>
  <c r="J363" i="6"/>
  <c r="J387" i="6" s="1"/>
  <c r="H363"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63" i="6" s="1"/>
  <c r="R317" i="6"/>
  <c r="P317" i="6"/>
  <c r="P387" i="6" s="1"/>
  <c r="N317" i="6"/>
  <c r="L317" i="6"/>
  <c r="L387" i="6" s="1"/>
  <c r="J317" i="6"/>
  <c r="H317" i="6"/>
  <c r="H387" i="6" s="1"/>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317" i="6" s="1"/>
  <c r="F387" i="6" s="1"/>
  <c r="R254" i="6"/>
  <c r="P254" i="6"/>
  <c r="N254" i="6"/>
  <c r="L254" i="6"/>
  <c r="J254" i="6"/>
  <c r="H254" i="6"/>
  <c r="F254" i="6"/>
  <c r="F252" i="6"/>
  <c r="F251" i="6"/>
  <c r="R248" i="6"/>
  <c r="R256" i="6" s="1"/>
  <c r="P248" i="6"/>
  <c r="P256" i="6" s="1"/>
  <c r="N248" i="6"/>
  <c r="N256" i="6" s="1"/>
  <c r="L248" i="6"/>
  <c r="L256" i="6" s="1"/>
  <c r="J248" i="6"/>
  <c r="J256" i="6" s="1"/>
  <c r="H248" i="6"/>
  <c r="H256" i="6" s="1"/>
  <c r="F246" i="6"/>
  <c r="F248" i="6" s="1"/>
  <c r="F245" i="6"/>
  <c r="F242" i="6"/>
  <c r="F239" i="6"/>
  <c r="R232" i="6"/>
  <c r="P232" i="6"/>
  <c r="N232" i="6"/>
  <c r="L232" i="6"/>
  <c r="J232" i="6"/>
  <c r="H232" i="6"/>
  <c r="F230" i="6"/>
  <c r="F229" i="6"/>
  <c r="F228" i="6"/>
  <c r="F227" i="6"/>
  <c r="F226" i="6"/>
  <c r="F232" i="6" s="1"/>
  <c r="R223" i="6"/>
  <c r="P223" i="6"/>
  <c r="N223" i="6"/>
  <c r="L223" i="6"/>
  <c r="J223" i="6"/>
  <c r="H223" i="6"/>
  <c r="F221" i="6"/>
  <c r="F220" i="6"/>
  <c r="F219" i="6"/>
  <c r="F218" i="6"/>
  <c r="F223" i="6" s="1"/>
  <c r="R215" i="6"/>
  <c r="R234" i="6" s="1"/>
  <c r="P215" i="6"/>
  <c r="N215" i="6"/>
  <c r="N234" i="6" s="1"/>
  <c r="L215" i="6"/>
  <c r="J215" i="6"/>
  <c r="J234" i="6" s="1"/>
  <c r="H215" i="6"/>
  <c r="F213" i="6"/>
  <c r="F212" i="6"/>
  <c r="F211" i="6"/>
  <c r="F210" i="6"/>
  <c r="F209" i="6"/>
  <c r="F208" i="6"/>
  <c r="F207" i="6"/>
  <c r="F206" i="6"/>
  <c r="F215" i="6" s="1"/>
  <c r="R203" i="6"/>
  <c r="P203" i="6"/>
  <c r="P234" i="6" s="1"/>
  <c r="N203" i="6"/>
  <c r="L203" i="6"/>
  <c r="L234" i="6" s="1"/>
  <c r="J203" i="6"/>
  <c r="H203" i="6"/>
  <c r="H234" i="6" s="1"/>
  <c r="F201" i="6"/>
  <c r="F200" i="6"/>
  <c r="F199" i="6"/>
  <c r="F198" i="6"/>
  <c r="F197" i="6"/>
  <c r="F196" i="6"/>
  <c r="F195" i="6"/>
  <c r="F194" i="6"/>
  <c r="F193" i="6"/>
  <c r="F192" i="6"/>
  <c r="F191" i="6"/>
  <c r="F203" i="6" s="1"/>
  <c r="R186" i="6"/>
  <c r="P186" i="6"/>
  <c r="N186" i="6"/>
  <c r="L186" i="6"/>
  <c r="J186" i="6"/>
  <c r="H186" i="6"/>
  <c r="F184" i="6"/>
  <c r="F181" i="6"/>
  <c r="F178" i="6"/>
  <c r="F175" i="6"/>
  <c r="F186" i="6" s="1"/>
  <c r="R170" i="6"/>
  <c r="N170" i="6"/>
  <c r="J170" i="6"/>
  <c r="F167" i="6"/>
  <c r="F164" i="6"/>
  <c r="R161" i="6"/>
  <c r="P161" i="6"/>
  <c r="N161" i="6"/>
  <c r="L161" i="6"/>
  <c r="J161" i="6"/>
  <c r="H161" i="6"/>
  <c r="F159" i="6"/>
  <c r="F158" i="6"/>
  <c r="F157" i="6"/>
  <c r="F156" i="6"/>
  <c r="F155" i="6"/>
  <c r="F154" i="6"/>
  <c r="F153" i="6"/>
  <c r="F152" i="6"/>
  <c r="F151" i="6"/>
  <c r="F150" i="6"/>
  <c r="F149" i="6"/>
  <c r="F161" i="6" s="1"/>
  <c r="R146" i="6"/>
  <c r="P146" i="6"/>
  <c r="P170" i="6" s="1"/>
  <c r="N146" i="6"/>
  <c r="L146" i="6"/>
  <c r="L170" i="6" s="1"/>
  <c r="J146" i="6"/>
  <c r="H146" i="6"/>
  <c r="H170" i="6" s="1"/>
  <c r="F144" i="6"/>
  <c r="F143" i="6"/>
  <c r="F142" i="6"/>
  <c r="F141" i="6"/>
  <c r="F140" i="6"/>
  <c r="F139" i="6"/>
  <c r="F138" i="6"/>
  <c r="F137" i="6"/>
  <c r="F136" i="6"/>
  <c r="F135" i="6"/>
  <c r="F134" i="6"/>
  <c r="F133" i="6"/>
  <c r="F146" i="6" s="1"/>
  <c r="R125" i="6"/>
  <c r="P125" i="6"/>
  <c r="N125" i="6"/>
  <c r="L125" i="6"/>
  <c r="J125" i="6"/>
  <c r="H125" i="6"/>
  <c r="F123" i="6"/>
  <c r="F122" i="6"/>
  <c r="F121" i="6"/>
  <c r="F120" i="6"/>
  <c r="F119" i="6"/>
  <c r="F118" i="6"/>
  <c r="F125" i="6" s="1"/>
  <c r="R115" i="6"/>
  <c r="P115" i="6"/>
  <c r="N115" i="6"/>
  <c r="L115" i="6"/>
  <c r="J115" i="6"/>
  <c r="H115" i="6"/>
  <c r="F113" i="6"/>
  <c r="F112" i="6"/>
  <c r="F111" i="6"/>
  <c r="F110" i="6"/>
  <c r="F109" i="6"/>
  <c r="F108" i="6"/>
  <c r="F107" i="6"/>
  <c r="F106" i="6"/>
  <c r="F105" i="6"/>
  <c r="F104" i="6"/>
  <c r="F103" i="6"/>
  <c r="F102" i="6"/>
  <c r="F115" i="6" s="1"/>
  <c r="F101" i="6"/>
  <c r="F100" i="6"/>
  <c r="R97" i="6"/>
  <c r="P97" i="6"/>
  <c r="N97" i="6"/>
  <c r="L97" i="6"/>
  <c r="J97" i="6"/>
  <c r="H97" i="6"/>
  <c r="F95" i="6"/>
  <c r="F94" i="6"/>
  <c r="F97" i="6" s="1"/>
  <c r="R91" i="6"/>
  <c r="R128" i="6" s="1"/>
  <c r="P91" i="6"/>
  <c r="P128" i="6" s="1"/>
  <c r="N91" i="6"/>
  <c r="N128" i="6" s="1"/>
  <c r="L91" i="6"/>
  <c r="L128" i="6" s="1"/>
  <c r="J91" i="6"/>
  <c r="J128" i="6" s="1"/>
  <c r="H91" i="6"/>
  <c r="H128" i="6" s="1"/>
  <c r="F89" i="6"/>
  <c r="F88" i="6"/>
  <c r="F87" i="6"/>
  <c r="F86" i="6"/>
  <c r="F85" i="6"/>
  <c r="F84" i="6"/>
  <c r="F83" i="6"/>
  <c r="F82" i="6"/>
  <c r="F81" i="6"/>
  <c r="F80" i="6"/>
  <c r="F79" i="6"/>
  <c r="F78" i="6"/>
  <c r="F77" i="6"/>
  <c r="F76" i="6"/>
  <c r="F75" i="6"/>
  <c r="F74" i="6"/>
  <c r="F73" i="6"/>
  <c r="F72" i="6"/>
  <c r="F71" i="6"/>
  <c r="F70" i="6"/>
  <c r="F69" i="6"/>
  <c r="F68" i="6"/>
  <c r="F91" i="6" s="1"/>
  <c r="P62" i="6"/>
  <c r="L62" i="6"/>
  <c r="H62" i="6"/>
  <c r="R59" i="6"/>
  <c r="P59" i="6"/>
  <c r="N59" i="6"/>
  <c r="L59" i="6"/>
  <c r="J59" i="6"/>
  <c r="H59" i="6"/>
  <c r="F59" i="6"/>
  <c r="F57" i="6"/>
  <c r="R54" i="6"/>
  <c r="P54" i="6"/>
  <c r="N54" i="6"/>
  <c r="L54" i="6"/>
  <c r="J54" i="6"/>
  <c r="H54" i="6"/>
  <c r="F54" i="6"/>
  <c r="F52" i="6"/>
  <c r="R47" i="6"/>
  <c r="R62" i="6" s="1"/>
  <c r="P47" i="6"/>
  <c r="N47" i="6"/>
  <c r="N62" i="6" s="1"/>
  <c r="L47" i="6"/>
  <c r="J47" i="6"/>
  <c r="J62" i="6" s="1"/>
  <c r="H47"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47" i="6" s="1"/>
  <c r="F62" i="6" s="1"/>
  <c r="F975" i="6" l="1"/>
  <c r="F234" i="6"/>
  <c r="F256" i="6"/>
  <c r="F128" i="6"/>
  <c r="F170" i="6"/>
  <c r="F603" i="6"/>
  <c r="F770" i="6"/>
  <c r="R54" i="5"/>
  <c r="P54" i="5"/>
  <c r="N54" i="5"/>
  <c r="L54" i="5"/>
  <c r="J54" i="5"/>
  <c r="H54" i="5"/>
  <c r="F52" i="5"/>
  <c r="F54" i="5" s="1"/>
  <c r="F8" i="5"/>
  <c r="F9" i="5"/>
  <c r="F10" i="5"/>
  <c r="S52" i="5" l="1"/>
  <c r="F1027" i="5"/>
  <c r="S1027" i="5" s="1"/>
  <c r="F969" i="5"/>
  <c r="S969" i="5" s="1"/>
  <c r="F935" i="5"/>
  <c r="S935" i="5" s="1"/>
  <c r="F930" i="5"/>
  <c r="S930" i="5" s="1"/>
  <c r="F907" i="5"/>
  <c r="S907" i="5" s="1"/>
  <c r="F881" i="5"/>
  <c r="S881" i="5" s="1"/>
  <c r="F882" i="5"/>
  <c r="S882" i="5" s="1"/>
  <c r="F876" i="5"/>
  <c r="S876" i="5" s="1"/>
  <c r="F873" i="5"/>
  <c r="S873" i="5" s="1"/>
  <c r="F798" i="5"/>
  <c r="S798" i="5" s="1"/>
  <c r="F792" i="5"/>
  <c r="S792" i="5" s="1"/>
  <c r="F761" i="5"/>
  <c r="S761" i="5" s="1"/>
  <c r="F759" i="5"/>
  <c r="S759" i="5" s="1"/>
  <c r="F731" i="5"/>
  <c r="S731" i="5" s="1"/>
  <c r="F727" i="5"/>
  <c r="S727" i="5" s="1"/>
  <c r="F726" i="5"/>
  <c r="S726" i="5" s="1"/>
  <c r="F717" i="5"/>
  <c r="S717" i="5" s="1"/>
  <c r="F715" i="5"/>
  <c r="S715" i="5" s="1"/>
  <c r="F702" i="5"/>
  <c r="S702" i="5" s="1"/>
  <c r="F703" i="5"/>
  <c r="S703" i="5" s="1"/>
  <c r="F704" i="5"/>
  <c r="S704" i="5" s="1"/>
  <c r="F687" i="5"/>
  <c r="S687" i="5" s="1"/>
  <c r="F666" i="5"/>
  <c r="S666" i="5" s="1"/>
  <c r="F653" i="5"/>
  <c r="S653" i="5" s="1"/>
  <c r="F648" i="5"/>
  <c r="S648" i="5" s="1"/>
  <c r="F645" i="5"/>
  <c r="S645" i="5" s="1"/>
  <c r="F637" i="5"/>
  <c r="S637" i="5" s="1"/>
  <c r="F635" i="5"/>
  <c r="S635" i="5" s="1"/>
  <c r="R660" i="5"/>
  <c r="P660" i="5"/>
  <c r="N660" i="5"/>
  <c r="L660" i="5"/>
  <c r="J660" i="5"/>
  <c r="H660" i="5"/>
  <c r="F630" i="5"/>
  <c r="S630" i="5" s="1"/>
  <c r="F597" i="5"/>
  <c r="S597" i="5" s="1"/>
  <c r="F595" i="5"/>
  <c r="S595" i="5" s="1"/>
  <c r="R600" i="5"/>
  <c r="P600" i="5"/>
  <c r="N600" i="5"/>
  <c r="L600" i="5"/>
  <c r="J600" i="5"/>
  <c r="H600" i="5"/>
  <c r="F586" i="5"/>
  <c r="S586" i="5" s="1"/>
  <c r="F578" i="5"/>
  <c r="S578" i="5" s="1"/>
  <c r="F574" i="5"/>
  <c r="S574" i="5" s="1"/>
  <c r="F575" i="5"/>
  <c r="S575" i="5" s="1"/>
  <c r="F576" i="5"/>
  <c r="S576" i="5" s="1"/>
  <c r="F577" i="5"/>
  <c r="S577" i="5" s="1"/>
  <c r="F579" i="5"/>
  <c r="S579" i="5" s="1"/>
  <c r="F580" i="5"/>
  <c r="S580" i="5" s="1"/>
  <c r="F563" i="5"/>
  <c r="S563" i="5" s="1"/>
  <c r="F528" i="5"/>
  <c r="S528" i="5" s="1"/>
  <c r="F511" i="5"/>
  <c r="S511" i="5" s="1"/>
  <c r="F512" i="5"/>
  <c r="S512" i="5" s="1"/>
  <c r="F498" i="5"/>
  <c r="S498" i="5" s="1"/>
  <c r="F482" i="5"/>
  <c r="S482" i="5" s="1"/>
  <c r="F479" i="5"/>
  <c r="S479" i="5" s="1"/>
  <c r="F446" i="5"/>
  <c r="S446" i="5" s="1"/>
  <c r="F440" i="5"/>
  <c r="S440" i="5" s="1"/>
  <c r="F429" i="5"/>
  <c r="S429" i="5" s="1"/>
  <c r="F372" i="5"/>
  <c r="S372" i="5" s="1"/>
  <c r="F373" i="5"/>
  <c r="S373" i="5" s="1"/>
  <c r="F367" i="5"/>
  <c r="S367" i="5" s="1"/>
  <c r="R376" i="5"/>
  <c r="P376" i="5"/>
  <c r="N376" i="5"/>
  <c r="L376" i="5"/>
  <c r="J376" i="5"/>
  <c r="H376" i="5"/>
  <c r="F366" i="5"/>
  <c r="S366" i="5" s="1"/>
  <c r="F347" i="5"/>
  <c r="S347" i="5" s="1"/>
  <c r="F343" i="5"/>
  <c r="S343" i="5" s="1"/>
  <c r="F336" i="5"/>
  <c r="S336" i="5" s="1"/>
  <c r="F334" i="5"/>
  <c r="S334" i="5" s="1"/>
  <c r="F333" i="5"/>
  <c r="S333" i="5" s="1"/>
  <c r="F329" i="5"/>
  <c r="S329" i="5" s="1"/>
  <c r="F313" i="5"/>
  <c r="S313" i="5" s="1"/>
  <c r="F289" i="5"/>
  <c r="S289" i="5" s="1"/>
  <c r="F228" i="5"/>
  <c r="S228" i="5" s="1"/>
  <c r="F220" i="5"/>
  <c r="S220" i="5" s="1"/>
  <c r="R223" i="5"/>
  <c r="P223" i="5"/>
  <c r="N223" i="5"/>
  <c r="L223" i="5"/>
  <c r="J223" i="5"/>
  <c r="H223" i="5"/>
  <c r="F218" i="5"/>
  <c r="S218" i="5" s="1"/>
  <c r="F164" i="5"/>
  <c r="S164" i="5" s="1"/>
  <c r="F154" i="5"/>
  <c r="S154" i="5" s="1"/>
  <c r="F151" i="5"/>
  <c r="S151" i="5" s="1"/>
  <c r="F135" i="5"/>
  <c r="S135" i="5" s="1"/>
  <c r="F112" i="5" l="1"/>
  <c r="S112" i="5" s="1"/>
  <c r="F102" i="5"/>
  <c r="S102" i="5" s="1"/>
  <c r="F16" i="5"/>
  <c r="S16" i="5" s="1"/>
  <c r="F39" i="5"/>
  <c r="S39" i="5" s="1"/>
  <c r="F107" i="5"/>
  <c r="S107" i="5" s="1"/>
  <c r="F108" i="5"/>
  <c r="S108" i="5" s="1"/>
  <c r="R115" i="5"/>
  <c r="P115" i="5"/>
  <c r="N115" i="5"/>
  <c r="L115" i="5"/>
  <c r="J115" i="5"/>
  <c r="H115" i="5"/>
  <c r="F100" i="5"/>
  <c r="S100" i="5" l="1"/>
  <c r="F1043" i="5" l="1"/>
  <c r="S1043" i="5" s="1"/>
  <c r="R1039" i="5"/>
  <c r="P1039" i="5"/>
  <c r="N1039" i="5"/>
  <c r="L1039" i="5"/>
  <c r="J1039" i="5"/>
  <c r="H1039" i="5"/>
  <c r="F723" i="5" l="1"/>
  <c r="S723" i="5" s="1"/>
  <c r="R973" i="5" l="1"/>
  <c r="P973" i="5"/>
  <c r="N973" i="5"/>
  <c r="L973" i="5"/>
  <c r="J973" i="5"/>
  <c r="H973" i="5"/>
  <c r="R948" i="5"/>
  <c r="P948" i="5"/>
  <c r="N948" i="5"/>
  <c r="L948" i="5"/>
  <c r="J948" i="5"/>
  <c r="H948" i="5"/>
  <c r="R924" i="5"/>
  <c r="P924" i="5"/>
  <c r="N924" i="5"/>
  <c r="L924" i="5"/>
  <c r="J924" i="5"/>
  <c r="H924" i="5"/>
  <c r="F111" i="5"/>
  <c r="S111" i="5" s="1"/>
  <c r="R97" i="5"/>
  <c r="P97" i="5"/>
  <c r="N97" i="5"/>
  <c r="L97" i="5"/>
  <c r="J97" i="5"/>
  <c r="H97" i="5"/>
  <c r="F94" i="5"/>
  <c r="S94" i="5" s="1"/>
  <c r="F95" i="5"/>
  <c r="S95" i="5" s="1"/>
  <c r="F197" i="5"/>
  <c r="S197" i="5" s="1"/>
  <c r="F139" i="5"/>
  <c r="S139" i="5" s="1"/>
  <c r="F113" i="5"/>
  <c r="S113" i="5" s="1"/>
  <c r="F104" i="5"/>
  <c r="S104" i="5" s="1"/>
  <c r="F105" i="5"/>
  <c r="S105" i="5" s="1"/>
  <c r="F106" i="5"/>
  <c r="S106" i="5" s="1"/>
  <c r="F109" i="5"/>
  <c r="S109" i="5" s="1"/>
  <c r="F110" i="5"/>
  <c r="S110" i="5" s="1"/>
  <c r="F72" i="5"/>
  <c r="S72" i="5" s="1"/>
  <c r="F30" i="5"/>
  <c r="S30" i="5" s="1"/>
  <c r="F913" i="5"/>
  <c r="S913" i="5" s="1"/>
  <c r="F914" i="5"/>
  <c r="S914" i="5" s="1"/>
  <c r="F801" i="5"/>
  <c r="S801" i="5" s="1"/>
  <c r="F790" i="5"/>
  <c r="S790" i="5" s="1"/>
  <c r="F714" i="5"/>
  <c r="S714" i="5" s="1"/>
  <c r="F735" i="5"/>
  <c r="S735" i="5" s="1"/>
  <c r="F733" i="5"/>
  <c r="S733" i="5" s="1"/>
  <c r="F652" i="5"/>
  <c r="S652" i="5" s="1"/>
  <c r="F596" i="5"/>
  <c r="S596" i="5" s="1"/>
  <c r="F571" i="5"/>
  <c r="S571" i="5" s="1"/>
  <c r="F381" i="5"/>
  <c r="S381" i="5" s="1"/>
  <c r="F369" i="5"/>
  <c r="S369" i="5" s="1"/>
  <c r="F350" i="5"/>
  <c r="S350" i="5" s="1"/>
  <c r="F97" i="5" l="1"/>
  <c r="F308" i="5"/>
  <c r="S308" i="5" s="1"/>
  <c r="F309" i="5"/>
  <c r="S309" i="5" s="1"/>
  <c r="F304" i="5"/>
  <c r="S304" i="5" s="1"/>
  <c r="F297" i="5"/>
  <c r="S297" i="5" s="1"/>
  <c r="F281" i="5"/>
  <c r="S281" i="5" s="1"/>
  <c r="F273" i="5"/>
  <c r="S273" i="5" s="1"/>
  <c r="F264" i="5"/>
  <c r="S264" i="5" s="1"/>
  <c r="S8" i="5"/>
  <c r="S9" i="5"/>
  <c r="S10" i="5"/>
  <c r="F11" i="5"/>
  <c r="S11" i="5" s="1"/>
  <c r="F12" i="5"/>
  <c r="S12" i="5" s="1"/>
  <c r="F13" i="5"/>
  <c r="S13" i="5" s="1"/>
  <c r="F14" i="5"/>
  <c r="S14" i="5" s="1"/>
  <c r="F15" i="5"/>
  <c r="S15" i="5" s="1"/>
  <c r="F17" i="5"/>
  <c r="S17" i="5" s="1"/>
  <c r="F18" i="5"/>
  <c r="S18" i="5" s="1"/>
  <c r="F19" i="5"/>
  <c r="S19" i="5" s="1"/>
  <c r="F20" i="5"/>
  <c r="S20" i="5" s="1"/>
  <c r="F21" i="5"/>
  <c r="S21" i="5" s="1"/>
  <c r="F22" i="5"/>
  <c r="S22" i="5" s="1"/>
  <c r="F23" i="5"/>
  <c r="S23" i="5" s="1"/>
  <c r="F24" i="5"/>
  <c r="S24" i="5" s="1"/>
  <c r="F25" i="5"/>
  <c r="S25" i="5" s="1"/>
  <c r="F26" i="5"/>
  <c r="S26" i="5" s="1"/>
  <c r="F27" i="5"/>
  <c r="S27" i="5" s="1"/>
  <c r="F28" i="5"/>
  <c r="S28" i="5" s="1"/>
  <c r="F29" i="5"/>
  <c r="S29" i="5" s="1"/>
  <c r="F31" i="5"/>
  <c r="S31" i="5" s="1"/>
  <c r="F32" i="5"/>
  <c r="S32" i="5" s="1"/>
  <c r="F33" i="5"/>
  <c r="S33" i="5" s="1"/>
  <c r="F34" i="5"/>
  <c r="S34" i="5" s="1"/>
  <c r="F35" i="5"/>
  <c r="S35" i="5" s="1"/>
  <c r="F36" i="5"/>
  <c r="S36" i="5" s="1"/>
  <c r="F37" i="5"/>
  <c r="S37" i="5" s="1"/>
  <c r="F38" i="5"/>
  <c r="S38" i="5" s="1"/>
  <c r="F40" i="5"/>
  <c r="S40" i="5" s="1"/>
  <c r="F41" i="5"/>
  <c r="S41" i="5" s="1"/>
  <c r="F42" i="5"/>
  <c r="S42" i="5" s="1"/>
  <c r="F43" i="5"/>
  <c r="S43" i="5" s="1"/>
  <c r="F44" i="5"/>
  <c r="S44" i="5" s="1"/>
  <c r="F45" i="5"/>
  <c r="S45" i="5" s="1"/>
  <c r="R813" i="5" l="1"/>
  <c r="P813" i="5"/>
  <c r="N813" i="5"/>
  <c r="L813" i="5"/>
  <c r="J813" i="5"/>
  <c r="H813" i="5"/>
  <c r="F728" i="5"/>
  <c r="S728" i="5" s="1"/>
  <c r="F716" i="5"/>
  <c r="S716" i="5" s="1"/>
  <c r="F631" i="5"/>
  <c r="S631" i="5" s="1"/>
  <c r="H623" i="5"/>
  <c r="J623" i="5"/>
  <c r="L623" i="5"/>
  <c r="N623" i="5"/>
  <c r="P623" i="5"/>
  <c r="R623" i="5"/>
  <c r="H618" i="5"/>
  <c r="J618" i="5"/>
  <c r="L618" i="5"/>
  <c r="N618" i="5"/>
  <c r="P618" i="5"/>
  <c r="R618" i="5"/>
  <c r="F621" i="5"/>
  <c r="S621" i="5" s="1"/>
  <c r="F588" i="5"/>
  <c r="S588" i="5" s="1"/>
  <c r="F529" i="5"/>
  <c r="S529" i="5" s="1"/>
  <c r="F486" i="5"/>
  <c r="S486" i="5" s="1"/>
  <c r="F472" i="5"/>
  <c r="S472" i="5" s="1"/>
  <c r="F456" i="5"/>
  <c r="S456" i="5" s="1"/>
  <c r="F411" i="5"/>
  <c r="S411" i="5" s="1"/>
  <c r="F344" i="5"/>
  <c r="S344" i="5" s="1"/>
  <c r="F330" i="5"/>
  <c r="S330" i="5" s="1"/>
  <c r="F213" i="5"/>
  <c r="S213" i="5" s="1"/>
  <c r="F245" i="5"/>
  <c r="S245" i="5" s="1"/>
  <c r="F570" i="5"/>
  <c r="S570" i="5" s="1"/>
  <c r="F572" i="5"/>
  <c r="S572" i="5" s="1"/>
  <c r="F573" i="5"/>
  <c r="S573" i="5" s="1"/>
  <c r="F589" i="5"/>
  <c r="F590" i="5"/>
  <c r="S590" i="5" s="1"/>
  <c r="F591" i="5"/>
  <c r="S591" i="5" s="1"/>
  <c r="F592" i="5"/>
  <c r="S592" i="5" s="1"/>
  <c r="F593" i="5"/>
  <c r="S593" i="5" s="1"/>
  <c r="F594" i="5"/>
  <c r="S594" i="5" s="1"/>
  <c r="F598" i="5"/>
  <c r="S598" i="5" s="1"/>
  <c r="F615" i="5"/>
  <c r="S615" i="5" s="1"/>
  <c r="F642" i="5"/>
  <c r="F643" i="5"/>
  <c r="S643" i="5" s="1"/>
  <c r="F644" i="5"/>
  <c r="S644" i="5" s="1"/>
  <c r="F646" i="5"/>
  <c r="S646" i="5" s="1"/>
  <c r="F647" i="5"/>
  <c r="S647" i="5" s="1"/>
  <c r="F649" i="5"/>
  <c r="S649" i="5" s="1"/>
  <c r="F650" i="5"/>
  <c r="S650" i="5" s="1"/>
  <c r="F651" i="5"/>
  <c r="S651" i="5" s="1"/>
  <c r="F654" i="5"/>
  <c r="S654" i="5" s="1"/>
  <c r="F655" i="5"/>
  <c r="S655" i="5" s="1"/>
  <c r="F656" i="5"/>
  <c r="S656" i="5" s="1"/>
  <c r="F657" i="5"/>
  <c r="S657" i="5" s="1"/>
  <c r="F641" i="5"/>
  <c r="S641" i="5" s="1"/>
  <c r="F633" i="5"/>
  <c r="S633" i="5" s="1"/>
  <c r="F634" i="5"/>
  <c r="S634" i="5" s="1"/>
  <c r="F636" i="5"/>
  <c r="S636" i="5" s="1"/>
  <c r="F638" i="5"/>
  <c r="S638" i="5" s="1"/>
  <c r="F639" i="5"/>
  <c r="S639" i="5" s="1"/>
  <c r="F684" i="5"/>
  <c r="S684" i="5" s="1"/>
  <c r="F685" i="5"/>
  <c r="S685" i="5" s="1"/>
  <c r="F686" i="5"/>
  <c r="S686" i="5" s="1"/>
  <c r="F688" i="5"/>
  <c r="S688" i="5" s="1"/>
  <c r="F346" i="5"/>
  <c r="S346" i="5" s="1"/>
  <c r="F689" i="5"/>
  <c r="S689" i="5" s="1"/>
  <c r="F690" i="5"/>
  <c r="S690" i="5" s="1"/>
  <c r="F691" i="5"/>
  <c r="S691" i="5" s="1"/>
  <c r="F692" i="5"/>
  <c r="S692" i="5" s="1"/>
  <c r="F693" i="5"/>
  <c r="S693" i="5" s="1"/>
  <c r="F694" i="5"/>
  <c r="S694" i="5" s="1"/>
  <c r="F695" i="5"/>
  <c r="S695" i="5" s="1"/>
  <c r="F696" i="5"/>
  <c r="S696" i="5" s="1"/>
  <c r="F697" i="5"/>
  <c r="S697" i="5" s="1"/>
  <c r="F698" i="5"/>
  <c r="S698" i="5" s="1"/>
  <c r="F699" i="5"/>
  <c r="S699" i="5" s="1"/>
  <c r="F700" i="5"/>
  <c r="S700" i="5" s="1"/>
  <c r="F701" i="5"/>
  <c r="S701" i="5" s="1"/>
  <c r="F705" i="5"/>
  <c r="S705" i="5" s="1"/>
  <c r="F706" i="5"/>
  <c r="S706" i="5" s="1"/>
  <c r="F707" i="5"/>
  <c r="S707" i="5" s="1"/>
  <c r="F708" i="5"/>
  <c r="S708" i="5" s="1"/>
  <c r="F683" i="5"/>
  <c r="S683" i="5" s="1"/>
  <c r="F681" i="5"/>
  <c r="S681" i="5" s="1"/>
  <c r="F680" i="5"/>
  <c r="S680" i="5" s="1"/>
  <c r="F671" i="5"/>
  <c r="S671" i="5" s="1"/>
  <c r="F672" i="5"/>
  <c r="S672" i="5" s="1"/>
  <c r="F673" i="5"/>
  <c r="S673" i="5" s="1"/>
  <c r="F674" i="5"/>
  <c r="S674" i="5" s="1"/>
  <c r="F675" i="5"/>
  <c r="S675" i="5" s="1"/>
  <c r="F676" i="5"/>
  <c r="S676" i="5" s="1"/>
  <c r="F677" i="5"/>
  <c r="S677" i="5" s="1"/>
  <c r="F678" i="5"/>
  <c r="S678" i="5" s="1"/>
  <c r="F670" i="5"/>
  <c r="S670" i="5" s="1"/>
  <c r="F664" i="5"/>
  <c r="S664" i="5" s="1"/>
  <c r="F665" i="5"/>
  <c r="S665" i="5" s="1"/>
  <c r="F667" i="5"/>
  <c r="S667" i="5" s="1"/>
  <c r="F668" i="5"/>
  <c r="S668" i="5" s="1"/>
  <c r="F718" i="5"/>
  <c r="S718" i="5" s="1"/>
  <c r="F719" i="5"/>
  <c r="S719" i="5" s="1"/>
  <c r="F720" i="5"/>
  <c r="S720" i="5" s="1"/>
  <c r="F722" i="5"/>
  <c r="S722" i="5" s="1"/>
  <c r="F724" i="5"/>
  <c r="S724" i="5" s="1"/>
  <c r="F725" i="5"/>
  <c r="S725" i="5" s="1"/>
  <c r="F729" i="5"/>
  <c r="S729" i="5" s="1"/>
  <c r="F730" i="5"/>
  <c r="S730" i="5" s="1"/>
  <c r="F732" i="5"/>
  <c r="S732" i="5" s="1"/>
  <c r="F734" i="5"/>
  <c r="S734" i="5" s="1"/>
  <c r="F736" i="5"/>
  <c r="S736" i="5" s="1"/>
  <c r="F762" i="5"/>
  <c r="S762" i="5" s="1"/>
  <c r="F763" i="5"/>
  <c r="S763" i="5" s="1"/>
  <c r="F764" i="5"/>
  <c r="S764" i="5" s="1"/>
  <c r="F765" i="5"/>
  <c r="S765" i="5" s="1"/>
  <c r="F745" i="5"/>
  <c r="S745" i="5" s="1"/>
  <c r="F746" i="5"/>
  <c r="S746" i="5" s="1"/>
  <c r="F747" i="5"/>
  <c r="S747" i="5" s="1"/>
  <c r="F748" i="5"/>
  <c r="S748" i="5" s="1"/>
  <c r="F749" i="5"/>
  <c r="S749" i="5" s="1"/>
  <c r="F750" i="5"/>
  <c r="S750" i="5" s="1"/>
  <c r="F751" i="5"/>
  <c r="S751" i="5" s="1"/>
  <c r="F752" i="5"/>
  <c r="S752" i="5" s="1"/>
  <c r="F753" i="5"/>
  <c r="S753" i="5" s="1"/>
  <c r="F754" i="5"/>
  <c r="S754" i="5" s="1"/>
  <c r="F755" i="5"/>
  <c r="S755" i="5" s="1"/>
  <c r="F756" i="5"/>
  <c r="S756" i="5" s="1"/>
  <c r="F757" i="5"/>
  <c r="S757" i="5" s="1"/>
  <c r="F758" i="5"/>
  <c r="S758" i="5" s="1"/>
  <c r="F760" i="5"/>
  <c r="S760" i="5" s="1"/>
  <c r="F744" i="5"/>
  <c r="S744" i="5" s="1"/>
  <c r="F782" i="5"/>
  <c r="S782" i="5" s="1"/>
  <c r="F791" i="5"/>
  <c r="S791" i="5" s="1"/>
  <c r="F793" i="5"/>
  <c r="S793" i="5" s="1"/>
  <c r="F794" i="5"/>
  <c r="S794" i="5" s="1"/>
  <c r="F795" i="5"/>
  <c r="S795" i="5" s="1"/>
  <c r="F796" i="5"/>
  <c r="S796" i="5" s="1"/>
  <c r="F797" i="5"/>
  <c r="S797" i="5" s="1"/>
  <c r="F799" i="5"/>
  <c r="S799" i="5" s="1"/>
  <c r="F800" i="5"/>
  <c r="S800" i="5" s="1"/>
  <c r="F803" i="5"/>
  <c r="S803" i="5" s="1"/>
  <c r="F804" i="5"/>
  <c r="S804" i="5" s="1"/>
  <c r="F806" i="5"/>
  <c r="S806" i="5" s="1"/>
  <c r="F807" i="5"/>
  <c r="S807" i="5" s="1"/>
  <c r="F808" i="5"/>
  <c r="S808" i="5" s="1"/>
  <c r="F809" i="5"/>
  <c r="S809" i="5" s="1"/>
  <c r="F810" i="5"/>
  <c r="S810" i="5" s="1"/>
  <c r="F818" i="5"/>
  <c r="S818" i="5" s="1"/>
  <c r="F819" i="5"/>
  <c r="S819" i="5" s="1"/>
  <c r="F820" i="5"/>
  <c r="S820" i="5" s="1"/>
  <c r="F828" i="5"/>
  <c r="S828" i="5" s="1"/>
  <c r="F829" i="5"/>
  <c r="S829" i="5" s="1"/>
  <c r="F830" i="5"/>
  <c r="S830" i="5" s="1"/>
  <c r="F831" i="5"/>
  <c r="S831" i="5" s="1"/>
  <c r="F832" i="5"/>
  <c r="S832" i="5" s="1"/>
  <c r="F871" i="5"/>
  <c r="S871" i="5" s="1"/>
  <c r="F872" i="5"/>
  <c r="S872" i="5" s="1"/>
  <c r="F970" i="5"/>
  <c r="S970" i="5" s="1"/>
  <c r="F874" i="5"/>
  <c r="S874" i="5" s="1"/>
  <c r="F875" i="5"/>
  <c r="S875" i="5" s="1"/>
  <c r="F877" i="5"/>
  <c r="S877" i="5" s="1"/>
  <c r="F879" i="5"/>
  <c r="S879" i="5" s="1"/>
  <c r="F880" i="5"/>
  <c r="S880" i="5" s="1"/>
  <c r="F891" i="5"/>
  <c r="S891" i="5" s="1"/>
  <c r="F893" i="5"/>
  <c r="S893" i="5" s="1"/>
  <c r="F894" i="5"/>
  <c r="S894" i="5" s="1"/>
  <c r="F895" i="5"/>
  <c r="S895" i="5" s="1"/>
  <c r="F896" i="5"/>
  <c r="S896" i="5" s="1"/>
  <c r="F903" i="5"/>
  <c r="S903" i="5" s="1"/>
  <c r="F968" i="5"/>
  <c r="S968" i="5" s="1"/>
  <c r="F904" i="5"/>
  <c r="S904" i="5" s="1"/>
  <c r="F905" i="5"/>
  <c r="S905" i="5" s="1"/>
  <c r="F906" i="5"/>
  <c r="S906" i="5" s="1"/>
  <c r="F908" i="5"/>
  <c r="S908" i="5" s="1"/>
  <c r="F909" i="5"/>
  <c r="S909" i="5" s="1"/>
  <c r="F910" i="5"/>
  <c r="S910" i="5" s="1"/>
  <c r="F912" i="5"/>
  <c r="S912" i="5" s="1"/>
  <c r="F911" i="5"/>
  <c r="S911" i="5" s="1"/>
  <c r="F915" i="5"/>
  <c r="S915" i="5" s="1"/>
  <c r="F916" i="5"/>
  <c r="S916" i="5" s="1"/>
  <c r="F917" i="5"/>
  <c r="S917" i="5" s="1"/>
  <c r="F918" i="5"/>
  <c r="S918" i="5" s="1"/>
  <c r="F919" i="5"/>
  <c r="S919" i="5" s="1"/>
  <c r="F920" i="5"/>
  <c r="S920" i="5" s="1"/>
  <c r="F928" i="5"/>
  <c r="S928" i="5" s="1"/>
  <c r="F929" i="5"/>
  <c r="S929" i="5" s="1"/>
  <c r="F931" i="5"/>
  <c r="S931" i="5" s="1"/>
  <c r="F932" i="5"/>
  <c r="S932" i="5" s="1"/>
  <c r="F933" i="5"/>
  <c r="S933" i="5" s="1"/>
  <c r="F934" i="5"/>
  <c r="S934" i="5" s="1"/>
  <c r="F936" i="5"/>
  <c r="S936" i="5" s="1"/>
  <c r="F937" i="5"/>
  <c r="S937" i="5" s="1"/>
  <c r="F938" i="5"/>
  <c r="S938" i="5" s="1"/>
  <c r="F939" i="5"/>
  <c r="S939" i="5" s="1"/>
  <c r="F940" i="5"/>
  <c r="S940" i="5" s="1"/>
  <c r="F941" i="5"/>
  <c r="S941" i="5" s="1"/>
  <c r="F942" i="5"/>
  <c r="S942" i="5" s="1"/>
  <c r="F943" i="5"/>
  <c r="S943" i="5" s="1"/>
  <c r="F944" i="5"/>
  <c r="S944" i="5" s="1"/>
  <c r="F945" i="5"/>
  <c r="S945" i="5" s="1"/>
  <c r="F946" i="5"/>
  <c r="S946" i="5" s="1"/>
  <c r="F952" i="5"/>
  <c r="S952" i="5" s="1"/>
  <c r="F953" i="5"/>
  <c r="S953" i="5" s="1"/>
  <c r="F954" i="5"/>
  <c r="S954" i="5" s="1"/>
  <c r="F955" i="5"/>
  <c r="S955" i="5" s="1"/>
  <c r="F956" i="5"/>
  <c r="S956" i="5" s="1"/>
  <c r="F958" i="5"/>
  <c r="S958" i="5" s="1"/>
  <c r="F960" i="5"/>
  <c r="S960" i="5" s="1"/>
  <c r="F962" i="5"/>
  <c r="S962" i="5" s="1"/>
  <c r="F980" i="5"/>
  <c r="S980" i="5" s="1"/>
  <c r="F981" i="5"/>
  <c r="S981" i="5" s="1"/>
  <c r="F982" i="5"/>
  <c r="S982" i="5" s="1"/>
  <c r="F983" i="5"/>
  <c r="S983" i="5" s="1"/>
  <c r="F984" i="5"/>
  <c r="S984" i="5" s="1"/>
  <c r="F985" i="5"/>
  <c r="S985" i="5" s="1"/>
  <c r="F986" i="5"/>
  <c r="S986" i="5" s="1"/>
  <c r="F987" i="5"/>
  <c r="S987" i="5" s="1"/>
  <c r="F988" i="5"/>
  <c r="S988" i="5" s="1"/>
  <c r="F989" i="5"/>
  <c r="S989" i="5" s="1"/>
  <c r="F990" i="5"/>
  <c r="S990" i="5" s="1"/>
  <c r="F991" i="5"/>
  <c r="S991" i="5" s="1"/>
  <c r="F992" i="5"/>
  <c r="S992" i="5" s="1"/>
  <c r="F993" i="5"/>
  <c r="S993" i="5" s="1"/>
  <c r="F994" i="5"/>
  <c r="S994" i="5" s="1"/>
  <c r="F995" i="5"/>
  <c r="S995" i="5" s="1"/>
  <c r="F996" i="5"/>
  <c r="S996" i="5" s="1"/>
  <c r="F1010" i="5"/>
  <c r="S1010" i="5" s="1"/>
  <c r="F1011" i="5"/>
  <c r="S1011" i="5" s="1"/>
  <c r="F1012" i="5"/>
  <c r="S1012" i="5" s="1"/>
  <c r="F1013" i="5"/>
  <c r="S1013" i="5" s="1"/>
  <c r="F1014" i="5"/>
  <c r="S1014" i="5" s="1"/>
  <c r="F1015" i="5"/>
  <c r="S1015" i="5" s="1"/>
  <c r="F1016" i="5"/>
  <c r="S1016" i="5" s="1"/>
  <c r="F1017" i="5"/>
  <c r="S1017" i="5" s="1"/>
  <c r="F1018" i="5"/>
  <c r="S1018" i="5" s="1"/>
  <c r="F1019" i="5"/>
  <c r="S1019" i="5" s="1"/>
  <c r="F1020" i="5"/>
  <c r="S1020" i="5" s="1"/>
  <c r="F1021" i="5"/>
  <c r="S1021" i="5" s="1"/>
  <c r="F1022" i="5"/>
  <c r="S1022" i="5" s="1"/>
  <c r="F1023" i="5"/>
  <c r="S1023" i="5" s="1"/>
  <c r="F1024" i="5"/>
  <c r="S1024" i="5" s="1"/>
  <c r="F1025" i="5"/>
  <c r="S1025" i="5" s="1"/>
  <c r="F1026" i="5"/>
  <c r="S1026" i="5" s="1"/>
  <c r="F1028" i="5"/>
  <c r="S1028" i="5" s="1"/>
  <c r="F1029" i="5"/>
  <c r="S1029" i="5" s="1"/>
  <c r="F1030" i="5"/>
  <c r="S1030" i="5" s="1"/>
  <c r="F1031" i="5"/>
  <c r="S1031" i="5" s="1"/>
  <c r="F1032" i="5"/>
  <c r="S1032" i="5" s="1"/>
  <c r="F1033" i="5"/>
  <c r="S1033" i="5" s="1"/>
  <c r="F1034" i="5"/>
  <c r="S1034" i="5" s="1"/>
  <c r="F1035" i="5"/>
  <c r="S1035" i="5" s="1"/>
  <c r="F1036" i="5"/>
  <c r="S1036" i="5" s="1"/>
  <c r="F1009" i="5"/>
  <c r="F979" i="5"/>
  <c r="S979" i="5" s="1"/>
  <c r="F951" i="5"/>
  <c r="S951" i="5" s="1"/>
  <c r="F927" i="5"/>
  <c r="S927" i="5" s="1"/>
  <c r="F902" i="5"/>
  <c r="S902" i="5" s="1"/>
  <c r="F889" i="5"/>
  <c r="S889" i="5" s="1"/>
  <c r="F870" i="5"/>
  <c r="S870" i="5" s="1"/>
  <c r="F858" i="5"/>
  <c r="S858" i="5" s="1"/>
  <c r="F860" i="5"/>
  <c r="S860" i="5" s="1"/>
  <c r="F859" i="5"/>
  <c r="S859" i="5" s="1"/>
  <c r="F852" i="5"/>
  <c r="S852" i="5" s="1"/>
  <c r="F846" i="5"/>
  <c r="S846" i="5" s="1"/>
  <c r="F839" i="5"/>
  <c r="S839" i="5" s="1"/>
  <c r="F827" i="5"/>
  <c r="S827" i="5" s="1"/>
  <c r="F817" i="5"/>
  <c r="S817" i="5" s="1"/>
  <c r="F789" i="5"/>
  <c r="S789" i="5" s="1"/>
  <c r="F781" i="5"/>
  <c r="S781" i="5" s="1"/>
  <c r="F742" i="5"/>
  <c r="S742" i="5" s="1"/>
  <c r="F721" i="5"/>
  <c r="S721" i="5" s="1"/>
  <c r="F663" i="5"/>
  <c r="S663" i="5" s="1"/>
  <c r="F632" i="5"/>
  <c r="S632" i="5" s="1"/>
  <c r="F614" i="5"/>
  <c r="S614" i="5" s="1"/>
  <c r="F587" i="5"/>
  <c r="S587" i="5" s="1"/>
  <c r="F569" i="5"/>
  <c r="S569" i="5" s="1"/>
  <c r="F548" i="5"/>
  <c r="S548" i="5" s="1"/>
  <c r="F549" i="5"/>
  <c r="S549" i="5" s="1"/>
  <c r="F550" i="5"/>
  <c r="S550" i="5" s="1"/>
  <c r="F551" i="5"/>
  <c r="S551" i="5" s="1"/>
  <c r="F552" i="5"/>
  <c r="S552" i="5" s="1"/>
  <c r="F553" i="5"/>
  <c r="S553" i="5" s="1"/>
  <c r="F554" i="5"/>
  <c r="S554" i="5" s="1"/>
  <c r="F555" i="5"/>
  <c r="S555" i="5" s="1"/>
  <c r="F556" i="5"/>
  <c r="S556" i="5" s="1"/>
  <c r="F557" i="5"/>
  <c r="S557" i="5" s="1"/>
  <c r="F558" i="5"/>
  <c r="S558" i="5" s="1"/>
  <c r="F559" i="5"/>
  <c r="S559" i="5" s="1"/>
  <c r="F560" i="5"/>
  <c r="S560" i="5" s="1"/>
  <c r="F561" i="5"/>
  <c r="S561" i="5" s="1"/>
  <c r="F562" i="5"/>
  <c r="S562" i="5" s="1"/>
  <c r="F547" i="5"/>
  <c r="S547" i="5" s="1"/>
  <c r="F527" i="5"/>
  <c r="S527" i="5" s="1"/>
  <c r="F530" i="5"/>
  <c r="S530" i="5" s="1"/>
  <c r="F531" i="5"/>
  <c r="S531" i="5" s="1"/>
  <c r="F532" i="5"/>
  <c r="S532" i="5" s="1"/>
  <c r="F533" i="5"/>
  <c r="S533" i="5" s="1"/>
  <c r="F534" i="5"/>
  <c r="S534" i="5" s="1"/>
  <c r="F535" i="5"/>
  <c r="S535" i="5" s="1"/>
  <c r="F536" i="5"/>
  <c r="S536" i="5" s="1"/>
  <c r="F537" i="5"/>
  <c r="S537" i="5" s="1"/>
  <c r="F538" i="5"/>
  <c r="S538" i="5" s="1"/>
  <c r="F539" i="5"/>
  <c r="S539" i="5" s="1"/>
  <c r="F540" i="5"/>
  <c r="S540" i="5" s="1"/>
  <c r="F541" i="5"/>
  <c r="S541" i="5" s="1"/>
  <c r="F542" i="5"/>
  <c r="S542" i="5" s="1"/>
  <c r="F526" i="5"/>
  <c r="S526" i="5" s="1"/>
  <c r="F513" i="5"/>
  <c r="S513" i="5" s="1"/>
  <c r="F514" i="5"/>
  <c r="S514" i="5" s="1"/>
  <c r="F515" i="5"/>
  <c r="S515" i="5" s="1"/>
  <c r="F516" i="5"/>
  <c r="S516" i="5" s="1"/>
  <c r="F510" i="5"/>
  <c r="S510" i="5" s="1"/>
  <c r="F494" i="5"/>
  <c r="S494" i="5" s="1"/>
  <c r="F495" i="5"/>
  <c r="S495" i="5" s="1"/>
  <c r="F496" i="5"/>
  <c r="S496" i="5" s="1"/>
  <c r="F497" i="5"/>
  <c r="S497" i="5" s="1"/>
  <c r="F499" i="5"/>
  <c r="S499" i="5" s="1"/>
  <c r="F500" i="5"/>
  <c r="S500" i="5" s="1"/>
  <c r="F501" i="5"/>
  <c r="S501" i="5" s="1"/>
  <c r="F502" i="5"/>
  <c r="S502" i="5" s="1"/>
  <c r="F503" i="5"/>
  <c r="S503" i="5" s="1"/>
  <c r="F504" i="5"/>
  <c r="S504" i="5" s="1"/>
  <c r="F493" i="5"/>
  <c r="S493" i="5" s="1"/>
  <c r="F454" i="5"/>
  <c r="S454" i="5" s="1"/>
  <c r="F455" i="5"/>
  <c r="S455" i="5" s="1"/>
  <c r="F457" i="5"/>
  <c r="S457" i="5" s="1"/>
  <c r="F458" i="5"/>
  <c r="S458" i="5" s="1"/>
  <c r="F459" i="5"/>
  <c r="S459" i="5" s="1"/>
  <c r="F460" i="5"/>
  <c r="S460" i="5" s="1"/>
  <c r="F461" i="5"/>
  <c r="S461" i="5" s="1"/>
  <c r="F462" i="5"/>
  <c r="S462" i="5" s="1"/>
  <c r="F463" i="5"/>
  <c r="S463" i="5" s="1"/>
  <c r="F464" i="5"/>
  <c r="S464" i="5" s="1"/>
  <c r="F465" i="5"/>
  <c r="S465" i="5" s="1"/>
  <c r="F466" i="5"/>
  <c r="S466" i="5" s="1"/>
  <c r="F467" i="5"/>
  <c r="S467" i="5" s="1"/>
  <c r="F468" i="5"/>
  <c r="S468" i="5" s="1"/>
  <c r="F469" i="5"/>
  <c r="S469" i="5" s="1"/>
  <c r="F470" i="5"/>
  <c r="S470" i="5" s="1"/>
  <c r="F471" i="5"/>
  <c r="S471" i="5" s="1"/>
  <c r="F473" i="5"/>
  <c r="S473" i="5" s="1"/>
  <c r="F474" i="5"/>
  <c r="S474" i="5" s="1"/>
  <c r="F475" i="5"/>
  <c r="S475" i="5" s="1"/>
  <c r="F476" i="5"/>
  <c r="S476" i="5" s="1"/>
  <c r="F477" i="5"/>
  <c r="S477" i="5" s="1"/>
  <c r="F478" i="5"/>
  <c r="S478" i="5" s="1"/>
  <c r="F480" i="5"/>
  <c r="S480" i="5" s="1"/>
  <c r="F481" i="5"/>
  <c r="S481" i="5" s="1"/>
  <c r="F483" i="5"/>
  <c r="S483" i="5" s="1"/>
  <c r="F484" i="5"/>
  <c r="S484" i="5" s="1"/>
  <c r="F485" i="5"/>
  <c r="S485" i="5" s="1"/>
  <c r="F487" i="5"/>
  <c r="S487" i="5" s="1"/>
  <c r="F453" i="5"/>
  <c r="S453" i="5" s="1"/>
  <c r="F447" i="5"/>
  <c r="S447" i="5" s="1"/>
  <c r="F445" i="5"/>
  <c r="S445" i="5" s="1"/>
  <c r="F444" i="5"/>
  <c r="S444" i="5" s="1"/>
  <c r="F443" i="5"/>
  <c r="S443" i="5" s="1"/>
  <c r="F442" i="5"/>
  <c r="S442" i="5" s="1"/>
  <c r="F441" i="5"/>
  <c r="S441" i="5" s="1"/>
  <c r="F439" i="5"/>
  <c r="S439" i="5" s="1"/>
  <c r="F438" i="5"/>
  <c r="S438" i="5" s="1"/>
  <c r="F437" i="5"/>
  <c r="S437" i="5" s="1"/>
  <c r="F436" i="5"/>
  <c r="S436" i="5" s="1"/>
  <c r="F435" i="5"/>
  <c r="S435" i="5" s="1"/>
  <c r="F434" i="5"/>
  <c r="S434" i="5" s="1"/>
  <c r="F433" i="5"/>
  <c r="S433" i="5" s="1"/>
  <c r="F432" i="5"/>
  <c r="S432" i="5" s="1"/>
  <c r="F431" i="5"/>
  <c r="S431" i="5" s="1"/>
  <c r="F430" i="5"/>
  <c r="S430" i="5" s="1"/>
  <c r="F428" i="5"/>
  <c r="S428" i="5" s="1"/>
  <c r="F427" i="5"/>
  <c r="S427" i="5" s="1"/>
  <c r="F426" i="5"/>
  <c r="S426" i="5" s="1"/>
  <c r="F425" i="5"/>
  <c r="S425" i="5" s="1"/>
  <c r="F424" i="5"/>
  <c r="S424" i="5" s="1"/>
  <c r="F423" i="5"/>
  <c r="S423" i="5" s="1"/>
  <c r="F422" i="5"/>
  <c r="S422" i="5" s="1"/>
  <c r="F421" i="5"/>
  <c r="S421" i="5" s="1"/>
  <c r="F420" i="5"/>
  <c r="S420" i="5" s="1"/>
  <c r="F419" i="5"/>
  <c r="S419" i="5" s="1"/>
  <c r="F418" i="5"/>
  <c r="S418" i="5" s="1"/>
  <c r="F417" i="5"/>
  <c r="S417" i="5" s="1"/>
  <c r="F416" i="5"/>
  <c r="S416" i="5" s="1"/>
  <c r="F415" i="5"/>
  <c r="S415" i="5" s="1"/>
  <c r="F414" i="5"/>
  <c r="S414" i="5" s="1"/>
  <c r="F413" i="5"/>
  <c r="S413" i="5" s="1"/>
  <c r="F412" i="5"/>
  <c r="S412" i="5" s="1"/>
  <c r="F410" i="5"/>
  <c r="S410" i="5" s="1"/>
  <c r="F409" i="5"/>
  <c r="S409" i="5" s="1"/>
  <c r="F408" i="5"/>
  <c r="S408" i="5" s="1"/>
  <c r="F380" i="5"/>
  <c r="S380" i="5" s="1"/>
  <c r="F379" i="5"/>
  <c r="S379" i="5" s="1"/>
  <c r="F368" i="5"/>
  <c r="F370" i="5"/>
  <c r="S370" i="5" s="1"/>
  <c r="F371" i="5"/>
  <c r="S371" i="5" s="1"/>
  <c r="F374" i="5"/>
  <c r="S374" i="5" s="1"/>
  <c r="F321" i="5"/>
  <c r="S321" i="5" s="1"/>
  <c r="F322" i="5"/>
  <c r="S322" i="5" s="1"/>
  <c r="F323" i="5"/>
  <c r="S323" i="5" s="1"/>
  <c r="F324" i="5"/>
  <c r="S324" i="5" s="1"/>
  <c r="F325" i="5"/>
  <c r="S325" i="5" s="1"/>
  <c r="F326" i="5"/>
  <c r="S326" i="5" s="1"/>
  <c r="F327" i="5"/>
  <c r="S327" i="5" s="1"/>
  <c r="F328" i="5"/>
  <c r="S328" i="5" s="1"/>
  <c r="F331" i="5"/>
  <c r="S331" i="5" s="1"/>
  <c r="F332" i="5"/>
  <c r="S332" i="5" s="1"/>
  <c r="F335" i="5"/>
  <c r="S335" i="5" s="1"/>
  <c r="F337" i="5"/>
  <c r="S337" i="5" s="1"/>
  <c r="F338" i="5"/>
  <c r="S338" i="5" s="1"/>
  <c r="F339" i="5"/>
  <c r="S339" i="5" s="1"/>
  <c r="F340" i="5"/>
  <c r="S340" i="5" s="1"/>
  <c r="F341" i="5"/>
  <c r="S341" i="5" s="1"/>
  <c r="F342" i="5"/>
  <c r="S342" i="5" s="1"/>
  <c r="F345" i="5"/>
  <c r="S345" i="5" s="1"/>
  <c r="F348" i="5"/>
  <c r="S348" i="5" s="1"/>
  <c r="F349" i="5"/>
  <c r="S349" i="5" s="1"/>
  <c r="F351" i="5"/>
  <c r="S351" i="5" s="1"/>
  <c r="F352" i="5"/>
  <c r="S352" i="5" s="1"/>
  <c r="F353" i="5"/>
  <c r="S353" i="5" s="1"/>
  <c r="F354" i="5"/>
  <c r="S354" i="5" s="1"/>
  <c r="F355" i="5"/>
  <c r="S355" i="5" s="1"/>
  <c r="F356" i="5"/>
  <c r="S356" i="5" s="1"/>
  <c r="F357" i="5"/>
  <c r="S357" i="5" s="1"/>
  <c r="F358" i="5"/>
  <c r="S358" i="5" s="1"/>
  <c r="F359" i="5"/>
  <c r="S359" i="5" s="1"/>
  <c r="F360" i="5"/>
  <c r="S360" i="5" s="1"/>
  <c r="F361" i="5"/>
  <c r="S361" i="5" s="1"/>
  <c r="F320" i="5"/>
  <c r="S320" i="5" s="1"/>
  <c r="F262" i="5"/>
  <c r="S262" i="5" s="1"/>
  <c r="F263" i="5"/>
  <c r="S263" i="5" s="1"/>
  <c r="F265" i="5"/>
  <c r="S265" i="5" s="1"/>
  <c r="F266" i="5"/>
  <c r="S266" i="5" s="1"/>
  <c r="F267" i="5"/>
  <c r="S267" i="5" s="1"/>
  <c r="F268" i="5"/>
  <c r="S268" i="5" s="1"/>
  <c r="F269" i="5"/>
  <c r="S269" i="5" s="1"/>
  <c r="F270" i="5"/>
  <c r="S270" i="5" s="1"/>
  <c r="F271" i="5"/>
  <c r="S271" i="5" s="1"/>
  <c r="F272" i="5"/>
  <c r="S272" i="5" s="1"/>
  <c r="F274" i="5"/>
  <c r="S274" i="5" s="1"/>
  <c r="F275" i="5"/>
  <c r="S275" i="5" s="1"/>
  <c r="F276" i="5"/>
  <c r="S276" i="5" s="1"/>
  <c r="F277" i="5"/>
  <c r="S277" i="5" s="1"/>
  <c r="F278" i="5"/>
  <c r="S278" i="5" s="1"/>
  <c r="F279" i="5"/>
  <c r="S279" i="5" s="1"/>
  <c r="F280" i="5"/>
  <c r="S280" i="5" s="1"/>
  <c r="F282" i="5"/>
  <c r="S282" i="5" s="1"/>
  <c r="F283" i="5"/>
  <c r="S283" i="5" s="1"/>
  <c r="F284" i="5"/>
  <c r="S284" i="5" s="1"/>
  <c r="F285" i="5"/>
  <c r="S285" i="5" s="1"/>
  <c r="F286" i="5"/>
  <c r="S286" i="5" s="1"/>
  <c r="F287" i="5"/>
  <c r="S287" i="5" s="1"/>
  <c r="F288" i="5"/>
  <c r="S288" i="5" s="1"/>
  <c r="F290" i="5"/>
  <c r="S290" i="5" s="1"/>
  <c r="F291" i="5"/>
  <c r="S291" i="5" s="1"/>
  <c r="F292" i="5"/>
  <c r="S292" i="5" s="1"/>
  <c r="F293" i="5"/>
  <c r="S293" i="5" s="1"/>
  <c r="F294" i="5"/>
  <c r="S294" i="5" s="1"/>
  <c r="F295" i="5"/>
  <c r="S295" i="5" s="1"/>
  <c r="F296" i="5"/>
  <c r="S296" i="5" s="1"/>
  <c r="F298" i="5"/>
  <c r="S298" i="5" s="1"/>
  <c r="F299" i="5"/>
  <c r="S299" i="5" s="1"/>
  <c r="F300" i="5"/>
  <c r="S300" i="5" s="1"/>
  <c r="F301" i="5"/>
  <c r="S301" i="5" s="1"/>
  <c r="F302" i="5"/>
  <c r="S302" i="5" s="1"/>
  <c r="F303" i="5"/>
  <c r="S303" i="5" s="1"/>
  <c r="F305" i="5"/>
  <c r="S305" i="5" s="1"/>
  <c r="F306" i="5"/>
  <c r="S306" i="5" s="1"/>
  <c r="F307" i="5"/>
  <c r="S307" i="5" s="1"/>
  <c r="F310" i="5"/>
  <c r="S310" i="5" s="1"/>
  <c r="F311" i="5"/>
  <c r="S311" i="5" s="1"/>
  <c r="F312" i="5"/>
  <c r="S312" i="5" s="1"/>
  <c r="F314" i="5"/>
  <c r="S314" i="5" s="1"/>
  <c r="F315" i="5"/>
  <c r="S315" i="5" s="1"/>
  <c r="F261" i="5"/>
  <c r="S261" i="5" s="1"/>
  <c r="F251" i="5"/>
  <c r="S251" i="5" s="1"/>
  <c r="F229" i="5"/>
  <c r="S229" i="5" s="1"/>
  <c r="F227" i="5"/>
  <c r="S227" i="5" s="1"/>
  <c r="F226" i="5"/>
  <c r="S226" i="5" s="1"/>
  <c r="F219" i="5"/>
  <c r="F207" i="5"/>
  <c r="S207" i="5" s="1"/>
  <c r="F208" i="5"/>
  <c r="S208" i="5" s="1"/>
  <c r="F209" i="5"/>
  <c r="S209" i="5" s="1"/>
  <c r="F210" i="5"/>
  <c r="S210" i="5" s="1"/>
  <c r="F211" i="5"/>
  <c r="S211" i="5" s="1"/>
  <c r="F212" i="5"/>
  <c r="S212" i="5" s="1"/>
  <c r="F206" i="5"/>
  <c r="S206" i="5" s="1"/>
  <c r="F192" i="5"/>
  <c r="S192" i="5" s="1"/>
  <c r="F193" i="5"/>
  <c r="S193" i="5" s="1"/>
  <c r="F194" i="5"/>
  <c r="S194" i="5" s="1"/>
  <c r="F195" i="5"/>
  <c r="S195" i="5" s="1"/>
  <c r="F196" i="5"/>
  <c r="S196" i="5" s="1"/>
  <c r="F198" i="5"/>
  <c r="S198" i="5" s="1"/>
  <c r="F199" i="5"/>
  <c r="S199" i="5" s="1"/>
  <c r="F200" i="5"/>
  <c r="S200" i="5" s="1"/>
  <c r="F191" i="5"/>
  <c r="S191" i="5" s="1"/>
  <c r="H47" i="5"/>
  <c r="F158" i="5"/>
  <c r="S158" i="5" s="1"/>
  <c r="F157" i="5"/>
  <c r="S157" i="5" s="1"/>
  <c r="F156" i="5"/>
  <c r="S156" i="5" s="1"/>
  <c r="F155" i="5"/>
  <c r="S155" i="5" s="1"/>
  <c r="F153" i="5"/>
  <c r="S153" i="5" s="1"/>
  <c r="F152" i="5"/>
  <c r="S152" i="5" s="1"/>
  <c r="F150" i="5"/>
  <c r="S150" i="5" s="1"/>
  <c r="F149" i="5"/>
  <c r="S149" i="5" s="1"/>
  <c r="F143" i="5"/>
  <c r="S143" i="5" s="1"/>
  <c r="F142" i="5"/>
  <c r="S142" i="5" s="1"/>
  <c r="F141" i="5"/>
  <c r="S141" i="5" s="1"/>
  <c r="F140" i="5"/>
  <c r="S140" i="5" s="1"/>
  <c r="F138" i="5"/>
  <c r="S138" i="5" s="1"/>
  <c r="F137" i="5"/>
  <c r="S137" i="5" s="1"/>
  <c r="F136" i="5"/>
  <c r="S136" i="5" s="1"/>
  <c r="F134" i="5"/>
  <c r="S134" i="5" s="1"/>
  <c r="F133" i="5"/>
  <c r="S133" i="5" s="1"/>
  <c r="R125" i="5"/>
  <c r="P125" i="5"/>
  <c r="N125" i="5"/>
  <c r="L125" i="5"/>
  <c r="J125" i="5"/>
  <c r="H125" i="5"/>
  <c r="F122" i="5"/>
  <c r="S122" i="5" s="1"/>
  <c r="F121" i="5"/>
  <c r="S121" i="5" s="1"/>
  <c r="F120" i="5"/>
  <c r="S120" i="5" s="1"/>
  <c r="F119" i="5"/>
  <c r="S119" i="5" s="1"/>
  <c r="F118" i="5"/>
  <c r="S118" i="5" s="1"/>
  <c r="F103" i="5"/>
  <c r="S103" i="5" s="1"/>
  <c r="F101" i="5"/>
  <c r="F88" i="5"/>
  <c r="S88" i="5" s="1"/>
  <c r="F87" i="5"/>
  <c r="S87" i="5" s="1"/>
  <c r="F86" i="5"/>
  <c r="S86" i="5" s="1"/>
  <c r="F85" i="5"/>
  <c r="S85" i="5" s="1"/>
  <c r="F84" i="5"/>
  <c r="S84" i="5" s="1"/>
  <c r="F83" i="5"/>
  <c r="S83" i="5" s="1"/>
  <c r="F82" i="5"/>
  <c r="S82" i="5" s="1"/>
  <c r="F81" i="5"/>
  <c r="S81" i="5" s="1"/>
  <c r="F80" i="5"/>
  <c r="S80" i="5" s="1"/>
  <c r="F79" i="5"/>
  <c r="S79" i="5" s="1"/>
  <c r="F78" i="5"/>
  <c r="S78" i="5" s="1"/>
  <c r="F77" i="5"/>
  <c r="S77" i="5" s="1"/>
  <c r="F76" i="5"/>
  <c r="S76" i="5" s="1"/>
  <c r="F75" i="5"/>
  <c r="S75" i="5" s="1"/>
  <c r="F74" i="5"/>
  <c r="S74" i="5" s="1"/>
  <c r="F73" i="5"/>
  <c r="S73" i="5" s="1"/>
  <c r="F71" i="5"/>
  <c r="S71" i="5" s="1"/>
  <c r="F70" i="5"/>
  <c r="S70" i="5" s="1"/>
  <c r="F69" i="5"/>
  <c r="S69" i="5" s="1"/>
  <c r="F68" i="5"/>
  <c r="S68" i="5" s="1"/>
  <c r="F1041" i="5"/>
  <c r="S1041" i="5" s="1"/>
  <c r="F1037" i="5"/>
  <c r="S1037" i="5" s="1"/>
  <c r="F1004" i="5"/>
  <c r="S1004" i="5" s="1"/>
  <c r="F1002" i="5"/>
  <c r="S1002" i="5" s="1"/>
  <c r="F997" i="5"/>
  <c r="S997" i="5" s="1"/>
  <c r="F971" i="5"/>
  <c r="S971" i="5" s="1"/>
  <c r="F963" i="5"/>
  <c r="S963" i="5" s="1"/>
  <c r="F922" i="5"/>
  <c r="S922" i="5" s="1"/>
  <c r="F921" i="5"/>
  <c r="S921" i="5" s="1"/>
  <c r="F897" i="5"/>
  <c r="S897" i="5" s="1"/>
  <c r="F883" i="5"/>
  <c r="S883" i="5" s="1"/>
  <c r="F861" i="5"/>
  <c r="S861" i="5" s="1"/>
  <c r="F853" i="5"/>
  <c r="S853" i="5" s="1"/>
  <c r="F847" i="5"/>
  <c r="S847" i="5" s="1"/>
  <c r="F840" i="5"/>
  <c r="S840" i="5" s="1"/>
  <c r="F833" i="5"/>
  <c r="S833" i="5" s="1"/>
  <c r="F821" i="5"/>
  <c r="S821" i="5" s="1"/>
  <c r="F811" i="5"/>
  <c r="S811" i="5" s="1"/>
  <c r="F783" i="5"/>
  <c r="S783" i="5" s="1"/>
  <c r="F773" i="5"/>
  <c r="S773" i="5" s="1"/>
  <c r="F766" i="5"/>
  <c r="S766" i="5" s="1"/>
  <c r="F737" i="5"/>
  <c r="S737" i="5" s="1"/>
  <c r="F709" i="5"/>
  <c r="S709" i="5" s="1"/>
  <c r="F658" i="5"/>
  <c r="S658" i="5" s="1"/>
  <c r="F616" i="5"/>
  <c r="S616" i="5" s="1"/>
  <c r="F607" i="5"/>
  <c r="S607" i="5" s="1"/>
  <c r="F581" i="5"/>
  <c r="S581" i="5" s="1"/>
  <c r="F564" i="5"/>
  <c r="S564" i="5" s="1"/>
  <c r="F517" i="5"/>
  <c r="S517" i="5" s="1"/>
  <c r="F505" i="5"/>
  <c r="S505" i="5" s="1"/>
  <c r="F488" i="5"/>
  <c r="S488" i="5" s="1"/>
  <c r="F448" i="5"/>
  <c r="S448" i="5" s="1"/>
  <c r="F401" i="5"/>
  <c r="S401" i="5" s="1"/>
  <c r="F398" i="5"/>
  <c r="S398" i="5" s="1"/>
  <c r="F395" i="5"/>
  <c r="S395" i="5" s="1"/>
  <c r="F392" i="5"/>
  <c r="S392" i="5" s="1"/>
  <c r="F382" i="5"/>
  <c r="S382" i="5" s="1"/>
  <c r="F252" i="5"/>
  <c r="S252" i="5" s="1"/>
  <c r="F246" i="5"/>
  <c r="S246" i="5" s="1"/>
  <c r="F242" i="5"/>
  <c r="S242" i="5" s="1"/>
  <c r="F239" i="5"/>
  <c r="S239" i="5" s="1"/>
  <c r="F230" i="5"/>
  <c r="S230" i="5" s="1"/>
  <c r="F221" i="5"/>
  <c r="S221" i="5" s="1"/>
  <c r="F201" i="5"/>
  <c r="S201" i="5" s="1"/>
  <c r="F184" i="5"/>
  <c r="S184" i="5" s="1"/>
  <c r="F181" i="5"/>
  <c r="S181" i="5" s="1"/>
  <c r="F178" i="5"/>
  <c r="S178" i="5" s="1"/>
  <c r="F175" i="5"/>
  <c r="S175" i="5" s="1"/>
  <c r="F159" i="5"/>
  <c r="S159" i="5" s="1"/>
  <c r="F144" i="5"/>
  <c r="S144" i="5" s="1"/>
  <c r="F123" i="5"/>
  <c r="S123" i="5" s="1"/>
  <c r="F89" i="5"/>
  <c r="S89" i="5" s="1"/>
  <c r="F57" i="5"/>
  <c r="S57" i="5" s="1"/>
  <c r="P999" i="5"/>
  <c r="H711" i="5"/>
  <c r="H507" i="5"/>
  <c r="J507" i="5"/>
  <c r="N507" i="5"/>
  <c r="P507" i="5"/>
  <c r="R507" i="5"/>
  <c r="J739" i="5"/>
  <c r="J711" i="5"/>
  <c r="L711" i="5"/>
  <c r="F167" i="5"/>
  <c r="S167" i="5" s="1"/>
  <c r="P739" i="5"/>
  <c r="P711" i="5"/>
  <c r="P363" i="5"/>
  <c r="R885" i="5"/>
  <c r="R899" i="5"/>
  <c r="R965" i="5"/>
  <c r="P885" i="5"/>
  <c r="P899" i="5"/>
  <c r="P965" i="5"/>
  <c r="N885" i="5"/>
  <c r="N899" i="5"/>
  <c r="N965" i="5"/>
  <c r="L885" i="5"/>
  <c r="L899" i="5"/>
  <c r="L965" i="5"/>
  <c r="J885" i="5"/>
  <c r="J899" i="5"/>
  <c r="J965" i="5"/>
  <c r="H885" i="5"/>
  <c r="H899" i="5"/>
  <c r="H965" i="5"/>
  <c r="R59" i="5"/>
  <c r="R232" i="5"/>
  <c r="R254" i="5"/>
  <c r="R384" i="5"/>
  <c r="R519" i="5"/>
  <c r="R768" i="5"/>
  <c r="P384" i="5"/>
  <c r="P519" i="5"/>
  <c r="P254" i="5"/>
  <c r="P232" i="5"/>
  <c r="P768" i="5"/>
  <c r="P59" i="5"/>
  <c r="N384" i="5"/>
  <c r="N519" i="5"/>
  <c r="N768" i="5"/>
  <c r="N59" i="5"/>
  <c r="N232" i="5"/>
  <c r="N254" i="5"/>
  <c r="L59" i="5"/>
  <c r="L232" i="5"/>
  <c r="L254" i="5"/>
  <c r="L384" i="5"/>
  <c r="L519" i="5"/>
  <c r="L768" i="5"/>
  <c r="J768" i="5"/>
  <c r="J59" i="5"/>
  <c r="J232" i="5"/>
  <c r="J254" i="5"/>
  <c r="J384" i="5"/>
  <c r="J519" i="5"/>
  <c r="H768" i="5"/>
  <c r="H254" i="5"/>
  <c r="H232" i="5"/>
  <c r="H59" i="5"/>
  <c r="H384" i="5"/>
  <c r="H519" i="5"/>
  <c r="R583" i="5"/>
  <c r="R739" i="5"/>
  <c r="R248" i="5"/>
  <c r="P583" i="5"/>
  <c r="P248" i="5"/>
  <c r="N248" i="5"/>
  <c r="N583" i="5"/>
  <c r="N739" i="5"/>
  <c r="L248" i="5"/>
  <c r="L583" i="5"/>
  <c r="L739" i="5"/>
  <c r="J248" i="5"/>
  <c r="J583" i="5"/>
  <c r="H739" i="5"/>
  <c r="H248" i="5"/>
  <c r="H583" i="5"/>
  <c r="R566" i="5"/>
  <c r="R711" i="5"/>
  <c r="R363" i="5"/>
  <c r="R47" i="5"/>
  <c r="R161" i="5"/>
  <c r="R215" i="5"/>
  <c r="R490" i="5"/>
  <c r="P161" i="5"/>
  <c r="P215" i="5"/>
  <c r="P490" i="5"/>
  <c r="P566" i="5"/>
  <c r="P47" i="5"/>
  <c r="P62" i="5" s="1"/>
  <c r="N161" i="5"/>
  <c r="N363" i="5"/>
  <c r="N47" i="5"/>
  <c r="N62" i="5" s="1"/>
  <c r="N215" i="5"/>
  <c r="N490" i="5"/>
  <c r="N566" i="5"/>
  <c r="N711" i="5"/>
  <c r="L161" i="5"/>
  <c r="L47" i="5"/>
  <c r="L215" i="5"/>
  <c r="L363" i="5"/>
  <c r="L490" i="5"/>
  <c r="L566" i="5"/>
  <c r="J47" i="5"/>
  <c r="J62" i="5" s="1"/>
  <c r="J161" i="5"/>
  <c r="J215" i="5"/>
  <c r="J363" i="5"/>
  <c r="J490" i="5"/>
  <c r="J566" i="5"/>
  <c r="H161" i="5"/>
  <c r="H215" i="5"/>
  <c r="H566" i="5"/>
  <c r="H490" i="5"/>
  <c r="R146" i="5"/>
  <c r="R544" i="5"/>
  <c r="R450" i="5"/>
  <c r="R91" i="5"/>
  <c r="R203" i="5"/>
  <c r="R317" i="5"/>
  <c r="P146" i="5"/>
  <c r="P91" i="5"/>
  <c r="P203" i="5"/>
  <c r="P317" i="5"/>
  <c r="P450" i="5"/>
  <c r="P544" i="5"/>
  <c r="N146" i="5"/>
  <c r="N91" i="5"/>
  <c r="N203" i="5"/>
  <c r="N317" i="5"/>
  <c r="N450" i="5"/>
  <c r="N544" i="5"/>
  <c r="L146" i="5"/>
  <c r="L203" i="5"/>
  <c r="L91" i="5"/>
  <c r="L317" i="5"/>
  <c r="L450" i="5"/>
  <c r="L544" i="5"/>
  <c r="J203" i="5"/>
  <c r="J91" i="5"/>
  <c r="J146" i="5"/>
  <c r="J317" i="5"/>
  <c r="J450" i="5"/>
  <c r="J544" i="5"/>
  <c r="H91" i="5"/>
  <c r="H146" i="5"/>
  <c r="H203" i="5"/>
  <c r="H317" i="5"/>
  <c r="H450" i="5"/>
  <c r="H544" i="5"/>
  <c r="N186" i="5"/>
  <c r="N403" i="5"/>
  <c r="N609" i="5"/>
  <c r="N775" i="5"/>
  <c r="N785" i="5"/>
  <c r="N823" i="5"/>
  <c r="N835" i="5"/>
  <c r="N842" i="5"/>
  <c r="N849" i="5"/>
  <c r="N855" i="5"/>
  <c r="N863" i="5"/>
  <c r="N999" i="5"/>
  <c r="N1006" i="5"/>
  <c r="P186" i="5"/>
  <c r="P403" i="5"/>
  <c r="P609" i="5"/>
  <c r="P775" i="5"/>
  <c r="P1045" i="5" s="1"/>
  <c r="P785" i="5"/>
  <c r="P823" i="5"/>
  <c r="P835" i="5"/>
  <c r="P842" i="5"/>
  <c r="P849" i="5"/>
  <c r="P855" i="5"/>
  <c r="P863" i="5"/>
  <c r="P1006" i="5"/>
  <c r="R186" i="5"/>
  <c r="R403" i="5"/>
  <c r="R609" i="5"/>
  <c r="R775" i="5"/>
  <c r="R785" i="5"/>
  <c r="R823" i="5"/>
  <c r="R835" i="5"/>
  <c r="R842" i="5"/>
  <c r="R849" i="5"/>
  <c r="R855" i="5"/>
  <c r="R863" i="5"/>
  <c r="R999" i="5"/>
  <c r="R1006" i="5"/>
  <c r="H186" i="5"/>
  <c r="H403" i="5"/>
  <c r="H609" i="5"/>
  <c r="H775" i="5"/>
  <c r="H785" i="5"/>
  <c r="H823" i="5"/>
  <c r="H835" i="5"/>
  <c r="H842" i="5"/>
  <c r="H849" i="5"/>
  <c r="H855" i="5"/>
  <c r="H863" i="5"/>
  <c r="H999" i="5"/>
  <c r="H1006" i="5"/>
  <c r="J186" i="5"/>
  <c r="J403" i="5"/>
  <c r="J609" i="5"/>
  <c r="J775" i="5"/>
  <c r="J1045" i="5" s="1"/>
  <c r="J785" i="5"/>
  <c r="J823" i="5"/>
  <c r="J835" i="5"/>
  <c r="J842" i="5"/>
  <c r="J849" i="5"/>
  <c r="J855" i="5"/>
  <c r="J863" i="5"/>
  <c r="J999" i="5"/>
  <c r="J1006" i="5"/>
  <c r="L186" i="5"/>
  <c r="L403" i="5"/>
  <c r="L609" i="5"/>
  <c r="L775" i="5"/>
  <c r="L785" i="5"/>
  <c r="L823" i="5"/>
  <c r="L835" i="5"/>
  <c r="L842" i="5"/>
  <c r="L849" i="5"/>
  <c r="L855" i="5"/>
  <c r="L863" i="5"/>
  <c r="L999" i="5"/>
  <c r="L1006" i="5"/>
  <c r="H363" i="5"/>
  <c r="L507" i="5"/>
  <c r="R62" i="5" l="1"/>
  <c r="S1009" i="5"/>
  <c r="F1039" i="5"/>
  <c r="S1039" i="5" s="1"/>
  <c r="L62" i="5"/>
  <c r="H62" i="5"/>
  <c r="F609" i="5"/>
  <c r="L256" i="5"/>
  <c r="S642" i="5"/>
  <c r="F660" i="5"/>
  <c r="S660" i="5" s="1"/>
  <c r="S589" i="5"/>
  <c r="F600" i="5"/>
  <c r="S600" i="5" s="1"/>
  <c r="S368" i="5"/>
  <c r="F376" i="5"/>
  <c r="R170" i="5"/>
  <c r="H170" i="5"/>
  <c r="N170" i="5"/>
  <c r="S219" i="5"/>
  <c r="F223" i="5"/>
  <c r="J170" i="5"/>
  <c r="L170" i="5"/>
  <c r="P170" i="5"/>
  <c r="S101" i="5"/>
  <c r="F115" i="5"/>
  <c r="J521" i="5"/>
  <c r="J234" i="5"/>
  <c r="F775" i="5"/>
  <c r="H128" i="5"/>
  <c r="S609" i="5"/>
  <c r="J603" i="5"/>
  <c r="P521" i="5"/>
  <c r="L128" i="5"/>
  <c r="F973" i="5"/>
  <c r="S973" i="5" s="1"/>
  <c r="P256" i="5"/>
  <c r="F948" i="5"/>
  <c r="S948" i="5" s="1"/>
  <c r="F785" i="5"/>
  <c r="S785" i="5" s="1"/>
  <c r="F924" i="5"/>
  <c r="S924" i="5" s="1"/>
  <c r="H865" i="5"/>
  <c r="P975" i="5"/>
  <c r="P770" i="5"/>
  <c r="F711" i="5"/>
  <c r="S711" i="5" s="1"/>
  <c r="F823" i="5"/>
  <c r="S823" i="5" s="1"/>
  <c r="F403" i="5"/>
  <c r="S403" i="5" s="1"/>
  <c r="P865" i="5"/>
  <c r="J975" i="5"/>
  <c r="P387" i="5"/>
  <c r="F863" i="5"/>
  <c r="S863" i="5" s="1"/>
  <c r="F835" i="5"/>
  <c r="S835" i="5" s="1"/>
  <c r="F566" i="5"/>
  <c r="S566" i="5" s="1"/>
  <c r="F885" i="5"/>
  <c r="S885" i="5" s="1"/>
  <c r="J128" i="5"/>
  <c r="N387" i="5"/>
  <c r="N128" i="5"/>
  <c r="P128" i="5"/>
  <c r="R128" i="5"/>
  <c r="F849" i="5"/>
  <c r="S849" i="5" s="1"/>
  <c r="H387" i="5"/>
  <c r="R770" i="5"/>
  <c r="J770" i="5"/>
  <c r="P603" i="5"/>
  <c r="F544" i="5"/>
  <c r="S544" i="5" s="1"/>
  <c r="R865" i="5"/>
  <c r="L521" i="5"/>
  <c r="F384" i="5"/>
  <c r="S384" i="5" s="1"/>
  <c r="N975" i="5"/>
  <c r="R975" i="5"/>
  <c r="H770" i="5"/>
  <c r="L770" i="5"/>
  <c r="J865" i="5"/>
  <c r="N865" i="5"/>
  <c r="H603" i="5"/>
  <c r="L603" i="5"/>
  <c r="L387" i="5"/>
  <c r="N770" i="5"/>
  <c r="N521" i="5"/>
  <c r="P234" i="5"/>
  <c r="R521" i="5"/>
  <c r="J256" i="5"/>
  <c r="H256" i="5"/>
  <c r="N256" i="5"/>
  <c r="F768" i="5"/>
  <c r="S768" i="5" s="1"/>
  <c r="F739" i="5"/>
  <c r="S739" i="5" s="1"/>
  <c r="F450" i="5"/>
  <c r="F965" i="5"/>
  <c r="S965" i="5" s="1"/>
  <c r="F519" i="5"/>
  <c r="S519" i="5" s="1"/>
  <c r="F215" i="5"/>
  <c r="F842" i="5"/>
  <c r="S842" i="5" s="1"/>
  <c r="F855" i="5"/>
  <c r="S855" i="5" s="1"/>
  <c r="F490" i="5"/>
  <c r="F507" i="5"/>
  <c r="S507" i="5" s="1"/>
  <c r="F91" i="5"/>
  <c r="F999" i="5"/>
  <c r="S999" i="5" s="1"/>
  <c r="F1006" i="5"/>
  <c r="S1006" i="5" s="1"/>
  <c r="F248" i="5"/>
  <c r="F317" i="5"/>
  <c r="F203" i="5"/>
  <c r="F232" i="5"/>
  <c r="H234" i="5"/>
  <c r="F186" i="5"/>
  <c r="N234" i="5"/>
  <c r="L234" i="5"/>
  <c r="N603" i="5"/>
  <c r="F59" i="5"/>
  <c r="R387" i="5"/>
  <c r="R256" i="5"/>
  <c r="H521" i="5"/>
  <c r="R234" i="5"/>
  <c r="F813" i="5"/>
  <c r="S813" i="5" s="1"/>
  <c r="R625" i="5"/>
  <c r="N625" i="5"/>
  <c r="J625" i="5"/>
  <c r="F623" i="5"/>
  <c r="S623" i="5" s="1"/>
  <c r="P625" i="5"/>
  <c r="L625" i="5"/>
  <c r="H625" i="5"/>
  <c r="F618" i="5"/>
  <c r="S618" i="5" s="1"/>
  <c r="R603" i="5"/>
  <c r="F47" i="5"/>
  <c r="F363" i="5"/>
  <c r="F161" i="5"/>
  <c r="J387" i="5"/>
  <c r="L865" i="5"/>
  <c r="F125" i="5"/>
  <c r="H975" i="5"/>
  <c r="L975" i="5"/>
  <c r="F146" i="5"/>
  <c r="F254" i="5"/>
  <c r="F583" i="5"/>
  <c r="S583" i="5" s="1"/>
  <c r="F899" i="5"/>
  <c r="S899" i="5" s="1"/>
  <c r="S775" i="5" l="1"/>
  <c r="F1045" i="5"/>
  <c r="F62" i="5"/>
  <c r="F170" i="5"/>
  <c r="F256" i="5"/>
  <c r="F770" i="5"/>
  <c r="S770" i="5" s="1"/>
  <c r="F865" i="5"/>
  <c r="S865" i="5" s="1"/>
  <c r="F975" i="5"/>
  <c r="S975" i="5" s="1"/>
  <c r="F234" i="5"/>
  <c r="F128" i="5"/>
  <c r="F521" i="5"/>
  <c r="S521" i="5" s="1"/>
  <c r="F387" i="5"/>
  <c r="S387" i="5" s="1"/>
  <c r="F625" i="5"/>
  <c r="S625" i="5" s="1"/>
  <c r="F603" i="5"/>
  <c r="S603" i="5" s="1"/>
  <c r="S1045" i="5" l="1"/>
</calcChain>
</file>

<file path=xl/sharedStrings.xml><?xml version="1.0" encoding="utf-8"?>
<sst xmlns="http://schemas.openxmlformats.org/spreadsheetml/2006/main" count="1818" uniqueCount="581">
  <si>
    <t>AUXILIARY ENTERPRISES</t>
  </si>
  <si>
    <t>STUDENT FINANCIAL AID</t>
  </si>
  <si>
    <t>SCHOOL OF EDUCATION</t>
  </si>
  <si>
    <t>Other Expenditures</t>
  </si>
  <si>
    <t>Total</t>
  </si>
  <si>
    <t>Restricted</t>
  </si>
  <si>
    <t>COLLEGE OF ENGINEERING</t>
  </si>
  <si>
    <t>COLLEGE OF LETTERS AND SCIENCE</t>
  </si>
  <si>
    <t>GRADUATE SCHOOL OF MANAGEMENT</t>
  </si>
  <si>
    <t>SCHOOL OF MEDICINE</t>
  </si>
  <si>
    <t>SCHOOL OF VETERINARY MEDICINE</t>
  </si>
  <si>
    <t>CalSpace Center of Excellence</t>
  </si>
  <si>
    <t>SUMMER SESSION</t>
  </si>
  <si>
    <t>UNIVERSITY EXTENSION</t>
  </si>
  <si>
    <t>CAMPUS-WIDE PROGRAMS</t>
  </si>
  <si>
    <t>STUDENT SERVICES</t>
  </si>
  <si>
    <t>INSTITUTIONAL SUPPORT</t>
  </si>
  <si>
    <t xml:space="preserve"> </t>
  </si>
  <si>
    <t>Current Funds</t>
  </si>
  <si>
    <t>Distribution</t>
  </si>
  <si>
    <t>Unrestricted</t>
  </si>
  <si>
    <t>Salaries and Wages</t>
  </si>
  <si>
    <t>Less: Transfers</t>
  </si>
  <si>
    <t>General</t>
  </si>
  <si>
    <t>Designated</t>
  </si>
  <si>
    <t xml:space="preserve">AGRICULTURAL EXPERIMENT </t>
  </si>
  <si>
    <t>STATION</t>
  </si>
  <si>
    <t>RESEARCH</t>
  </si>
  <si>
    <t>Agricultural resource economics</t>
  </si>
  <si>
    <t>Animal science</t>
  </si>
  <si>
    <t>Aquaculture &amp; fisheries</t>
  </si>
  <si>
    <t>Avian sciences</t>
  </si>
  <si>
    <t>Center for population biology</t>
  </si>
  <si>
    <t>Community development</t>
  </si>
  <si>
    <t>Entomology</t>
  </si>
  <si>
    <t>Environmental design</t>
  </si>
  <si>
    <t>Environmental science and policy</t>
  </si>
  <si>
    <t>Environmental toxicology</t>
  </si>
  <si>
    <t>Evolution and ecology</t>
  </si>
  <si>
    <t>Food intake laboratory</t>
  </si>
  <si>
    <t>Food science and technology</t>
  </si>
  <si>
    <t>Human &amp; community development</t>
  </si>
  <si>
    <t>Land, air and water resources</t>
  </si>
  <si>
    <t>Medicine and epidemiology</t>
  </si>
  <si>
    <t>Microbiology</t>
  </si>
  <si>
    <t>Molecular &amp; cellular biology</t>
  </si>
  <si>
    <t>Nematology</t>
  </si>
  <si>
    <t>Nutrition</t>
  </si>
  <si>
    <t>Pathology, micro &amp; immunology</t>
  </si>
  <si>
    <t>Plant biology</t>
  </si>
  <si>
    <t>Plant pathology</t>
  </si>
  <si>
    <t>Plant science</t>
  </si>
  <si>
    <t>Population health &amp; reproduction</t>
  </si>
  <si>
    <t>Public programs</t>
  </si>
  <si>
    <t>Regional research</t>
  </si>
  <si>
    <t>Textiles and clothing</t>
  </si>
  <si>
    <t>Tropical diseases</t>
  </si>
  <si>
    <t>Tulare teaching and research center</t>
  </si>
  <si>
    <t>Viticulture and enology</t>
  </si>
  <si>
    <t>ACADEMIC SUPPORT</t>
  </si>
  <si>
    <t>Total Agricultural Experiment</t>
  </si>
  <si>
    <t>COLLEGE OF AGRICULTURAL</t>
  </si>
  <si>
    <t>INSTRUCTION</t>
  </si>
  <si>
    <t>Agronomy and range science</t>
  </si>
  <si>
    <t>Plant sciences</t>
  </si>
  <si>
    <t>Plant sciences teaching center</t>
  </si>
  <si>
    <t>Pomology</t>
  </si>
  <si>
    <t>Vegetable crops</t>
  </si>
  <si>
    <t>PUBLIC SERVICE</t>
  </si>
  <si>
    <t>Dean's office</t>
  </si>
  <si>
    <t>Foundation seed and plant</t>
  </si>
  <si>
    <t>Land air &amp; water resources</t>
  </si>
  <si>
    <t>Academic advising</t>
  </si>
  <si>
    <t>Animal science-livestock management</t>
  </si>
  <si>
    <t>USDA research support service</t>
  </si>
  <si>
    <t>Total College of Agricultural and</t>
  </si>
  <si>
    <t>COLLEGE OF BIOLOGICAL SCIENCE</t>
  </si>
  <si>
    <t>Center for neuroscience</t>
  </si>
  <si>
    <t>Exercise biology</t>
  </si>
  <si>
    <t>Genome center</t>
  </si>
  <si>
    <t>Total College of Biological</t>
  </si>
  <si>
    <t xml:space="preserve"> Science</t>
  </si>
  <si>
    <t>Total School of Education</t>
  </si>
  <si>
    <t>Applied science</t>
  </si>
  <si>
    <t>Biomedical engineering</t>
  </si>
  <si>
    <t>Civil and environmental  engineering</t>
  </si>
  <si>
    <t>Computer science</t>
  </si>
  <si>
    <t>Electrical and computer engineering</t>
  </si>
  <si>
    <t>Off-campus instruction</t>
  </si>
  <si>
    <t>Civil engineering</t>
  </si>
  <si>
    <t xml:space="preserve">General </t>
  </si>
  <si>
    <t>General services-computers</t>
  </si>
  <si>
    <t>General services-mechanical</t>
  </si>
  <si>
    <t>Total College of Engineering</t>
  </si>
  <si>
    <t>SCHOOL OF LAW</t>
  </si>
  <si>
    <t>General Instruction</t>
  </si>
  <si>
    <t>General Research</t>
  </si>
  <si>
    <t>Indigent legal service</t>
  </si>
  <si>
    <t>Outreach</t>
  </si>
  <si>
    <t>Law review</t>
  </si>
  <si>
    <t>Total School of Law</t>
  </si>
  <si>
    <t>African american and african studies</t>
  </si>
  <si>
    <t>American studies</t>
  </si>
  <si>
    <t>Anthropology</t>
  </si>
  <si>
    <t>Art</t>
  </si>
  <si>
    <t>Asian american studies</t>
  </si>
  <si>
    <t>Center for history, society &amp; culture</t>
  </si>
  <si>
    <t>Center for mind and brain</t>
  </si>
  <si>
    <t>Chemistry</t>
  </si>
  <si>
    <t>Chicano and chicana studies</t>
  </si>
  <si>
    <t>Chinese and japanese program</t>
  </si>
  <si>
    <t>Communication</t>
  </si>
  <si>
    <t>Critical theory program</t>
  </si>
  <si>
    <t>Design</t>
  </si>
  <si>
    <t>Dramatic art</t>
  </si>
  <si>
    <t>East asian studies program</t>
  </si>
  <si>
    <t>Economics</t>
  </si>
  <si>
    <t>English</t>
  </si>
  <si>
    <t>French &amp; italian</t>
  </si>
  <si>
    <t>Geology</t>
  </si>
  <si>
    <t>Thoracic</t>
  </si>
  <si>
    <t>Orthopaedic surgery</t>
  </si>
  <si>
    <t>Area writing project</t>
  </si>
  <si>
    <t>Neurobiology, physiology &amp; behavior</t>
  </si>
  <si>
    <t>Pathology, microbiology &amp; immunology</t>
  </si>
  <si>
    <t>Agricultural  &amp; environmental</t>
  </si>
  <si>
    <t>science - dean's office</t>
  </si>
  <si>
    <t xml:space="preserve">   Station</t>
  </si>
  <si>
    <t>AND ENVIRONMENTAL SCIENCES</t>
  </si>
  <si>
    <t>Environmental Sciences</t>
  </si>
  <si>
    <t xml:space="preserve">Cooperative education </t>
  </si>
  <si>
    <t>Medical use of computer &amp; technology</t>
  </si>
  <si>
    <t>Public health sciences</t>
  </si>
  <si>
    <t>services</t>
  </si>
  <si>
    <t>Total School of Veterinary</t>
  </si>
  <si>
    <t xml:space="preserve">  Medicine</t>
  </si>
  <si>
    <t>Continuing education - general programs</t>
  </si>
  <si>
    <t>Federal contract &amp; grant administration:</t>
  </si>
  <si>
    <t>Replacement of medical student tuition</t>
  </si>
  <si>
    <t>Humphrey fellowship program</t>
  </si>
  <si>
    <t>Property liability insurance</t>
  </si>
  <si>
    <t>Workers' compensation</t>
  </si>
  <si>
    <t>Air quality research center</t>
  </si>
  <si>
    <t xml:space="preserve">Center for biophotonics, </t>
  </si>
  <si>
    <t>science and techology</t>
  </si>
  <si>
    <t xml:space="preserve">General campus organized research </t>
  </si>
  <si>
    <t>program</t>
  </si>
  <si>
    <t>Global livestock collaborative</t>
  </si>
  <si>
    <t>support program</t>
  </si>
  <si>
    <t xml:space="preserve">Satellite mass spectro </t>
  </si>
  <si>
    <t>Mondavi center</t>
  </si>
  <si>
    <t>OVCR public service</t>
  </si>
  <si>
    <t>Work study</t>
  </si>
  <si>
    <t>Academic procedures and faculty</t>
  </si>
  <si>
    <t>relations</t>
  </si>
  <si>
    <t>Graduate studies-general</t>
  </si>
  <si>
    <t>Libraries-general</t>
  </si>
  <si>
    <t>Libraries-health sciences</t>
  </si>
  <si>
    <t>Libraries-law</t>
  </si>
  <si>
    <t>Workers compensation</t>
  </si>
  <si>
    <t>CULTURAL AND SOCIAL</t>
  </si>
  <si>
    <t>ACTIVITIES</t>
  </si>
  <si>
    <t>Recreation facilities-repair and</t>
  </si>
  <si>
    <t>maintenance</t>
  </si>
  <si>
    <t>Recreation program-general</t>
  </si>
  <si>
    <t xml:space="preserve">Recreation program-life styles </t>
  </si>
  <si>
    <t>information network</t>
  </si>
  <si>
    <t>International student</t>
  </si>
  <si>
    <t>FINANCIAL AID</t>
  </si>
  <si>
    <t>STUDENT ADMISSIONS AND</t>
  </si>
  <si>
    <t>RECORDS</t>
  </si>
  <si>
    <t>Student services-general</t>
  </si>
  <si>
    <t>Student activity-general</t>
  </si>
  <si>
    <t>Office of resource management</t>
  </si>
  <si>
    <t>and planning</t>
  </si>
  <si>
    <t>Accounting &amp; financial services -</t>
  </si>
  <si>
    <t>FIS</t>
  </si>
  <si>
    <t>general</t>
  </si>
  <si>
    <t>sponsored projects</t>
  </si>
  <si>
    <t>Safety services</t>
  </si>
  <si>
    <t>Veterinary medicine-central services</t>
  </si>
  <si>
    <t>University center</t>
  </si>
  <si>
    <t>University relations-administrative</t>
  </si>
  <si>
    <t>University relations-gifts &amp;</t>
  </si>
  <si>
    <t>endowments</t>
  </si>
  <si>
    <t>University relations-government</t>
  </si>
  <si>
    <t>communications</t>
  </si>
  <si>
    <t>OPERATION AND MAINTENANCE</t>
  </si>
  <si>
    <t>OF PLANT</t>
  </si>
  <si>
    <t>Tahoe environmental research center</t>
  </si>
  <si>
    <t>German &amp; russian</t>
  </si>
  <si>
    <t>Hemisphere institute of america</t>
  </si>
  <si>
    <t>History</t>
  </si>
  <si>
    <t>History &amp; philosophy of science</t>
  </si>
  <si>
    <t>International relations</t>
  </si>
  <si>
    <t>Language &amp; literature - film studies</t>
  </si>
  <si>
    <t>Language consortium</t>
  </si>
  <si>
    <t>Language laboratory</t>
  </si>
  <si>
    <t>Languages &amp; literature</t>
  </si>
  <si>
    <t>Linguistics</t>
  </si>
  <si>
    <t>Mathematics</t>
  </si>
  <si>
    <t>Military science</t>
  </si>
  <si>
    <t>Music</t>
  </si>
  <si>
    <t>Native american studies</t>
  </si>
  <si>
    <t>Philosophy</t>
  </si>
  <si>
    <t>Physical education</t>
  </si>
  <si>
    <t>Physics</t>
  </si>
  <si>
    <t>Political science</t>
  </si>
  <si>
    <t>Program development</t>
  </si>
  <si>
    <t>Psychology</t>
  </si>
  <si>
    <t>Religious studies</t>
  </si>
  <si>
    <t>Second language acquisition</t>
  </si>
  <si>
    <t xml:space="preserve">Social science administratoin </t>
  </si>
  <si>
    <t>Sociology</t>
  </si>
  <si>
    <t>Spanish and classics</t>
  </si>
  <si>
    <t>Statistics</t>
  </si>
  <si>
    <t>Women and gender studies</t>
  </si>
  <si>
    <t>Center for mind sciences</t>
  </si>
  <si>
    <t>Chinese and japanese</t>
  </si>
  <si>
    <t>Comparative literature</t>
  </si>
  <si>
    <t>French and italian</t>
  </si>
  <si>
    <t>German &amp; Russian</t>
  </si>
  <si>
    <t>History of philosophy &amp; science</t>
  </si>
  <si>
    <t>Campus writing center journal</t>
  </si>
  <si>
    <t>Dramatic art production</t>
  </si>
  <si>
    <t>Statistical laboratory</t>
  </si>
  <si>
    <t>Total College of Letters and</t>
  </si>
  <si>
    <t xml:space="preserve">  Science</t>
  </si>
  <si>
    <t>Total Graduate School of Management</t>
  </si>
  <si>
    <t>Anesthesiology</t>
  </si>
  <si>
    <t>Biological chemistry</t>
  </si>
  <si>
    <t>Cancer center</t>
  </si>
  <si>
    <t>Curricular support</t>
  </si>
  <si>
    <t>Dermatology</t>
  </si>
  <si>
    <t>Diagnostic radiology</t>
  </si>
  <si>
    <t>Emergency Medicine</t>
  </si>
  <si>
    <t>Family practice</t>
  </si>
  <si>
    <t>General surgery</t>
  </si>
  <si>
    <t>Hospital affairs</t>
  </si>
  <si>
    <t>Human anatomy</t>
  </si>
  <si>
    <t>Human physiology</t>
  </si>
  <si>
    <t>Internal medicine</t>
  </si>
  <si>
    <t>M.I.N.D. institute</t>
  </si>
  <si>
    <t>Malpractice insurance premium</t>
  </si>
  <si>
    <t>Medical microbiology and immunology</t>
  </si>
  <si>
    <t>Neonatology</t>
  </si>
  <si>
    <t>Neurological surgery</t>
  </si>
  <si>
    <t>Neurology</t>
  </si>
  <si>
    <t>Nursing</t>
  </si>
  <si>
    <t>Obstetrics and gynecology</t>
  </si>
  <si>
    <t>Ophthalmology</t>
  </si>
  <si>
    <t>Orthopedic surgery</t>
  </si>
  <si>
    <t>Otolaryngology</t>
  </si>
  <si>
    <t>Pathology</t>
  </si>
  <si>
    <t>Pediatrics</t>
  </si>
  <si>
    <t>Pharmacology</t>
  </si>
  <si>
    <t>Physical medicine and rehabilitation</t>
  </si>
  <si>
    <t>Plastic surgery</t>
  </si>
  <si>
    <t>Psychiatry</t>
  </si>
  <si>
    <t>Radiation oncology</t>
  </si>
  <si>
    <t>Reproductive biology</t>
  </si>
  <si>
    <t>Residents</t>
  </si>
  <si>
    <t>Salary plan cost recovery</t>
  </si>
  <si>
    <t>Urology</t>
  </si>
  <si>
    <t>Comparative medicine</t>
  </si>
  <si>
    <t>Nuclear medicine</t>
  </si>
  <si>
    <t>Physical medicine &amp; rehabilitation</t>
  </si>
  <si>
    <t>Emergency medicine</t>
  </si>
  <si>
    <t>Health science department service</t>
  </si>
  <si>
    <t>Leased space</t>
  </si>
  <si>
    <t>Professional service billing group</t>
  </si>
  <si>
    <t>Professional service group</t>
  </si>
  <si>
    <t>Total School of Medicine</t>
  </si>
  <si>
    <t>Anatomy, physiology &amp; cell biology</t>
  </si>
  <si>
    <t>Biological media service</t>
  </si>
  <si>
    <t>Center for equine health</t>
  </si>
  <si>
    <t>Center for Vector borne disease</t>
  </si>
  <si>
    <t>Food Security and Safety</t>
  </si>
  <si>
    <t>Medicine &amp; epidemiology</t>
  </si>
  <si>
    <t>Molecular bioscience</t>
  </si>
  <si>
    <t>Special clinical instruction</t>
  </si>
  <si>
    <t>Surgical &amp; radiological sciences</t>
  </si>
  <si>
    <t>Wildlife health center</t>
  </si>
  <si>
    <t>Center for companion animal health</t>
  </si>
  <si>
    <t>Center for comparative medicine</t>
  </si>
  <si>
    <t>Equine research laboratory</t>
  </si>
  <si>
    <t>Food safety and security</t>
  </si>
  <si>
    <t>Lab for tropical diseases</t>
  </si>
  <si>
    <t>Office of general research</t>
  </si>
  <si>
    <t>Vector borne diseases</t>
  </si>
  <si>
    <t>Veterinary genetic laboratory</t>
  </si>
  <si>
    <t>California diagnostic laboratory</t>
  </si>
  <si>
    <t>Center for animal alternatives</t>
  </si>
  <si>
    <t>Center for companion animal</t>
  </si>
  <si>
    <t>Equine analytical chemistry</t>
  </si>
  <si>
    <t>Food security and safety</t>
  </si>
  <si>
    <t>Oiled wildlife network</t>
  </si>
  <si>
    <t>Veterinary genetics laboratory</t>
  </si>
  <si>
    <t>Center for lab animal science</t>
  </si>
  <si>
    <t>Comparative pathology lab</t>
  </si>
  <si>
    <t>Raptor center</t>
  </si>
  <si>
    <t>Special clinical procedures labs</t>
  </si>
  <si>
    <t>Total Summer Session</t>
  </si>
  <si>
    <t>Professional programs</t>
  </si>
  <si>
    <t>Other</t>
  </si>
  <si>
    <t>Total University Extension</t>
  </si>
  <si>
    <t>Biotechnology program</t>
  </si>
  <si>
    <t>Bodega marine laboratory</t>
  </si>
  <si>
    <t>Compensated absences accrual</t>
  </si>
  <si>
    <t>Computer aided instruction</t>
  </si>
  <si>
    <t>Education</t>
  </si>
  <si>
    <t>Educational fee expense</t>
  </si>
  <si>
    <t>Graduate student health insurance</t>
  </si>
  <si>
    <t>Honors challenge</t>
  </si>
  <si>
    <t>Integrated studies</t>
  </si>
  <si>
    <t>Nanomaterials in the environment</t>
  </si>
  <si>
    <t>Partner opportunity program</t>
  </si>
  <si>
    <t>Provision for removal expense</t>
  </si>
  <si>
    <t>Subject A</t>
  </si>
  <si>
    <t>Work study program</t>
  </si>
  <si>
    <t>Agricultural history center</t>
  </si>
  <si>
    <t>Arboretum</t>
  </si>
  <si>
    <t>Center for geotechnical modeling</t>
  </si>
  <si>
    <t>Center for health services</t>
  </si>
  <si>
    <t>Center for plasma mass spectrometry</t>
  </si>
  <si>
    <t>Crocker nuclear laboratory</t>
  </si>
  <si>
    <t>Center for health &amp; the environment</t>
  </si>
  <si>
    <t>Energy and transportation</t>
  </si>
  <si>
    <t>Fed C&amp;G Admin-general campus</t>
  </si>
  <si>
    <t>Graduate student fee remission</t>
  </si>
  <si>
    <t>Graduate student travel</t>
  </si>
  <si>
    <t>Humanities institute</t>
  </si>
  <si>
    <t>Institute of governmental affairs</t>
  </si>
  <si>
    <t>Institute of transportation studies</t>
  </si>
  <si>
    <t>International nutrition program</t>
  </si>
  <si>
    <t>Internet2 Access</t>
  </si>
  <si>
    <t xml:space="preserve">John Muir institute of the environment </t>
  </si>
  <si>
    <t>McClellan nuclear radiation center</t>
  </si>
  <si>
    <t>Natural reserve system</t>
  </si>
  <si>
    <t>Nuclear magnetic resource facility</t>
  </si>
  <si>
    <t>Office of vice-chancellor research grant</t>
  </si>
  <si>
    <t>Primate center</t>
  </si>
  <si>
    <t>Research assistant/mentor</t>
  </si>
  <si>
    <t>Toxic substance research</t>
  </si>
  <si>
    <t>California academy math &amp; science</t>
  </si>
  <si>
    <t>Community service projects</t>
  </si>
  <si>
    <t>Institute of global environmental</t>
  </si>
  <si>
    <t>Mare island initiative</t>
  </si>
  <si>
    <t>Student services public service</t>
  </si>
  <si>
    <t>Transfer opportunity program</t>
  </si>
  <si>
    <t>University culture program</t>
  </si>
  <si>
    <t>Academic immigration procedures</t>
  </si>
  <si>
    <t>Consortium for women</t>
  </si>
  <si>
    <t>ITEH service facility</t>
  </si>
  <si>
    <t>Microscope pool operations</t>
  </si>
  <si>
    <t>Northern california occupational health</t>
  </si>
  <si>
    <t>Nuclear magnetic resonance facility</t>
  </si>
  <si>
    <t>Teaching resources center</t>
  </si>
  <si>
    <t>Washington center</t>
  </si>
  <si>
    <t>Women's resources and research center</t>
  </si>
  <si>
    <t>Work learn center</t>
  </si>
  <si>
    <t>Total Campus-Wide Programs</t>
  </si>
  <si>
    <t>MEDICAL CENTERS</t>
  </si>
  <si>
    <t>Operations</t>
  </si>
  <si>
    <t>Total Medical Center</t>
  </si>
  <si>
    <t>ADMINISTRATION</t>
  </si>
  <si>
    <t>Vice chancellor</t>
  </si>
  <si>
    <t>Academic services</t>
  </si>
  <si>
    <t>Student activities</t>
  </si>
  <si>
    <t>Student affairs</t>
  </si>
  <si>
    <t>ASUCD student services</t>
  </si>
  <si>
    <t>Cal aggie band</t>
  </si>
  <si>
    <t>Club sports</t>
  </si>
  <si>
    <t>Compensated absenses accrual</t>
  </si>
  <si>
    <t>Cross-cultural center</t>
  </si>
  <si>
    <t>Cultural programs</t>
  </si>
  <si>
    <t>Faculty host-guest graduate</t>
  </si>
  <si>
    <t>Intercollegiate athletics</t>
  </si>
  <si>
    <t>Intramural sports</t>
  </si>
  <si>
    <t>Recreation hall operations</t>
  </si>
  <si>
    <t>Student government</t>
  </si>
  <si>
    <t>Student judicial affairs</t>
  </si>
  <si>
    <t>Student Memorial Union</t>
  </si>
  <si>
    <t xml:space="preserve">SUPPLEMENTARY EDUCATION </t>
  </si>
  <si>
    <t>SERVICES</t>
  </si>
  <si>
    <t>Law school tutoring program</t>
  </si>
  <si>
    <t>Learning assistance center</t>
  </si>
  <si>
    <t>School of law recruitment program</t>
  </si>
  <si>
    <t>Summer transitional enrichment</t>
  </si>
  <si>
    <t xml:space="preserve">COUNSELING AND CAREER </t>
  </si>
  <si>
    <t>GUIDANCE</t>
  </si>
  <si>
    <t>Advising service</t>
  </si>
  <si>
    <t>Career planning and placement center</t>
  </si>
  <si>
    <t>Counseling center</t>
  </si>
  <si>
    <t>Student affirmative action programs</t>
  </si>
  <si>
    <t>Student services-special</t>
  </si>
  <si>
    <t>Student accounting</t>
  </si>
  <si>
    <t>Financial aid office</t>
  </si>
  <si>
    <t>Registrar's office</t>
  </si>
  <si>
    <t>Undergraduate admissions</t>
  </si>
  <si>
    <t>STUDENT HEALTH SERVICES</t>
  </si>
  <si>
    <t>Educational fee expense proration</t>
  </si>
  <si>
    <t>Student health center-general</t>
  </si>
  <si>
    <t>OTHER</t>
  </si>
  <si>
    <t>Total Student Services</t>
  </si>
  <si>
    <t>EXECUTIVE MANAGEMENT</t>
  </si>
  <si>
    <t>Academic senate secretariat</t>
  </si>
  <si>
    <t>Architects and engineers</t>
  </si>
  <si>
    <t>Chancellor's office</t>
  </si>
  <si>
    <t>Employee health service</t>
  </si>
  <si>
    <t>Employee relations and development</t>
  </si>
  <si>
    <t>Labor relations</t>
  </si>
  <si>
    <t>Vice chancellor-academic affairs</t>
  </si>
  <si>
    <t>Vice chancellor-administration</t>
  </si>
  <si>
    <t>FISCAL OPERATIONS</t>
  </si>
  <si>
    <t>Bad debts and collections</t>
  </si>
  <si>
    <t>Cashier</t>
  </si>
  <si>
    <t>Internal audit</t>
  </si>
  <si>
    <t>Office of research</t>
  </si>
  <si>
    <t>GENERAL ADMINISTRATIVE SERVICES</t>
  </si>
  <si>
    <t>Alumni and visitors center-debt service</t>
  </si>
  <si>
    <t>Benefits and risk management</t>
  </si>
  <si>
    <t>Employee assistance program</t>
  </si>
  <si>
    <t>Environmental health and safety</t>
  </si>
  <si>
    <t>Faculty staff idenification</t>
  </si>
  <si>
    <t>Information technology</t>
  </si>
  <si>
    <t>Information technology association</t>
  </si>
  <si>
    <t>Information technology digital</t>
  </si>
  <si>
    <t>Miscellaneous employee benefits</t>
  </si>
  <si>
    <t>Musical performance</t>
  </si>
  <si>
    <t>Personnel office</t>
  </si>
  <si>
    <t>Temporary employment pool</t>
  </si>
  <si>
    <t>Vocational rehabilitation counseling</t>
  </si>
  <si>
    <t>LOGISTICAL SERVICES</t>
  </si>
  <si>
    <t>Box office service</t>
  </si>
  <si>
    <t>Chiles road warehouse</t>
  </si>
  <si>
    <t>Construction management</t>
  </si>
  <si>
    <t>Equipment inventory</t>
  </si>
  <si>
    <t>General rental service</t>
  </si>
  <si>
    <t>Intercampus exchange operations</t>
  </si>
  <si>
    <t>Mail service</t>
  </si>
  <si>
    <t>Police</t>
  </si>
  <si>
    <t>Police student monitor service</t>
  </si>
  <si>
    <t>Purchasing</t>
  </si>
  <si>
    <t>Receiving</t>
  </si>
  <si>
    <t>Reprographics</t>
  </si>
  <si>
    <t>Storehouse-campus</t>
  </si>
  <si>
    <t>Storehouse-chemistry</t>
  </si>
  <si>
    <t>COMMUNITY RELATIONS</t>
  </si>
  <si>
    <t>Alumni affairs</t>
  </si>
  <si>
    <t>Campus events and information office</t>
  </si>
  <si>
    <t>Development campaigns</t>
  </si>
  <si>
    <t>Engineering fund raising campaigns</t>
  </si>
  <si>
    <t>Public communications</t>
  </si>
  <si>
    <t>Publications</t>
  </si>
  <si>
    <t>Vice chancellor-university relations</t>
  </si>
  <si>
    <t>Total Institutional Support</t>
  </si>
  <si>
    <t>Administration</t>
  </si>
  <si>
    <t>Agriculture industrial services</t>
  </si>
  <si>
    <t>Building maintenance</t>
  </si>
  <si>
    <t>Chancellor's home maintenance</t>
  </si>
  <si>
    <t>Custodial services</t>
  </si>
  <si>
    <t>Deferred maintenance</t>
  </si>
  <si>
    <t>EH&amp;S hazardous waste disposal</t>
  </si>
  <si>
    <t>Fire department</t>
  </si>
  <si>
    <t>Grounds maintenance</t>
  </si>
  <si>
    <t>Major repairs-department relocation</t>
  </si>
  <si>
    <t>Op &amp; maintenance of plant-stdt</t>
  </si>
  <si>
    <t>Purchased utilities</t>
  </si>
  <si>
    <t>Refuse disposal</t>
  </si>
  <si>
    <t>Utilities operations</t>
  </si>
  <si>
    <t>Total Operation and Maintenance</t>
  </si>
  <si>
    <t>Student financial aid</t>
  </si>
  <si>
    <t>Scholarship allowance</t>
  </si>
  <si>
    <t>Total Student Financial Aid</t>
  </si>
  <si>
    <t>ASUCD enterprises</t>
  </si>
  <si>
    <t>Bicycle operations</t>
  </si>
  <si>
    <t>Bodega marine laboratory housing</t>
  </si>
  <si>
    <t>Cooperative housing</t>
  </si>
  <si>
    <t>Cuarto halls</t>
  </si>
  <si>
    <t>Housing central administration</t>
  </si>
  <si>
    <t>Innovative housing</t>
  </si>
  <si>
    <t>Leach halls</t>
  </si>
  <si>
    <t>Memorial union - bookstore</t>
  </si>
  <si>
    <t>Memorial union - general</t>
  </si>
  <si>
    <t>Memorial union - recreation</t>
  </si>
  <si>
    <t>Orchard park</t>
  </si>
  <si>
    <t>Parking enforcement</t>
  </si>
  <si>
    <t>Parking operations</t>
  </si>
  <si>
    <t>Privately developed housing</t>
  </si>
  <si>
    <t>Regan hall</t>
  </si>
  <si>
    <t>Segundo hall</t>
  </si>
  <si>
    <t>Segundo infill housing</t>
  </si>
  <si>
    <t>Solano park apartments</t>
  </si>
  <si>
    <t>Tercero halls</t>
  </si>
  <si>
    <t>Unitrans bus service</t>
  </si>
  <si>
    <t>University airport</t>
  </si>
  <si>
    <t>Vending concessions</t>
  </si>
  <si>
    <t>Veterinary medical tulare housing</t>
  </si>
  <si>
    <t>Total Auxiliary Enterprises</t>
  </si>
  <si>
    <t>Eliminated capital expenditures</t>
  </si>
  <si>
    <t>Total Current Funds Expenditures</t>
  </si>
  <si>
    <t>Neurobiology, physiology and behavior</t>
  </si>
  <si>
    <t>Wildlife, fish and conservation biology</t>
  </si>
  <si>
    <t>Biological and agricultural engineering</t>
  </si>
  <si>
    <t>Chemical engineering and material science</t>
  </si>
  <si>
    <t>Mechanical  and aeronautical engineering</t>
  </si>
  <si>
    <t>Public service research and dissemination</t>
  </si>
  <si>
    <t>Center for healthy aging</t>
  </si>
  <si>
    <t>Center for animals in society</t>
  </si>
  <si>
    <t>Biotech Reserve &amp; Education Program</t>
  </si>
  <si>
    <t>Education abroad</t>
  </si>
  <si>
    <t>Emergency communications</t>
  </si>
  <si>
    <t>Molecular biosciences</t>
  </si>
  <si>
    <t>Department Adminstrative Support</t>
  </si>
  <si>
    <t>Genetics and development</t>
  </si>
  <si>
    <t>Department Administration</t>
  </si>
  <si>
    <t>Economics, history, military science adm</t>
  </si>
  <si>
    <t>Mideast south asian studies program</t>
  </si>
  <si>
    <t>Center for computer science &amp; engineering</t>
  </si>
  <si>
    <t>Social science data services</t>
  </si>
  <si>
    <t>Professional service computer services</t>
  </si>
  <si>
    <t>Veterinary medical teaching hospital</t>
  </si>
  <si>
    <t>Phased retirement</t>
  </si>
  <si>
    <t>UCD Connect</t>
  </si>
  <si>
    <t>Asian Americal studies</t>
  </si>
  <si>
    <t>Native american student services</t>
  </si>
  <si>
    <t>Institutional meeting facility</t>
  </si>
  <si>
    <t>Lost &amp; found</t>
  </si>
  <si>
    <t>Departmental Reserach Administration</t>
  </si>
  <si>
    <t>Information technology communication</t>
  </si>
  <si>
    <t>Politcal science and international relations</t>
  </si>
  <si>
    <t>Psychology &amp; center for the mind and brain</t>
  </si>
  <si>
    <t>Cooperative extension - UCD analytical lab</t>
  </si>
  <si>
    <t>Anthropology &amp; sociology administration</t>
  </si>
  <si>
    <t>Communications, philosophy and linguistics</t>
  </si>
  <si>
    <t>FUNDING STREAM ASSESSMENT</t>
  </si>
  <si>
    <t>Departmental Research Administration</t>
  </si>
  <si>
    <t>Plant Sciences</t>
  </si>
  <si>
    <t>Coastal and marine science institute</t>
  </si>
  <si>
    <t>Chemical engineering &amp; material science</t>
  </si>
  <si>
    <t>Mechanical and aeronautical engineering</t>
  </si>
  <si>
    <t>General services-electronics</t>
  </si>
  <si>
    <t>Institute for social sciences</t>
  </si>
  <si>
    <t>Spanish and Portuguese</t>
  </si>
  <si>
    <t>Classics</t>
  </si>
  <si>
    <t>Computational science and engineering</t>
  </si>
  <si>
    <t>Cultural Studies</t>
  </si>
  <si>
    <t>Hemispheric institute on the americas</t>
  </si>
  <si>
    <t>California quarterly</t>
  </si>
  <si>
    <t>Population and global health initiative</t>
  </si>
  <si>
    <t>Sabbatical leave support</t>
  </si>
  <si>
    <t>Pediatrics neonatology</t>
  </si>
  <si>
    <t>Debt svc-Research III</t>
  </si>
  <si>
    <t>Debt svc-medical res bldg</t>
  </si>
  <si>
    <t>Veterinary medicine one health institute</t>
  </si>
  <si>
    <t>Extension/public programs</t>
  </si>
  <si>
    <t>Campus veterinary services</t>
  </si>
  <si>
    <t>Health sci graduate group</t>
  </si>
  <si>
    <t>Biosystematics</t>
  </si>
  <si>
    <t>Graduate studies research</t>
  </si>
  <si>
    <t>Research Projects and Initiatives</t>
  </si>
  <si>
    <t>Research travel-health science</t>
  </si>
  <si>
    <t>Research travel-general campus</t>
  </si>
  <si>
    <t>CHSRPC</t>
  </si>
  <si>
    <t>John Muir institute of the environment</t>
  </si>
  <si>
    <t>Public policy research</t>
  </si>
  <si>
    <t>Shrem museum</t>
  </si>
  <si>
    <t>Vivarium</t>
  </si>
  <si>
    <t>Chicano student affairs</t>
  </si>
  <si>
    <t>Housing service</t>
  </si>
  <si>
    <t>General counsel</t>
  </si>
  <si>
    <t>Vice chancellor - finance &amp; resource mgm</t>
  </si>
  <si>
    <t>Vice Provost - undergraduate studies</t>
  </si>
  <si>
    <t>GAEL - General and employee liability</t>
  </si>
  <si>
    <t>Debt service</t>
  </si>
  <si>
    <t>Institutional support</t>
  </si>
  <si>
    <t>Consolidated employee benefits</t>
  </si>
  <si>
    <t>Retail dining &amp; catering services</t>
  </si>
  <si>
    <t>PUBLIC SUPPORT</t>
  </si>
  <si>
    <t>science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</si>
</sst>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 #,##0,_);_(* \(#,##0,\);_(* &quot;-&quot;_);_(@_)"/>
    <numFmt numFmtId="165" formatCode="_(&quot;$&quot;* #,##0,_);_(&quot;$&quot;* \(#,##0,\);_(&quot;$&quot;* &quot;-&quot;_);_(@_)"/>
    <numFmt numFmtId="166" formatCode="_(* #,##0_);_(* \(#,##0\);_(* &quot;-&quot;??_);_(@_)"/>
  </numFmts>
  <fonts count="35"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Times New Roman"/>
      <family val="1"/>
    </font>
    <font>
      <sz val="10"/>
      <name val="Courier"/>
      <family val="3"/>
    </font>
    <font>
      <sz val="10"/>
      <name val="Times New Roman"/>
      <family val="1"/>
    </font>
    <font>
      <sz val="10"/>
      <color indexed="10"/>
      <name val="Times New Roman"/>
      <family val="1"/>
    </font>
    <font>
      <u/>
      <sz val="10"/>
      <name val="Times New Roman"/>
      <family val="1"/>
    </font>
    <font>
      <u/>
      <sz val="10"/>
      <name val="Times New Roman"/>
      <family val="1"/>
    </font>
    <font>
      <sz val="10"/>
      <name val="Times New Roman"/>
      <family val="1"/>
    </font>
    <font>
      <b/>
      <sz val="10"/>
      <name val="Courier"/>
      <family val="3"/>
    </font>
    <font>
      <b/>
      <sz val="10"/>
      <name val="Times New Roman"/>
      <family val="1"/>
    </font>
    <font>
      <b/>
      <u/>
      <sz val="10"/>
      <name val="Times New Roman"/>
      <family val="1"/>
    </font>
    <font>
      <b/>
      <i/>
      <sz val="10"/>
      <name val="Times New Roman"/>
      <family val="1"/>
    </font>
    <font>
      <sz val="10"/>
      <name val="Courier"/>
      <family val="3"/>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Courier"/>
      <family val="3"/>
    </font>
    <font>
      <sz val="10"/>
      <color rgb="FF050897"/>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0">
    <xf numFmtId="0" fontId="0" fillId="0" borderId="0"/>
    <xf numFmtId="164" fontId="4" fillId="0" borderId="0" applyNumberFormat="0" applyFill="0" applyBorder="0" applyAlignment="0">
      <protection locked="0"/>
    </xf>
    <xf numFmtId="43" fontId="3" fillId="0" borderId="0" applyFont="0" applyFill="0" applyBorder="0" applyAlignment="0" applyProtection="0"/>
    <xf numFmtId="37" fontId="5" fillId="0" borderId="0"/>
    <xf numFmtId="164" fontId="6" fillId="0" borderId="0" applyNumberFormat="0" applyFill="0" applyBorder="0" applyAlignment="0"/>
    <xf numFmtId="37" fontId="15" fillId="0" borderId="0"/>
    <xf numFmtId="43" fontId="16" fillId="0" borderId="0" applyFont="0" applyFill="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8" applyNumberFormat="0" applyAlignment="0" applyProtection="0"/>
    <xf numFmtId="0" fontId="25" fillId="6" borderId="9" applyNumberFormat="0" applyAlignment="0" applyProtection="0"/>
    <xf numFmtId="0" fontId="26" fillId="6" borderId="8" applyNumberFormat="0" applyAlignment="0" applyProtection="0"/>
    <xf numFmtId="0" fontId="27" fillId="0" borderId="10" applyNumberFormat="0" applyFill="0" applyAlignment="0" applyProtection="0"/>
    <xf numFmtId="0" fontId="28" fillId="7" borderId="11"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13" applyNumberFormat="0" applyFill="0" applyAlignment="0" applyProtection="0"/>
    <xf numFmtId="0" fontId="3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2" fillId="32" borderId="0" applyNumberFormat="0" applyBorder="0" applyAlignment="0" applyProtection="0"/>
    <xf numFmtId="37" fontId="5" fillId="0" borderId="0"/>
    <xf numFmtId="0" fontId="2" fillId="0" borderId="0"/>
    <xf numFmtId="0" fontId="2" fillId="8" borderId="12" applyNumberFormat="0" applyFont="0" applyAlignment="0" applyProtection="0"/>
    <xf numFmtId="37" fontId="5" fillId="0" borderId="0"/>
    <xf numFmtId="37" fontId="33"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12" applyNumberFormat="0" applyFont="0" applyAlignment="0" applyProtection="0"/>
    <xf numFmtId="37" fontId="33" fillId="0" borderId="0"/>
    <xf numFmtId="0" fontId="3" fillId="0" borderId="0"/>
    <xf numFmtId="164" fontId="4" fillId="0" borderId="0" applyFill="0" applyBorder="0" applyAlignment="0">
      <protection locked="0"/>
    </xf>
    <xf numFmtId="164" fontId="6" fillId="0" borderId="0" applyFill="0" applyBorder="0" applyAlignment="0"/>
  </cellStyleXfs>
  <cellXfs count="73">
    <xf numFmtId="0" fontId="0" fillId="0" borderId="0" xfId="0"/>
    <xf numFmtId="41" fontId="6" fillId="0" borderId="0" xfId="2" applyNumberFormat="1" applyFont="1" applyFill="1" applyBorder="1" applyProtection="1">
      <protection locked="0"/>
    </xf>
    <xf numFmtId="37" fontId="7" fillId="0" borderId="1" xfId="3" applyFont="1" applyFill="1" applyBorder="1" applyProtection="1">
      <protection locked="0"/>
    </xf>
    <xf numFmtId="37" fontId="6" fillId="0" borderId="1" xfId="3" applyFont="1" applyFill="1" applyBorder="1" applyProtection="1">
      <protection locked="0"/>
    </xf>
    <xf numFmtId="41" fontId="6" fillId="0" borderId="0" xfId="3" applyNumberFormat="1" applyFont="1" applyFill="1" applyProtection="1">
      <protection locked="0"/>
    </xf>
    <xf numFmtId="37" fontId="6" fillId="0" borderId="0" xfId="3" applyFont="1" applyFill="1" applyProtection="1">
      <protection locked="0"/>
    </xf>
    <xf numFmtId="37" fontId="6" fillId="0" borderId="0" xfId="3" applyFont="1" applyFill="1" applyAlignment="1" applyProtection="1">
      <alignment wrapText="1"/>
      <protection locked="0"/>
    </xf>
    <xf numFmtId="41" fontId="6" fillId="0" borderId="0" xfId="3" applyNumberFormat="1" applyFont="1" applyFill="1" applyAlignment="1" applyProtection="1">
      <alignment wrapText="1"/>
      <protection locked="0"/>
    </xf>
    <xf numFmtId="37" fontId="5" fillId="0" borderId="0" xfId="3" applyProtection="1">
      <protection locked="0"/>
    </xf>
    <xf numFmtId="37" fontId="8" fillId="0" borderId="0" xfId="3" applyFont="1" applyFill="1" applyAlignment="1" applyProtection="1">
      <alignment horizontal="left"/>
      <protection locked="0"/>
    </xf>
    <xf numFmtId="37" fontId="8" fillId="0" borderId="0" xfId="3" applyFont="1" applyFill="1" applyProtection="1">
      <protection locked="0"/>
    </xf>
    <xf numFmtId="166" fontId="6" fillId="0" borderId="0" xfId="2" applyNumberFormat="1" applyFont="1" applyFill="1" applyProtection="1">
      <protection locked="0"/>
    </xf>
    <xf numFmtId="37" fontId="6" fillId="0" borderId="0" xfId="3" applyFont="1" applyFill="1" applyAlignment="1" applyProtection="1">
      <alignment horizontal="left"/>
      <protection locked="0"/>
    </xf>
    <xf numFmtId="41" fontId="6" fillId="0" borderId="0" xfId="3" applyNumberFormat="1" applyFont="1" applyFill="1" applyBorder="1" applyProtection="1">
      <protection locked="0"/>
    </xf>
    <xf numFmtId="37" fontId="5" fillId="0" borderId="0" xfId="3" applyFill="1" applyProtection="1">
      <protection locked="0"/>
    </xf>
    <xf numFmtId="37" fontId="6" fillId="0" borderId="0" xfId="3" applyFont="1" applyFill="1" applyBorder="1" applyProtection="1">
      <protection locked="0"/>
    </xf>
    <xf numFmtId="37" fontId="6" fillId="0" borderId="0" xfId="3" applyFont="1" applyFill="1" applyBorder="1" applyAlignment="1" applyProtection="1">
      <alignment horizontal="left"/>
      <protection locked="0"/>
    </xf>
    <xf numFmtId="37" fontId="8" fillId="0" borderId="0" xfId="3" applyFont="1" applyFill="1" applyBorder="1" applyProtection="1">
      <protection locked="0"/>
    </xf>
    <xf numFmtId="37" fontId="9" fillId="0" borderId="0" xfId="3" applyFont="1" applyFill="1" applyProtection="1">
      <protection locked="0"/>
    </xf>
    <xf numFmtId="37" fontId="10" fillId="0" borderId="0" xfId="3" applyFont="1" applyFill="1" applyProtection="1">
      <protection locked="0"/>
    </xf>
    <xf numFmtId="37" fontId="10" fillId="0" borderId="0" xfId="3" applyFont="1" applyFill="1" applyBorder="1" applyProtection="1">
      <protection locked="0"/>
    </xf>
    <xf numFmtId="37" fontId="5" fillId="0" borderId="0" xfId="3" applyFill="1" applyBorder="1" applyProtection="1">
      <protection locked="0"/>
    </xf>
    <xf numFmtId="37" fontId="12" fillId="0" borderId="0" xfId="3" applyFont="1" applyFill="1" applyProtection="1">
      <protection locked="0"/>
    </xf>
    <xf numFmtId="37" fontId="13" fillId="0" borderId="0" xfId="3" applyFont="1" applyFill="1" applyProtection="1">
      <protection locked="0"/>
    </xf>
    <xf numFmtId="37" fontId="14" fillId="0" borderId="0" xfId="3" applyFont="1" applyFill="1" applyProtection="1">
      <protection locked="0"/>
    </xf>
    <xf numFmtId="164" fontId="6" fillId="0" borderId="1" xfId="2" applyNumberFormat="1" applyFont="1" applyFill="1" applyBorder="1" applyAlignment="1" applyProtection="1">
      <alignment shrinkToFit="1"/>
      <protection locked="0"/>
    </xf>
    <xf numFmtId="164" fontId="6" fillId="0" borderId="1" xfId="3" applyNumberFormat="1" applyFont="1" applyFill="1" applyBorder="1" applyProtection="1">
      <protection locked="0"/>
    </xf>
    <xf numFmtId="164" fontId="6" fillId="0" borderId="2" xfId="2" applyNumberFormat="1" applyFont="1" applyFill="1" applyBorder="1" applyAlignment="1" applyProtection="1">
      <alignment horizontal="centerContinuous"/>
      <protection locked="0"/>
    </xf>
    <xf numFmtId="164" fontId="6" fillId="0" borderId="1" xfId="2" applyNumberFormat="1" applyFont="1" applyFill="1" applyBorder="1" applyProtection="1">
      <protection locked="0"/>
    </xf>
    <xf numFmtId="164" fontId="6" fillId="0" borderId="3" xfId="2" applyNumberFormat="1" applyFont="1" applyFill="1" applyBorder="1" applyAlignment="1" applyProtection="1">
      <alignment horizontal="center" wrapText="1"/>
      <protection locked="0"/>
    </xf>
    <xf numFmtId="164" fontId="6" fillId="0" borderId="0" xfId="3" applyNumberFormat="1" applyFont="1" applyFill="1" applyAlignment="1" applyProtection="1">
      <alignment wrapText="1"/>
      <protection locked="0"/>
    </xf>
    <xf numFmtId="164" fontId="6" fillId="0" borderId="3" xfId="2" applyNumberFormat="1" applyFont="1" applyFill="1" applyBorder="1" applyAlignment="1" applyProtection="1">
      <alignment horizontal="centerContinuous" wrapText="1"/>
      <protection locked="0"/>
    </xf>
    <xf numFmtId="164" fontId="6" fillId="0" borderId="0" xfId="2" applyNumberFormat="1" applyFont="1" applyFill="1" applyAlignment="1" applyProtection="1">
      <alignment wrapText="1"/>
      <protection locked="0"/>
    </xf>
    <xf numFmtId="164" fontId="6" fillId="0" borderId="3" xfId="2" applyNumberFormat="1" applyFont="1" applyFill="1" applyBorder="1" applyAlignment="1" applyProtection="1">
      <alignment horizontal="right" wrapText="1"/>
      <protection locked="0"/>
    </xf>
    <xf numFmtId="164" fontId="6" fillId="0" borderId="0" xfId="2" applyNumberFormat="1" applyFont="1" applyFill="1" applyBorder="1" applyAlignment="1" applyProtection="1">
      <alignment horizontal="right" wrapText="1"/>
      <protection locked="0"/>
    </xf>
    <xf numFmtId="164" fontId="6" fillId="0" borderId="0" xfId="2" applyNumberFormat="1" applyFont="1" applyFill="1" applyBorder="1" applyAlignment="1" applyProtection="1">
      <alignment horizontal="center" wrapText="1"/>
      <protection locked="0"/>
    </xf>
    <xf numFmtId="164" fontId="6" fillId="0" borderId="0" xfId="2" applyNumberFormat="1" applyFont="1" applyFill="1" applyProtection="1">
      <protection locked="0"/>
    </xf>
    <xf numFmtId="164" fontId="6" fillId="0" borderId="0" xfId="3" applyNumberFormat="1" applyFont="1" applyFill="1" applyProtection="1">
      <protection locked="0"/>
    </xf>
    <xf numFmtId="164" fontId="6" fillId="0" borderId="3" xfId="2" applyNumberFormat="1" applyFont="1" applyFill="1" applyBorder="1" applyAlignment="1" applyProtection="1">
      <alignment horizontal="center"/>
      <protection locked="0"/>
    </xf>
    <xf numFmtId="164" fontId="6" fillId="0" borderId="3" xfId="2" applyNumberFormat="1" applyFont="1" applyFill="1" applyBorder="1" applyProtection="1">
      <protection locked="0"/>
    </xf>
    <xf numFmtId="164" fontId="6" fillId="0" borderId="0" xfId="3" applyNumberFormat="1" applyFont="1" applyFill="1" applyBorder="1" applyProtection="1">
      <protection locked="0"/>
    </xf>
    <xf numFmtId="164" fontId="6" fillId="0" borderId="0" xfId="2" applyNumberFormat="1" applyFont="1" applyFill="1" applyBorder="1" applyProtection="1">
      <protection locked="0"/>
    </xf>
    <xf numFmtId="164" fontId="6" fillId="0" borderId="0" xfId="2" applyNumberFormat="1" applyFont="1" applyFill="1" applyBorder="1" applyAlignment="1" applyProtection="1">
      <alignment horizontal="right"/>
      <protection locked="0"/>
    </xf>
    <xf numFmtId="165" fontId="6" fillId="0" borderId="0" xfId="2" applyNumberFormat="1" applyFont="1" applyFill="1" applyProtection="1">
      <protection locked="0"/>
    </xf>
    <xf numFmtId="165" fontId="6" fillId="0" borderId="0" xfId="3" applyNumberFormat="1" applyFont="1" applyFill="1" applyBorder="1" applyProtection="1">
      <protection locked="0"/>
    </xf>
    <xf numFmtId="165" fontId="6" fillId="0" borderId="4" xfId="2" applyNumberFormat="1" applyFont="1" applyFill="1" applyBorder="1" applyProtection="1">
      <protection locked="0"/>
    </xf>
    <xf numFmtId="37" fontId="6" fillId="0" borderId="0" xfId="3" applyFont="1" applyFill="1" applyProtection="1">
      <protection locked="0"/>
    </xf>
    <xf numFmtId="37" fontId="6" fillId="0" borderId="0" xfId="47" applyFont="1" applyFill="1"/>
    <xf numFmtId="37" fontId="6" fillId="0" borderId="0" xfId="47" applyFont="1" applyFill="1" applyAlignment="1">
      <alignment horizontal="left"/>
    </xf>
    <xf numFmtId="166" fontId="6" fillId="0" borderId="0" xfId="2" applyNumberFormat="1" applyFont="1" applyFill="1" applyProtection="1">
      <protection locked="0"/>
    </xf>
    <xf numFmtId="37" fontId="6" fillId="0" borderId="0" xfId="3" applyFont="1" applyFill="1" applyProtection="1">
      <protection locked="0"/>
    </xf>
    <xf numFmtId="166" fontId="6" fillId="0" borderId="0" xfId="2" applyNumberFormat="1" applyFont="1" applyFill="1" applyProtection="1">
      <protection locked="0"/>
    </xf>
    <xf numFmtId="37" fontId="6" fillId="0" borderId="0" xfId="3" applyFont="1" applyFill="1" applyProtection="1">
      <protection locked="0"/>
    </xf>
    <xf numFmtId="166" fontId="6" fillId="0" borderId="0" xfId="2" applyNumberFormat="1" applyFont="1" applyFill="1" applyProtection="1">
      <protection locked="0"/>
    </xf>
    <xf numFmtId="37" fontId="6" fillId="0" borderId="0" xfId="3" applyFont="1" applyFill="1" applyProtection="1">
      <protection locked="0"/>
    </xf>
    <xf numFmtId="166" fontId="6" fillId="0" borderId="0" xfId="2" applyNumberFormat="1" applyFont="1" applyFill="1" applyProtection="1">
      <protection locked="0"/>
    </xf>
    <xf numFmtId="37" fontId="6" fillId="0" borderId="0" xfId="3" applyFont="1" applyFill="1" applyProtection="1">
      <protection locked="0"/>
    </xf>
    <xf numFmtId="37" fontId="6" fillId="0" borderId="0" xfId="3" applyFont="1" applyFill="1" applyAlignment="1" applyProtection="1">
      <protection locked="0"/>
    </xf>
    <xf numFmtId="166" fontId="6" fillId="0" borderId="0" xfId="2" applyNumberFormat="1" applyFont="1" applyFill="1" applyProtection="1">
      <protection locked="0"/>
    </xf>
    <xf numFmtId="37" fontId="6" fillId="0" borderId="0" xfId="3" applyFont="1" applyFill="1" applyProtection="1">
      <protection locked="0"/>
    </xf>
    <xf numFmtId="37" fontId="6" fillId="0" borderId="0" xfId="50" applyFont="1" applyFill="1"/>
    <xf numFmtId="37" fontId="6" fillId="0" borderId="0" xfId="50" applyFont="1" applyFill="1" applyBorder="1"/>
    <xf numFmtId="37" fontId="6" fillId="0" borderId="0" xfId="0" applyNumberFormat="1" applyFont="1" applyFill="1"/>
    <xf numFmtId="37" fontId="6" fillId="0" borderId="0" xfId="51" applyFont="1" applyFill="1"/>
    <xf numFmtId="166" fontId="6" fillId="0" borderId="0" xfId="2" applyNumberFormat="1" applyFont="1" applyFill="1" applyProtection="1">
      <protection locked="0"/>
    </xf>
    <xf numFmtId="37" fontId="6" fillId="0" borderId="0" xfId="3" applyFont="1" applyFill="1" applyProtection="1">
      <protection locked="0"/>
    </xf>
    <xf numFmtId="41" fontId="6" fillId="0" borderId="0" xfId="69" applyNumberFormat="1" applyFont="1" applyFill="1" applyBorder="1" applyAlignment="1" applyProtection="1">
      <protection locked="0"/>
    </xf>
    <xf numFmtId="165" fontId="6" fillId="0" borderId="0" xfId="2" applyNumberFormat="1" applyFont="1" applyFill="1" applyBorder="1" applyProtection="1">
      <protection locked="0"/>
    </xf>
    <xf numFmtId="37" fontId="5" fillId="0" borderId="1" xfId="3" applyFill="1" applyBorder="1" applyProtection="1">
      <protection locked="0"/>
    </xf>
    <xf numFmtId="3" fontId="5" fillId="0" borderId="0" xfId="3" applyNumberFormat="1" applyFill="1" applyProtection="1">
      <protection locked="0"/>
    </xf>
    <xf numFmtId="3" fontId="11" fillId="0" borderId="0" xfId="3" applyNumberFormat="1" applyFont="1" applyFill="1" applyProtection="1">
      <protection locked="0"/>
    </xf>
    <xf numFmtId="49" fontId="34" fillId="0" borderId="0" xfId="69" applyNumberFormat="1" applyFont="1" applyFill="1" applyAlignment="1" applyProtection="1">
      <protection locked="0"/>
    </xf>
    <xf numFmtId="164" fontId="6" fillId="0" borderId="3" xfId="69" applyFont="1" applyFill="1" applyBorder="1" applyAlignment="1"/>
  </cellXfs>
  <cellStyles count="70">
    <cellStyle name="20% - Accent1" xfId="24" builtinId="30" customBuiltin="1"/>
    <cellStyle name="20% - Accent1 2" xfId="52"/>
    <cellStyle name="20% - Accent2" xfId="28" builtinId="34" customBuiltin="1"/>
    <cellStyle name="20% - Accent2 2" xfId="54"/>
    <cellStyle name="20% - Accent3" xfId="32" builtinId="38" customBuiltin="1"/>
    <cellStyle name="20% - Accent3 2" xfId="56"/>
    <cellStyle name="20% - Accent4" xfId="36" builtinId="42" customBuiltin="1"/>
    <cellStyle name="20% - Accent4 2" xfId="58"/>
    <cellStyle name="20% - Accent5" xfId="40" builtinId="46" customBuiltin="1"/>
    <cellStyle name="20% - Accent5 2" xfId="60"/>
    <cellStyle name="20% - Accent6" xfId="44" builtinId="50" customBuiltin="1"/>
    <cellStyle name="20% - Accent6 2" xfId="62"/>
    <cellStyle name="40% - Accent1" xfId="25" builtinId="31" customBuiltin="1"/>
    <cellStyle name="40% - Accent1 2" xfId="53"/>
    <cellStyle name="40% - Accent2" xfId="29" builtinId="35" customBuiltin="1"/>
    <cellStyle name="40% - Accent2 2" xfId="55"/>
    <cellStyle name="40% - Accent3" xfId="33" builtinId="39" customBuiltin="1"/>
    <cellStyle name="40% - Accent3 2" xfId="57"/>
    <cellStyle name="40% - Accent4" xfId="37" builtinId="43" customBuiltin="1"/>
    <cellStyle name="40% - Accent4 2" xfId="59"/>
    <cellStyle name="40% - Accent5" xfId="41" builtinId="47" customBuiltin="1"/>
    <cellStyle name="40% - Accent5 2" xfId="61"/>
    <cellStyle name="40% - Accent6" xfId="45" builtinId="51" customBuiltin="1"/>
    <cellStyle name="40% - Accent6 2" xfId="63"/>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ampus-entered" xfId="1"/>
    <cellStyle name="Campus-entered 2" xfId="68"/>
    <cellStyle name="Check Cell" xfId="19" builtinId="23" customBuiltin="1"/>
    <cellStyle name="Comma" xfId="2" builtinId="3"/>
    <cellStyle name="Comma 2" xfId="6"/>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Input" xfId="15" builtinId="20" customBuiltin="1"/>
    <cellStyle name="Linked Cell" xfId="18" builtinId="24" customBuiltin="1"/>
    <cellStyle name="Neutral" xfId="14" builtinId="28" customBuiltin="1"/>
    <cellStyle name="Normal" xfId="0" builtinId="0"/>
    <cellStyle name="Normal 2" xfId="5"/>
    <cellStyle name="Normal 2 2" xfId="48"/>
    <cellStyle name="Normal 2 3" xfId="64"/>
    <cellStyle name="Normal 3" xfId="50"/>
    <cellStyle name="Normal 3 2" xfId="66"/>
    <cellStyle name="Normal 4" xfId="47"/>
    <cellStyle name="Normal 5" xfId="51"/>
    <cellStyle name="Normal 6" xfId="67"/>
    <cellStyle name="Normal_Sch C 2008 v2" xfId="3"/>
    <cellStyle name="Not-campus-entered" xfId="4"/>
    <cellStyle name="Not-campus-entered 2" xfId="69"/>
    <cellStyle name="Note 2" xfId="49"/>
    <cellStyle name="Note 2 2" xfId="65"/>
    <cellStyle name="Output" xfId="16" builtinId="21" customBuiltin="1"/>
    <cellStyle name="Title" xfId="7" builtinId="15" customBuiltin="1"/>
    <cellStyle name="Total" xfId="22" builtinId="25" customBuiltin="1"/>
    <cellStyle name="Warning Text" xfId="2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ucop.edu/sites/finacct/corpacctg/Fiscal%20Close%20Prior%20Year/Fiscal%20Close%202014-2015/UCD/FY%2014-15%20Schedule%20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chedule C Download"/>
      <sheetName val="Schedule C Division Totals"/>
      <sheetName val="Pivot Table"/>
      <sheetName val="FY Comparison"/>
      <sheetName val="Prelim"/>
      <sheetName val="Final Bfr Copying to OP Format-"/>
    </sheetNames>
    <sheetDataSet>
      <sheetData sheetId="0">
        <row r="7">
          <cell r="C7">
            <v>430200</v>
          </cell>
          <cell r="D7" t="str">
            <v>Dean's office</v>
          </cell>
          <cell r="E7">
            <v>9002126.1099999994</v>
          </cell>
          <cell r="F7">
            <v>4300960.53</v>
          </cell>
          <cell r="G7">
            <v>3896161.92</v>
          </cell>
          <cell r="H7">
            <v>805003.66</v>
          </cell>
          <cell r="I7">
            <v>2835671.69</v>
          </cell>
          <cell r="J7">
            <v>6299941.2199999997</v>
          </cell>
          <cell r="K7">
            <v>-133486.79999999999</v>
          </cell>
        </row>
        <row r="9">
          <cell r="C9">
            <v>620325</v>
          </cell>
          <cell r="D9" t="str">
            <v>Agricultural and environmental sciences</v>
          </cell>
          <cell r="E9">
            <v>98681.21</v>
          </cell>
          <cell r="F9">
            <v>0</v>
          </cell>
          <cell r="G9">
            <v>0</v>
          </cell>
          <cell r="H9">
            <v>98681.21</v>
          </cell>
          <cell r="I9">
            <v>64853.06</v>
          </cell>
          <cell r="J9">
            <v>33828.15</v>
          </cell>
          <cell r="K9">
            <v>0</v>
          </cell>
        </row>
        <row r="11">
          <cell r="C11">
            <v>440205</v>
          </cell>
          <cell r="D11" t="str">
            <v>Agricultural resource economics</v>
          </cell>
          <cell r="E11">
            <v>8184025.5599999996</v>
          </cell>
          <cell r="F11">
            <v>2872435.4</v>
          </cell>
          <cell r="G11">
            <v>177714.58</v>
          </cell>
          <cell r="H11">
            <v>5133875.58</v>
          </cell>
          <cell r="I11">
            <v>3336585.73</v>
          </cell>
          <cell r="J11">
            <v>4847459.83</v>
          </cell>
          <cell r="K11">
            <v>-20</v>
          </cell>
        </row>
        <row r="12">
          <cell r="C12">
            <v>440293</v>
          </cell>
          <cell r="D12" t="str">
            <v>Anatomy, physiology &amp; cell biology</v>
          </cell>
          <cell r="E12">
            <v>8299.01</v>
          </cell>
          <cell r="F12">
            <v>8299.01</v>
          </cell>
          <cell r="G12">
            <v>0</v>
          </cell>
          <cell r="H12">
            <v>0</v>
          </cell>
          <cell r="I12">
            <v>2877.82</v>
          </cell>
          <cell r="J12">
            <v>5421.19</v>
          </cell>
          <cell r="K12">
            <v>0</v>
          </cell>
        </row>
        <row r="13">
          <cell r="C13">
            <v>440221</v>
          </cell>
          <cell r="D13" t="str">
            <v>Animal science</v>
          </cell>
          <cell r="E13">
            <v>11448823.699999999</v>
          </cell>
          <cell r="F13">
            <v>4674637.4800000004</v>
          </cell>
          <cell r="G13">
            <v>2248503.7400000002</v>
          </cell>
          <cell r="H13">
            <v>4525682.4800000004</v>
          </cell>
          <cell r="I13">
            <v>5298398.1900000004</v>
          </cell>
          <cell r="J13">
            <v>6258434.79</v>
          </cell>
          <cell r="K13">
            <v>-108009.28</v>
          </cell>
        </row>
        <row r="14">
          <cell r="C14">
            <v>440225</v>
          </cell>
          <cell r="D14" t="str">
            <v>Avian sciences</v>
          </cell>
          <cell r="E14">
            <v>217202.81</v>
          </cell>
          <cell r="F14">
            <v>210297.56</v>
          </cell>
          <cell r="G14">
            <v>-10800.39</v>
          </cell>
          <cell r="H14">
            <v>17705.64</v>
          </cell>
          <cell r="I14">
            <v>90551.08</v>
          </cell>
          <cell r="J14">
            <v>151446.41</v>
          </cell>
          <cell r="K14">
            <v>-24794.68</v>
          </cell>
        </row>
        <row r="15">
          <cell r="C15">
            <v>440210</v>
          </cell>
          <cell r="D15" t="str">
            <v>Biological and agricultural engineering</v>
          </cell>
          <cell r="E15">
            <v>5448622.0800000001</v>
          </cell>
          <cell r="F15">
            <v>1557096.88</v>
          </cell>
          <cell r="G15">
            <v>294359.06</v>
          </cell>
          <cell r="H15">
            <v>3597166.14</v>
          </cell>
          <cell r="I15">
            <v>3268207.15</v>
          </cell>
          <cell r="J15">
            <v>2470644.9300000002</v>
          </cell>
          <cell r="K15">
            <v>-290230</v>
          </cell>
        </row>
        <row r="16">
          <cell r="C16">
            <v>441096</v>
          </cell>
          <cell r="D16" t="str">
            <v>Center for population biology</v>
          </cell>
          <cell r="E16">
            <v>111274.91</v>
          </cell>
          <cell r="F16">
            <v>0</v>
          </cell>
          <cell r="G16">
            <v>0</v>
          </cell>
          <cell r="H16">
            <v>111274.91</v>
          </cell>
          <cell r="I16">
            <v>23509.83</v>
          </cell>
          <cell r="J16">
            <v>87765.08</v>
          </cell>
          <cell r="K16">
            <v>0</v>
          </cell>
        </row>
        <row r="17">
          <cell r="C17">
            <v>440352</v>
          </cell>
          <cell r="D17" t="str">
            <v>Departmental Research Administration</v>
          </cell>
          <cell r="E17">
            <v>4049798.7</v>
          </cell>
          <cell r="F17">
            <v>4025226.13</v>
          </cell>
          <cell r="G17">
            <v>24572.57</v>
          </cell>
          <cell r="H17">
            <v>0</v>
          </cell>
          <cell r="I17">
            <v>2612242.39</v>
          </cell>
          <cell r="J17">
            <v>1437556.31</v>
          </cell>
          <cell r="K17">
            <v>0</v>
          </cell>
        </row>
        <row r="18">
          <cell r="C18">
            <v>440229</v>
          </cell>
          <cell r="D18" t="str">
            <v>Entomology and Nematology</v>
          </cell>
          <cell r="E18">
            <v>11212998.939999999</v>
          </cell>
          <cell r="F18">
            <v>2727089.86</v>
          </cell>
          <cell r="G18">
            <v>516942.8</v>
          </cell>
          <cell r="H18">
            <v>7968966.2800000003</v>
          </cell>
          <cell r="I18">
            <v>5128888.6399999997</v>
          </cell>
          <cell r="J18">
            <v>6086671.0999999996</v>
          </cell>
          <cell r="K18">
            <v>-2560.8000000000002</v>
          </cell>
        </row>
        <row r="19">
          <cell r="C19">
            <v>440232</v>
          </cell>
          <cell r="D19" t="str">
            <v>Environmental design</v>
          </cell>
          <cell r="E19">
            <v>261785.18</v>
          </cell>
          <cell r="F19">
            <v>18664.91</v>
          </cell>
          <cell r="G19">
            <v>7835.83</v>
          </cell>
          <cell r="H19">
            <v>235284.44</v>
          </cell>
          <cell r="I19">
            <v>153972.93</v>
          </cell>
          <cell r="J19">
            <v>107812.25</v>
          </cell>
          <cell r="K19">
            <v>0</v>
          </cell>
        </row>
        <row r="20">
          <cell r="C20">
            <v>440240</v>
          </cell>
          <cell r="D20" t="str">
            <v>Environmental science &amp; policy</v>
          </cell>
          <cell r="E20">
            <v>4840225.59</v>
          </cell>
          <cell r="F20">
            <v>1631504.41</v>
          </cell>
          <cell r="G20">
            <v>224148.12</v>
          </cell>
          <cell r="H20">
            <v>2984573.06</v>
          </cell>
          <cell r="I20">
            <v>3047901.33</v>
          </cell>
          <cell r="J20">
            <v>1805802.26</v>
          </cell>
          <cell r="K20">
            <v>-13478</v>
          </cell>
        </row>
        <row r="21">
          <cell r="C21">
            <v>440231</v>
          </cell>
          <cell r="D21" t="str">
            <v>Environmental toxicology</v>
          </cell>
          <cell r="E21">
            <v>6239876.0800000001</v>
          </cell>
          <cell r="F21">
            <v>1240531.03</v>
          </cell>
          <cell r="G21">
            <v>63462.39</v>
          </cell>
          <cell r="H21">
            <v>4935882.66</v>
          </cell>
          <cell r="I21">
            <v>3026676.81</v>
          </cell>
          <cell r="J21">
            <v>3214561.71</v>
          </cell>
          <cell r="K21">
            <v>-1362.44</v>
          </cell>
        </row>
        <row r="22">
          <cell r="C22">
            <v>441092</v>
          </cell>
          <cell r="D22" t="str">
            <v>Evolution and ecology</v>
          </cell>
          <cell r="E22">
            <v>3577347.63</v>
          </cell>
          <cell r="F22">
            <v>915966.16</v>
          </cell>
          <cell r="G22">
            <v>50978.53</v>
          </cell>
          <cell r="H22">
            <v>2610402.94</v>
          </cell>
          <cell r="I22">
            <v>1826669.84</v>
          </cell>
          <cell r="J22">
            <v>1750677.79</v>
          </cell>
          <cell r="K22">
            <v>0</v>
          </cell>
        </row>
        <row r="23">
          <cell r="C23">
            <v>440233</v>
          </cell>
          <cell r="D23" t="str">
            <v>Food science &amp; technology</v>
          </cell>
          <cell r="E23">
            <v>5356465.01</v>
          </cell>
          <cell r="F23">
            <v>1446079.46</v>
          </cell>
          <cell r="G23">
            <v>678652.11</v>
          </cell>
          <cell r="H23">
            <v>3231733.44</v>
          </cell>
          <cell r="I23">
            <v>2879127.33</v>
          </cell>
          <cell r="J23">
            <v>2527483.38</v>
          </cell>
          <cell r="K23">
            <v>-50145.7</v>
          </cell>
        </row>
        <row r="24">
          <cell r="C24">
            <v>440201</v>
          </cell>
          <cell r="D24" t="str">
            <v>General</v>
          </cell>
          <cell r="E24">
            <v>7426896.1799999997</v>
          </cell>
          <cell r="F24">
            <v>1774741.96</v>
          </cell>
          <cell r="G24">
            <v>312576</v>
          </cell>
          <cell r="H24">
            <v>5339578.22</v>
          </cell>
          <cell r="I24">
            <v>2687108.86</v>
          </cell>
          <cell r="J24">
            <v>5228596</v>
          </cell>
          <cell r="K24">
            <v>-488808.68</v>
          </cell>
        </row>
        <row r="25">
          <cell r="C25">
            <v>441042</v>
          </cell>
          <cell r="D25" t="str">
            <v>Genome center</v>
          </cell>
          <cell r="E25">
            <v>791601.25</v>
          </cell>
          <cell r="F25">
            <v>-4004.97</v>
          </cell>
          <cell r="G25">
            <v>4919.26</v>
          </cell>
          <cell r="H25">
            <v>790686.96</v>
          </cell>
          <cell r="I25">
            <v>325799.65999999997</v>
          </cell>
          <cell r="J25">
            <v>465801.59</v>
          </cell>
          <cell r="K25">
            <v>0</v>
          </cell>
        </row>
        <row r="26">
          <cell r="C26">
            <v>440223</v>
          </cell>
          <cell r="D26" t="str">
            <v>Human &amp; community development</v>
          </cell>
          <cell r="E26">
            <v>895269.73</v>
          </cell>
          <cell r="F26">
            <v>29931.29</v>
          </cell>
          <cell r="G26">
            <v>18778.099999999999</v>
          </cell>
          <cell r="H26">
            <v>846560.34</v>
          </cell>
          <cell r="I26">
            <v>405559.95</v>
          </cell>
          <cell r="J26">
            <v>489709.78</v>
          </cell>
          <cell r="K26">
            <v>0</v>
          </cell>
        </row>
        <row r="27">
          <cell r="C27">
            <v>440224</v>
          </cell>
          <cell r="D27" t="str">
            <v>Human Ecology</v>
          </cell>
          <cell r="E27">
            <v>2138316.38</v>
          </cell>
          <cell r="F27">
            <v>1705448.92</v>
          </cell>
          <cell r="G27">
            <v>72496.479999999996</v>
          </cell>
          <cell r="H27">
            <v>360370.98</v>
          </cell>
          <cell r="I27">
            <v>1297340.55</v>
          </cell>
          <cell r="J27">
            <v>840975.83</v>
          </cell>
          <cell r="K27">
            <v>0</v>
          </cell>
        </row>
        <row r="28">
          <cell r="C28">
            <v>440219</v>
          </cell>
          <cell r="D28" t="str">
            <v>Land, air and water resources</v>
          </cell>
          <cell r="E28">
            <v>10127155.08</v>
          </cell>
          <cell r="F28">
            <v>2909664.63</v>
          </cell>
          <cell r="G28">
            <v>245084.64</v>
          </cell>
          <cell r="H28">
            <v>6972405.8099999996</v>
          </cell>
          <cell r="I28">
            <v>5768162.4400000004</v>
          </cell>
          <cell r="J28">
            <v>4385485.5999999996</v>
          </cell>
          <cell r="K28">
            <v>-26492.959999999999</v>
          </cell>
        </row>
        <row r="29">
          <cell r="C29">
            <v>440294</v>
          </cell>
          <cell r="D29" t="str">
            <v>Medicine and epidemiology</v>
          </cell>
          <cell r="E29">
            <v>290524.02</v>
          </cell>
          <cell r="F29">
            <v>251755.26</v>
          </cell>
          <cell r="G29">
            <v>38768.76</v>
          </cell>
          <cell r="H29">
            <v>0</v>
          </cell>
          <cell r="I29">
            <v>163790.88</v>
          </cell>
          <cell r="J29">
            <v>126733.14</v>
          </cell>
          <cell r="K29">
            <v>0</v>
          </cell>
        </row>
        <row r="30">
          <cell r="C30">
            <v>441016</v>
          </cell>
          <cell r="D30" t="str">
            <v>Microbiology</v>
          </cell>
          <cell r="E30">
            <v>845770.75</v>
          </cell>
          <cell r="F30">
            <v>280297.40000000002</v>
          </cell>
          <cell r="G30">
            <v>0</v>
          </cell>
          <cell r="H30">
            <v>565473.35</v>
          </cell>
          <cell r="I30">
            <v>521134.93</v>
          </cell>
          <cell r="J30">
            <v>324635.82</v>
          </cell>
          <cell r="K30">
            <v>0</v>
          </cell>
        </row>
        <row r="31">
          <cell r="C31">
            <v>441038</v>
          </cell>
          <cell r="D31" t="str">
            <v>Molecular &amp; cellular biology</v>
          </cell>
          <cell r="E31">
            <v>3132097.78</v>
          </cell>
          <cell r="F31">
            <v>698978.43</v>
          </cell>
          <cell r="G31">
            <v>3408.32</v>
          </cell>
          <cell r="H31">
            <v>2429711.0299999998</v>
          </cell>
          <cell r="I31">
            <v>1835034.26</v>
          </cell>
          <cell r="J31">
            <v>1297063.52</v>
          </cell>
          <cell r="K31">
            <v>0</v>
          </cell>
        </row>
        <row r="32">
          <cell r="C32">
            <v>440295</v>
          </cell>
          <cell r="D32" t="str">
            <v>Molecular bioscience</v>
          </cell>
          <cell r="E32">
            <v>72248.38</v>
          </cell>
          <cell r="F32">
            <v>72248.38</v>
          </cell>
          <cell r="G32">
            <v>0</v>
          </cell>
          <cell r="H32">
            <v>0</v>
          </cell>
          <cell r="I32">
            <v>52000.99</v>
          </cell>
          <cell r="J32">
            <v>20247.39</v>
          </cell>
          <cell r="K32">
            <v>0</v>
          </cell>
        </row>
        <row r="33">
          <cell r="C33">
            <v>440247</v>
          </cell>
          <cell r="D33" t="str">
            <v>Nematology</v>
          </cell>
          <cell r="E33">
            <v>354947.58</v>
          </cell>
          <cell r="F33">
            <v>73666.77</v>
          </cell>
          <cell r="G33">
            <v>1862.09</v>
          </cell>
          <cell r="H33">
            <v>279418.71999999997</v>
          </cell>
          <cell r="I33">
            <v>178452.82</v>
          </cell>
          <cell r="J33">
            <v>176494.76</v>
          </cell>
          <cell r="K33">
            <v>0</v>
          </cell>
        </row>
        <row r="34">
          <cell r="C34">
            <v>441035</v>
          </cell>
          <cell r="D34" t="str">
            <v>Neurobiology, physiology &amp; behavior</v>
          </cell>
          <cell r="E34">
            <v>1131549.94</v>
          </cell>
          <cell r="F34">
            <v>360797.27</v>
          </cell>
          <cell r="G34">
            <v>156141.44</v>
          </cell>
          <cell r="H34">
            <v>614611.23</v>
          </cell>
          <cell r="I34">
            <v>694976.23</v>
          </cell>
          <cell r="J34">
            <v>436573.71</v>
          </cell>
          <cell r="K34">
            <v>0</v>
          </cell>
        </row>
        <row r="35">
          <cell r="C35">
            <v>440248</v>
          </cell>
          <cell r="D35" t="str">
            <v>Nutrition</v>
          </cell>
          <cell r="E35">
            <v>10526137.68</v>
          </cell>
          <cell r="F35">
            <v>1443356.35</v>
          </cell>
          <cell r="G35">
            <v>64459.95</v>
          </cell>
          <cell r="H35">
            <v>9018321.3800000008</v>
          </cell>
          <cell r="I35">
            <v>4430225.68</v>
          </cell>
          <cell r="J35">
            <v>6537035.71</v>
          </cell>
          <cell r="K35">
            <v>-441123.71</v>
          </cell>
        </row>
        <row r="36">
          <cell r="C36">
            <v>440296</v>
          </cell>
          <cell r="D36" t="str">
            <v>Pathology, microbiology &amp; immunology</v>
          </cell>
          <cell r="E36">
            <v>538869.87</v>
          </cell>
          <cell r="F36">
            <v>503870.65</v>
          </cell>
          <cell r="G36">
            <v>0</v>
          </cell>
          <cell r="H36">
            <v>34999.22</v>
          </cell>
          <cell r="I36">
            <v>383125.09</v>
          </cell>
          <cell r="J36">
            <v>155744.78</v>
          </cell>
          <cell r="K36">
            <v>0</v>
          </cell>
        </row>
        <row r="37">
          <cell r="C37">
            <v>440290</v>
          </cell>
          <cell r="D37" t="str">
            <v>Plant Science</v>
          </cell>
          <cell r="E37">
            <v>42316970.619999997</v>
          </cell>
          <cell r="F37">
            <v>9186538.5600000005</v>
          </cell>
          <cell r="G37">
            <v>3476430.06</v>
          </cell>
          <cell r="H37">
            <v>29654002</v>
          </cell>
          <cell r="I37">
            <v>17746214.25</v>
          </cell>
          <cell r="J37">
            <v>25508187.850000001</v>
          </cell>
          <cell r="K37">
            <v>-937431.48</v>
          </cell>
        </row>
        <row r="38">
          <cell r="C38">
            <v>441020</v>
          </cell>
          <cell r="D38" t="str">
            <v>Plant biology</v>
          </cell>
          <cell r="E38">
            <v>3640252.84</v>
          </cell>
          <cell r="F38">
            <v>523766.28</v>
          </cell>
          <cell r="G38">
            <v>14319.16</v>
          </cell>
          <cell r="H38">
            <v>3102167.4</v>
          </cell>
          <cell r="I38">
            <v>1916196.03</v>
          </cell>
          <cell r="J38">
            <v>1724056.81</v>
          </cell>
          <cell r="K38">
            <v>0</v>
          </cell>
        </row>
        <row r="39">
          <cell r="C39">
            <v>440251</v>
          </cell>
          <cell r="D39" t="str">
            <v>Plant pathology</v>
          </cell>
          <cell r="E39">
            <v>12629307.82</v>
          </cell>
          <cell r="F39">
            <v>2538477.62</v>
          </cell>
          <cell r="G39">
            <v>333063.69</v>
          </cell>
          <cell r="H39">
            <v>9757766.5099999998</v>
          </cell>
          <cell r="I39">
            <v>6377010.04</v>
          </cell>
          <cell r="J39">
            <v>6252297.7800000003</v>
          </cell>
          <cell r="K39">
            <v>0</v>
          </cell>
        </row>
        <row r="40">
          <cell r="C40">
            <v>440297</v>
          </cell>
          <cell r="D40" t="str">
            <v>Population health &amp; reproduction</v>
          </cell>
          <cell r="E40">
            <v>684020.44</v>
          </cell>
          <cell r="F40">
            <v>682269.45</v>
          </cell>
          <cell r="G40">
            <v>0</v>
          </cell>
          <cell r="H40">
            <v>1750.99</v>
          </cell>
          <cell r="I40">
            <v>494325.03</v>
          </cell>
          <cell r="J40">
            <v>189695.41</v>
          </cell>
          <cell r="K40">
            <v>0</v>
          </cell>
        </row>
        <row r="41">
          <cell r="C41">
            <v>440292</v>
          </cell>
          <cell r="D41" t="str">
            <v>Public programs</v>
          </cell>
          <cell r="E41">
            <v>118250.99</v>
          </cell>
          <cell r="F41">
            <v>0</v>
          </cell>
          <cell r="G41">
            <v>20371.43</v>
          </cell>
          <cell r="H41">
            <v>97879.56</v>
          </cell>
          <cell r="I41">
            <v>57465.49</v>
          </cell>
          <cell r="J41">
            <v>60785.5</v>
          </cell>
          <cell r="K41">
            <v>0</v>
          </cell>
        </row>
        <row r="42">
          <cell r="C42">
            <v>440211</v>
          </cell>
          <cell r="D42" t="str">
            <v>Regional research</v>
          </cell>
          <cell r="E42">
            <v>33286.800000000003</v>
          </cell>
          <cell r="F42">
            <v>24667.39</v>
          </cell>
          <cell r="G42">
            <v>0</v>
          </cell>
          <cell r="H42">
            <v>8619.41</v>
          </cell>
          <cell r="I42">
            <v>23555.919999999998</v>
          </cell>
          <cell r="J42">
            <v>9730.8799999999992</v>
          </cell>
          <cell r="K42">
            <v>0</v>
          </cell>
        </row>
        <row r="43">
          <cell r="C43">
            <v>440227</v>
          </cell>
          <cell r="D43" t="str">
            <v>Textiles and clothing</v>
          </cell>
          <cell r="E43">
            <v>612642.37</v>
          </cell>
          <cell r="F43">
            <v>316717.96000000002</v>
          </cell>
          <cell r="G43">
            <v>16230.88</v>
          </cell>
          <cell r="H43">
            <v>279693.53000000003</v>
          </cell>
          <cell r="I43">
            <v>385574.62</v>
          </cell>
          <cell r="J43">
            <v>227067.75</v>
          </cell>
          <cell r="K43">
            <v>0</v>
          </cell>
        </row>
        <row r="44">
          <cell r="C44">
            <v>440269</v>
          </cell>
          <cell r="D44" t="str">
            <v>Tulare teaching and research center</v>
          </cell>
          <cell r="E44">
            <v>14984.93</v>
          </cell>
          <cell r="F44">
            <v>0</v>
          </cell>
          <cell r="G44">
            <v>4819.91</v>
          </cell>
          <cell r="H44">
            <v>10165.02</v>
          </cell>
          <cell r="I44">
            <v>13699.98</v>
          </cell>
          <cell r="J44">
            <v>1284.95</v>
          </cell>
          <cell r="K44">
            <v>0</v>
          </cell>
        </row>
        <row r="45">
          <cell r="C45">
            <v>440275</v>
          </cell>
          <cell r="D45" t="str">
            <v>VM General</v>
          </cell>
          <cell r="E45">
            <v>103007.46</v>
          </cell>
          <cell r="F45">
            <v>103007.46</v>
          </cell>
          <cell r="G45">
            <v>0</v>
          </cell>
          <cell r="H45">
            <v>0</v>
          </cell>
          <cell r="I45">
            <v>64902.09</v>
          </cell>
          <cell r="J45">
            <v>38105.370000000003</v>
          </cell>
          <cell r="K45">
            <v>0</v>
          </cell>
        </row>
        <row r="46">
          <cell r="C46">
            <v>440287</v>
          </cell>
          <cell r="D46" t="str">
            <v>Viticulture &amp; enology</v>
          </cell>
          <cell r="E46">
            <v>5249122.6900000004</v>
          </cell>
          <cell r="F46">
            <v>1640362.34</v>
          </cell>
          <cell r="G46">
            <v>193158.32</v>
          </cell>
          <cell r="H46">
            <v>3415602.03</v>
          </cell>
          <cell r="I46">
            <v>3121651.09</v>
          </cell>
          <cell r="J46">
            <v>2135232.83</v>
          </cell>
          <cell r="K46">
            <v>-7761.23</v>
          </cell>
        </row>
        <row r="47">
          <cell r="C47">
            <v>440222</v>
          </cell>
          <cell r="D47" t="str">
            <v>Wildlife, fish and conservation biology</v>
          </cell>
          <cell r="E47">
            <v>4157562.43</v>
          </cell>
          <cell r="F47">
            <v>901178.17</v>
          </cell>
          <cell r="G47">
            <v>131133.23000000001</v>
          </cell>
          <cell r="H47">
            <v>3125251.03</v>
          </cell>
          <cell r="I47">
            <v>2014814.95</v>
          </cell>
          <cell r="J47">
            <v>2142747.48</v>
          </cell>
          <cell r="K47">
            <v>0</v>
          </cell>
        </row>
        <row r="50">
          <cell r="C50">
            <v>430323</v>
          </cell>
          <cell r="D50" t="str">
            <v>Academic advising</v>
          </cell>
          <cell r="E50">
            <v>3524155.19</v>
          </cell>
          <cell r="F50">
            <v>0</v>
          </cell>
          <cell r="G50">
            <v>10404</v>
          </cell>
          <cell r="H50">
            <v>3513751.19</v>
          </cell>
          <cell r="I50">
            <v>298639.53999999998</v>
          </cell>
          <cell r="J50">
            <v>3225515.65</v>
          </cell>
          <cell r="K50">
            <v>0</v>
          </cell>
        </row>
        <row r="51">
          <cell r="C51">
            <v>430337</v>
          </cell>
          <cell r="D51" t="str">
            <v>Animal science-livestock management</v>
          </cell>
          <cell r="E51">
            <v>1211106.52</v>
          </cell>
          <cell r="F51">
            <v>0</v>
          </cell>
          <cell r="G51">
            <v>1211106.52</v>
          </cell>
          <cell r="H51">
            <v>0</v>
          </cell>
          <cell r="I51">
            <v>6026.76</v>
          </cell>
          <cell r="J51">
            <v>1395076</v>
          </cell>
          <cell r="K51">
            <v>-189996.24</v>
          </cell>
        </row>
        <row r="52">
          <cell r="C52">
            <v>430300</v>
          </cell>
          <cell r="D52" t="str">
            <v>Dean's office</v>
          </cell>
          <cell r="E52">
            <v>3805460.39</v>
          </cell>
          <cell r="F52">
            <v>3171292.97</v>
          </cell>
          <cell r="G52">
            <v>348150.87</v>
          </cell>
          <cell r="H52">
            <v>286016.55</v>
          </cell>
          <cell r="I52">
            <v>1836914.04</v>
          </cell>
          <cell r="J52">
            <v>1968546.35</v>
          </cell>
          <cell r="K52">
            <v>0</v>
          </cell>
        </row>
        <row r="53">
          <cell r="C53">
            <v>430363</v>
          </cell>
          <cell r="D53" t="str">
            <v>Human &amp; community development</v>
          </cell>
          <cell r="E53">
            <v>-486.5</v>
          </cell>
          <cell r="F53">
            <v>-508.42</v>
          </cell>
          <cell r="G53">
            <v>21.92</v>
          </cell>
          <cell r="H53">
            <v>0</v>
          </cell>
          <cell r="I53">
            <v>0</v>
          </cell>
          <cell r="J53">
            <v>-486.5</v>
          </cell>
          <cell r="K53">
            <v>0</v>
          </cell>
        </row>
        <row r="54">
          <cell r="C54">
            <v>430305</v>
          </cell>
          <cell r="D54" t="str">
            <v>Public programs</v>
          </cell>
          <cell r="E54">
            <v>470682.48</v>
          </cell>
          <cell r="F54">
            <v>0</v>
          </cell>
          <cell r="G54">
            <v>33990.589999999997</v>
          </cell>
          <cell r="H54">
            <v>436691.89</v>
          </cell>
          <cell r="I54">
            <v>325836.17</v>
          </cell>
          <cell r="J54">
            <v>144846.31</v>
          </cell>
          <cell r="K54">
            <v>0</v>
          </cell>
        </row>
        <row r="56">
          <cell r="C56">
            <v>400308</v>
          </cell>
          <cell r="D56" t="str">
            <v>Agricultural resource economics</v>
          </cell>
          <cell r="E56">
            <v>5629501.0899999999</v>
          </cell>
          <cell r="F56">
            <v>5010164.6100000003</v>
          </cell>
          <cell r="G56">
            <v>408699.4</v>
          </cell>
          <cell r="H56">
            <v>210637.08</v>
          </cell>
          <cell r="I56">
            <v>3887797.54</v>
          </cell>
          <cell r="J56">
            <v>1741703.55</v>
          </cell>
          <cell r="K56">
            <v>0</v>
          </cell>
        </row>
        <row r="57">
          <cell r="C57">
            <v>400324</v>
          </cell>
          <cell r="D57" t="str">
            <v>Agronomy and range science</v>
          </cell>
          <cell r="E57">
            <v>2446.09</v>
          </cell>
          <cell r="F57">
            <v>151.49</v>
          </cell>
          <cell r="G57">
            <v>2294.6</v>
          </cell>
          <cell r="H57">
            <v>0</v>
          </cell>
          <cell r="I57">
            <v>0</v>
          </cell>
          <cell r="J57">
            <v>2446.09</v>
          </cell>
          <cell r="K57">
            <v>0</v>
          </cell>
        </row>
        <row r="58">
          <cell r="C58">
            <v>400332</v>
          </cell>
          <cell r="D58" t="str">
            <v>Animal science</v>
          </cell>
          <cell r="E58">
            <v>5508223.9000000004</v>
          </cell>
          <cell r="F58">
            <v>4190184.59</v>
          </cell>
          <cell r="G58">
            <v>147822.17000000001</v>
          </cell>
          <cell r="H58">
            <v>1170217.1399999999</v>
          </cell>
          <cell r="I58">
            <v>3634321.16</v>
          </cell>
          <cell r="J58">
            <v>1877198.62</v>
          </cell>
          <cell r="K58">
            <v>-3295.88</v>
          </cell>
        </row>
        <row r="59">
          <cell r="C59">
            <v>400316</v>
          </cell>
          <cell r="D59" t="str">
            <v>Biological and agricultural engineering</v>
          </cell>
          <cell r="E59">
            <v>912561.18</v>
          </cell>
          <cell r="F59">
            <v>640709.1</v>
          </cell>
          <cell r="G59">
            <v>70073.37</v>
          </cell>
          <cell r="H59">
            <v>201778.71</v>
          </cell>
          <cell r="I59">
            <v>587027.09</v>
          </cell>
          <cell r="J59">
            <v>325534.09000000003</v>
          </cell>
          <cell r="K59">
            <v>0</v>
          </cell>
        </row>
        <row r="60">
          <cell r="C60">
            <v>400352</v>
          </cell>
          <cell r="D60" t="str">
            <v>Department Adminstrative Support</v>
          </cell>
          <cell r="E60">
            <v>3705306.94</v>
          </cell>
          <cell r="F60">
            <v>3704594.59</v>
          </cell>
          <cell r="G60">
            <v>712.35</v>
          </cell>
          <cell r="H60">
            <v>0</v>
          </cell>
          <cell r="I60">
            <v>2419319.88</v>
          </cell>
          <cell r="J60">
            <v>1285987.06</v>
          </cell>
          <cell r="K60">
            <v>0</v>
          </cell>
        </row>
        <row r="61">
          <cell r="C61">
            <v>400342</v>
          </cell>
          <cell r="D61" t="str">
            <v>Entomology and Nematology</v>
          </cell>
          <cell r="E61">
            <v>2212778.3199999998</v>
          </cell>
          <cell r="F61">
            <v>2129509.56</v>
          </cell>
          <cell r="G61">
            <v>22038.26</v>
          </cell>
          <cell r="H61">
            <v>61230.5</v>
          </cell>
          <cell r="I61">
            <v>1571531.85</v>
          </cell>
          <cell r="J61">
            <v>641246.47</v>
          </cell>
          <cell r="K61">
            <v>0</v>
          </cell>
        </row>
        <row r="62">
          <cell r="C62">
            <v>400365</v>
          </cell>
          <cell r="D62" t="str">
            <v>Environmental design</v>
          </cell>
          <cell r="E62">
            <v>125436.05</v>
          </cell>
          <cell r="F62">
            <v>99355.46</v>
          </cell>
          <cell r="G62">
            <v>26080.59</v>
          </cell>
          <cell r="H62">
            <v>0</v>
          </cell>
          <cell r="I62">
            <v>30480.13</v>
          </cell>
          <cell r="J62">
            <v>94955.92</v>
          </cell>
          <cell r="K62">
            <v>0</v>
          </cell>
        </row>
        <row r="63">
          <cell r="C63">
            <v>400340</v>
          </cell>
          <cell r="D63" t="str">
            <v>Environmental science and policy</v>
          </cell>
          <cell r="E63">
            <v>3205990.78</v>
          </cell>
          <cell r="F63">
            <v>2906976.23</v>
          </cell>
          <cell r="G63">
            <v>62972.86</v>
          </cell>
          <cell r="H63">
            <v>236041.69</v>
          </cell>
          <cell r="I63">
            <v>2291054.14</v>
          </cell>
          <cell r="J63">
            <v>914936.64</v>
          </cell>
          <cell r="K63">
            <v>0</v>
          </cell>
        </row>
        <row r="64">
          <cell r="C64">
            <v>400343</v>
          </cell>
          <cell r="D64" t="str">
            <v>Environmental toxicology</v>
          </cell>
          <cell r="E64">
            <v>1192573.81</v>
          </cell>
          <cell r="F64">
            <v>1094203.73</v>
          </cell>
          <cell r="G64">
            <v>42360.77</v>
          </cell>
          <cell r="H64">
            <v>56009.31</v>
          </cell>
          <cell r="I64">
            <v>813386.04</v>
          </cell>
          <cell r="J64">
            <v>379187.77</v>
          </cell>
          <cell r="K64">
            <v>0</v>
          </cell>
        </row>
        <row r="65">
          <cell r="C65">
            <v>400348</v>
          </cell>
          <cell r="D65" t="str">
            <v>Food science and technology</v>
          </cell>
          <cell r="E65">
            <v>2935441.57</v>
          </cell>
          <cell r="F65">
            <v>1999448.98</v>
          </cell>
          <cell r="G65">
            <v>515362.28</v>
          </cell>
          <cell r="H65">
            <v>420630.31</v>
          </cell>
          <cell r="I65">
            <v>1838657.06</v>
          </cell>
          <cell r="J65">
            <v>1097596.71</v>
          </cell>
          <cell r="K65">
            <v>-812.2</v>
          </cell>
        </row>
        <row r="66">
          <cell r="C66">
            <v>400312</v>
          </cell>
          <cell r="D66" t="str">
            <v>Human Ecology</v>
          </cell>
          <cell r="E66">
            <v>5637453.3200000003</v>
          </cell>
          <cell r="F66">
            <v>5292247.83</v>
          </cell>
          <cell r="G66">
            <v>311146.08</v>
          </cell>
          <cell r="H66">
            <v>34059.410000000003</v>
          </cell>
          <cell r="I66">
            <v>4031272.19</v>
          </cell>
          <cell r="J66">
            <v>1606181.13</v>
          </cell>
          <cell r="K66">
            <v>0</v>
          </cell>
        </row>
        <row r="67">
          <cell r="C67">
            <v>400319</v>
          </cell>
          <cell r="D67" t="str">
            <v>Land, air and water resources</v>
          </cell>
          <cell r="E67">
            <v>2579690.4</v>
          </cell>
          <cell r="F67">
            <v>2551608.63</v>
          </cell>
          <cell r="G67">
            <v>28080.51</v>
          </cell>
          <cell r="H67">
            <v>1.26</v>
          </cell>
          <cell r="I67">
            <v>1830543.59</v>
          </cell>
          <cell r="J67">
            <v>749242.81</v>
          </cell>
          <cell r="K67">
            <v>-96</v>
          </cell>
        </row>
        <row r="68">
          <cell r="C68">
            <v>400372</v>
          </cell>
          <cell r="D68" t="str">
            <v>Nematology</v>
          </cell>
          <cell r="E68">
            <v>718.52</v>
          </cell>
          <cell r="F68">
            <v>0</v>
          </cell>
          <cell r="G68">
            <v>718.52</v>
          </cell>
          <cell r="H68">
            <v>0</v>
          </cell>
          <cell r="I68">
            <v>0</v>
          </cell>
          <cell r="J68">
            <v>718.52</v>
          </cell>
          <cell r="K68">
            <v>0</v>
          </cell>
        </row>
        <row r="69">
          <cell r="C69">
            <v>400376</v>
          </cell>
          <cell r="D69" t="str">
            <v>Nutrition</v>
          </cell>
          <cell r="E69">
            <v>2802868.13</v>
          </cell>
          <cell r="F69">
            <v>1955485.43</v>
          </cell>
          <cell r="G69">
            <v>156635.1</v>
          </cell>
          <cell r="H69">
            <v>690747.6</v>
          </cell>
          <cell r="I69">
            <v>1881652.52</v>
          </cell>
          <cell r="J69">
            <v>921215.61</v>
          </cell>
          <cell r="K69">
            <v>0</v>
          </cell>
        </row>
        <row r="70">
          <cell r="C70">
            <v>400378</v>
          </cell>
          <cell r="D70" t="str">
            <v>Plant pathology</v>
          </cell>
          <cell r="E70">
            <v>1534027.45</v>
          </cell>
          <cell r="F70">
            <v>1480941.89</v>
          </cell>
          <cell r="G70">
            <v>13915.43</v>
          </cell>
          <cell r="H70">
            <v>39170.129999999997</v>
          </cell>
          <cell r="I70">
            <v>1075237.54</v>
          </cell>
          <cell r="J70">
            <v>458789.91</v>
          </cell>
          <cell r="K70">
            <v>0</v>
          </cell>
        </row>
        <row r="71">
          <cell r="C71">
            <v>400390</v>
          </cell>
          <cell r="D71" t="str">
            <v>Plant sciences</v>
          </cell>
          <cell r="E71">
            <v>7328599.8200000003</v>
          </cell>
          <cell r="F71">
            <v>5956973.7800000003</v>
          </cell>
          <cell r="G71">
            <v>155001.76</v>
          </cell>
          <cell r="H71">
            <v>1216624.28</v>
          </cell>
          <cell r="I71">
            <v>4785460.49</v>
          </cell>
          <cell r="J71">
            <v>2910332.24</v>
          </cell>
          <cell r="K71">
            <v>-367192.91</v>
          </cell>
        </row>
        <row r="72">
          <cell r="C72">
            <v>400300</v>
          </cell>
          <cell r="D72" t="str">
            <v>Plant sciences teaching center</v>
          </cell>
          <cell r="E72">
            <v>688922.07</v>
          </cell>
          <cell r="F72">
            <v>357220.92</v>
          </cell>
          <cell r="G72">
            <v>11126.49</v>
          </cell>
          <cell r="H72">
            <v>320574.65999999997</v>
          </cell>
          <cell r="I72">
            <v>514972.39</v>
          </cell>
          <cell r="J72">
            <v>173949.68</v>
          </cell>
          <cell r="K72">
            <v>0</v>
          </cell>
        </row>
        <row r="73">
          <cell r="C73">
            <v>400382</v>
          </cell>
          <cell r="D73" t="str">
            <v>Pomology</v>
          </cell>
          <cell r="E73">
            <v>-4113.8</v>
          </cell>
          <cell r="F73">
            <v>17980.73</v>
          </cell>
          <cell r="G73">
            <v>-22316.43</v>
          </cell>
          <cell r="H73">
            <v>221.9</v>
          </cell>
          <cell r="I73">
            <v>7056.08</v>
          </cell>
          <cell r="J73">
            <v>-11169.88</v>
          </cell>
          <cell r="K73">
            <v>0</v>
          </cell>
        </row>
        <row r="74">
          <cell r="C74">
            <v>400339</v>
          </cell>
          <cell r="D74" t="str">
            <v>Textiles and clothing</v>
          </cell>
          <cell r="E74">
            <v>582457.77</v>
          </cell>
          <cell r="F74">
            <v>577917.44999999995</v>
          </cell>
          <cell r="G74">
            <v>4540.32</v>
          </cell>
          <cell r="H74">
            <v>0</v>
          </cell>
          <cell r="I74">
            <v>427809.04</v>
          </cell>
          <cell r="J74">
            <v>154648.73000000001</v>
          </cell>
          <cell r="K74">
            <v>0</v>
          </cell>
        </row>
        <row r="75">
          <cell r="C75">
            <v>400394</v>
          </cell>
          <cell r="D75" t="str">
            <v>Vegetable crops</v>
          </cell>
          <cell r="E75">
            <v>2522.71</v>
          </cell>
          <cell r="F75">
            <v>0</v>
          </cell>
          <cell r="G75">
            <v>2522.71</v>
          </cell>
          <cell r="H75">
            <v>0</v>
          </cell>
          <cell r="I75">
            <v>110.9</v>
          </cell>
          <cell r="J75">
            <v>2411.81</v>
          </cell>
          <cell r="K75">
            <v>0</v>
          </cell>
        </row>
        <row r="76">
          <cell r="C76">
            <v>400398</v>
          </cell>
          <cell r="D76" t="str">
            <v>Viticulture and enology</v>
          </cell>
          <cell r="E76">
            <v>3008427.23</v>
          </cell>
          <cell r="F76">
            <v>1888962.13</v>
          </cell>
          <cell r="G76">
            <v>625007.32999999996</v>
          </cell>
          <cell r="H76">
            <v>494457.77</v>
          </cell>
          <cell r="I76">
            <v>1482171.39</v>
          </cell>
          <cell r="J76">
            <v>1529255.84</v>
          </cell>
          <cell r="K76">
            <v>-3000</v>
          </cell>
        </row>
        <row r="77">
          <cell r="C77">
            <v>400334</v>
          </cell>
          <cell r="D77" t="str">
            <v>Wildlife, fish and conservation biology</v>
          </cell>
          <cell r="E77">
            <v>1275960.1299999999</v>
          </cell>
          <cell r="F77">
            <v>1254771.33</v>
          </cell>
          <cell r="G77">
            <v>6910.42</v>
          </cell>
          <cell r="H77">
            <v>14278.38</v>
          </cell>
          <cell r="I77">
            <v>922002.83</v>
          </cell>
          <cell r="J77">
            <v>353957.3</v>
          </cell>
          <cell r="K77">
            <v>0</v>
          </cell>
        </row>
        <row r="79">
          <cell r="C79">
            <v>620308</v>
          </cell>
          <cell r="D79" t="str">
            <v>Agricultural resource economics</v>
          </cell>
          <cell r="E79">
            <v>25742.43</v>
          </cell>
          <cell r="F79">
            <v>0</v>
          </cell>
          <cell r="G79">
            <v>0</v>
          </cell>
          <cell r="H79">
            <v>25742.43</v>
          </cell>
          <cell r="I79">
            <v>18887.8</v>
          </cell>
          <cell r="J79">
            <v>6854.63</v>
          </cell>
          <cell r="K79">
            <v>0</v>
          </cell>
        </row>
        <row r="80">
          <cell r="C80">
            <v>620324</v>
          </cell>
          <cell r="D80" t="str">
            <v>Agronomy and range science</v>
          </cell>
          <cell r="E80">
            <v>1002491.99</v>
          </cell>
          <cell r="F80">
            <v>0</v>
          </cell>
          <cell r="G80">
            <v>0</v>
          </cell>
          <cell r="H80">
            <v>1002491.99</v>
          </cell>
          <cell r="I80">
            <v>614552.30000000005</v>
          </cell>
          <cell r="J80">
            <v>387939.69</v>
          </cell>
          <cell r="K80">
            <v>0</v>
          </cell>
        </row>
        <row r="81">
          <cell r="C81">
            <v>620332</v>
          </cell>
          <cell r="D81" t="str">
            <v>Animal science</v>
          </cell>
          <cell r="E81">
            <v>16766.37</v>
          </cell>
          <cell r="F81">
            <v>0</v>
          </cell>
          <cell r="G81">
            <v>0</v>
          </cell>
          <cell r="H81">
            <v>16766.37</v>
          </cell>
          <cell r="I81">
            <v>481.22</v>
          </cell>
          <cell r="J81">
            <v>16285.15</v>
          </cell>
          <cell r="K81">
            <v>0</v>
          </cell>
        </row>
        <row r="82">
          <cell r="C82">
            <v>620300</v>
          </cell>
          <cell r="D82" t="str">
            <v>Dean's office</v>
          </cell>
          <cell r="E82">
            <v>4674048.96</v>
          </cell>
          <cell r="F82">
            <v>0</v>
          </cell>
          <cell r="G82">
            <v>118059.6</v>
          </cell>
          <cell r="H82">
            <v>4555989.3600000003</v>
          </cell>
          <cell r="I82">
            <v>1180755.6200000001</v>
          </cell>
          <cell r="J82">
            <v>3639294.54</v>
          </cell>
          <cell r="K82">
            <v>-146001.20000000001</v>
          </cell>
        </row>
        <row r="83">
          <cell r="C83">
            <v>620342</v>
          </cell>
          <cell r="D83" t="str">
            <v>Entomology</v>
          </cell>
          <cell r="E83">
            <v>25938.14</v>
          </cell>
          <cell r="F83">
            <v>0</v>
          </cell>
          <cell r="G83">
            <v>17969.7</v>
          </cell>
          <cell r="H83">
            <v>7968.44</v>
          </cell>
          <cell r="I83">
            <v>7521.8</v>
          </cell>
          <cell r="J83">
            <v>18654.34</v>
          </cell>
          <cell r="K83">
            <v>-238</v>
          </cell>
        </row>
        <row r="84">
          <cell r="C84">
            <v>620340</v>
          </cell>
          <cell r="D84" t="str">
            <v>Environmental science and policy</v>
          </cell>
          <cell r="E84">
            <v>118220.62</v>
          </cell>
          <cell r="F84">
            <v>0</v>
          </cell>
          <cell r="G84">
            <v>0</v>
          </cell>
          <cell r="H84">
            <v>118220.62</v>
          </cell>
          <cell r="I84">
            <v>78514.2</v>
          </cell>
          <cell r="J84">
            <v>39706.42</v>
          </cell>
          <cell r="K84">
            <v>0</v>
          </cell>
        </row>
        <row r="85">
          <cell r="C85">
            <v>620321</v>
          </cell>
          <cell r="D85" t="str">
            <v>Environmental toxicology</v>
          </cell>
          <cell r="E85">
            <v>12411.02</v>
          </cell>
          <cell r="F85">
            <v>0</v>
          </cell>
          <cell r="G85">
            <v>0</v>
          </cell>
          <cell r="H85">
            <v>12411.02</v>
          </cell>
          <cell r="I85">
            <v>8943.58</v>
          </cell>
          <cell r="J85">
            <v>3467.44</v>
          </cell>
          <cell r="K85">
            <v>0</v>
          </cell>
        </row>
        <row r="86">
          <cell r="C86">
            <v>620348</v>
          </cell>
          <cell r="D86" t="str">
            <v>Food science and technology</v>
          </cell>
          <cell r="E86">
            <v>104823</v>
          </cell>
          <cell r="F86">
            <v>0</v>
          </cell>
          <cell r="G86">
            <v>0</v>
          </cell>
          <cell r="H86">
            <v>104823</v>
          </cell>
          <cell r="I86">
            <v>61772.92</v>
          </cell>
          <cell r="J86">
            <v>43050.080000000002</v>
          </cell>
          <cell r="K86">
            <v>0</v>
          </cell>
        </row>
        <row r="87">
          <cell r="C87">
            <v>620398</v>
          </cell>
          <cell r="D87" t="str">
            <v>Foundation plant services</v>
          </cell>
          <cell r="E87">
            <v>4135824.65</v>
          </cell>
          <cell r="F87">
            <v>0</v>
          </cell>
          <cell r="G87">
            <v>2455179.54</v>
          </cell>
          <cell r="H87">
            <v>1680645.11</v>
          </cell>
          <cell r="I87">
            <v>1903842.49</v>
          </cell>
          <cell r="J87">
            <v>2232008.16</v>
          </cell>
          <cell r="K87">
            <v>-26</v>
          </cell>
        </row>
        <row r="88">
          <cell r="C88">
            <v>620344</v>
          </cell>
          <cell r="D88" t="str">
            <v>Land, air and water resources</v>
          </cell>
          <cell r="E88">
            <v>47549.25</v>
          </cell>
          <cell r="F88">
            <v>0</v>
          </cell>
          <cell r="G88">
            <v>0</v>
          </cell>
          <cell r="H88">
            <v>47549.25</v>
          </cell>
          <cell r="I88">
            <v>13747.38</v>
          </cell>
          <cell r="J88">
            <v>33801.870000000003</v>
          </cell>
          <cell r="K88">
            <v>0</v>
          </cell>
        </row>
        <row r="89">
          <cell r="C89">
            <v>620376</v>
          </cell>
          <cell r="D89" t="str">
            <v>Nutrition</v>
          </cell>
          <cell r="E89">
            <v>66946.52</v>
          </cell>
          <cell r="F89">
            <v>149.80000000000001</v>
          </cell>
          <cell r="G89">
            <v>3119.34</v>
          </cell>
          <cell r="H89">
            <v>63677.38</v>
          </cell>
          <cell r="I89">
            <v>24279.35</v>
          </cell>
          <cell r="J89">
            <v>51567.17</v>
          </cell>
          <cell r="K89">
            <v>-8900</v>
          </cell>
        </row>
        <row r="90">
          <cell r="C90">
            <v>620390</v>
          </cell>
          <cell r="D90" t="str">
            <v>Plant Sciences</v>
          </cell>
          <cell r="E90">
            <v>357238.52</v>
          </cell>
          <cell r="F90">
            <v>0</v>
          </cell>
          <cell r="G90">
            <v>241890.6</v>
          </cell>
          <cell r="H90">
            <v>115347.92</v>
          </cell>
          <cell r="I90">
            <v>134515.84</v>
          </cell>
          <cell r="J90">
            <v>222722.68</v>
          </cell>
          <cell r="K90">
            <v>0</v>
          </cell>
        </row>
        <row r="91">
          <cell r="C91">
            <v>620378</v>
          </cell>
          <cell r="D91" t="str">
            <v>Plant pathology</v>
          </cell>
          <cell r="E91">
            <v>121580.15</v>
          </cell>
          <cell r="F91">
            <v>0</v>
          </cell>
          <cell r="G91">
            <v>0</v>
          </cell>
          <cell r="H91">
            <v>121580.15</v>
          </cell>
          <cell r="I91">
            <v>77132.289999999994</v>
          </cell>
          <cell r="J91">
            <v>44447.86</v>
          </cell>
          <cell r="K91">
            <v>0</v>
          </cell>
        </row>
        <row r="94">
          <cell r="C94">
            <v>431000</v>
          </cell>
          <cell r="D94" t="str">
            <v>Dean's office</v>
          </cell>
          <cell r="E94">
            <v>1477939.37</v>
          </cell>
          <cell r="F94">
            <v>1350153.2</v>
          </cell>
          <cell r="G94">
            <v>121176.8</v>
          </cell>
          <cell r="H94">
            <v>6609.37</v>
          </cell>
          <cell r="I94">
            <v>994374.62</v>
          </cell>
          <cell r="J94">
            <v>483564.75</v>
          </cell>
          <cell r="K94">
            <v>0</v>
          </cell>
        </row>
        <row r="96">
          <cell r="C96">
            <v>401005</v>
          </cell>
          <cell r="D96" t="str">
            <v>Center for neuroscience</v>
          </cell>
          <cell r="E96">
            <v>3237602.28</v>
          </cell>
          <cell r="F96">
            <v>2258500.1</v>
          </cell>
          <cell r="G96">
            <v>946634.82</v>
          </cell>
          <cell r="H96">
            <v>32467.360000000001</v>
          </cell>
          <cell r="I96">
            <v>1343306.45</v>
          </cell>
          <cell r="J96">
            <v>2379988.83</v>
          </cell>
          <cell r="K96">
            <v>-485693</v>
          </cell>
        </row>
        <row r="97">
          <cell r="C97">
            <v>401096</v>
          </cell>
          <cell r="D97" t="str">
            <v>Center for population biology</v>
          </cell>
          <cell r="E97">
            <v>208845.93</v>
          </cell>
          <cell r="F97">
            <v>193805.84</v>
          </cell>
          <cell r="G97">
            <v>15040.09</v>
          </cell>
          <cell r="H97">
            <v>0</v>
          </cell>
          <cell r="I97">
            <v>128106.79</v>
          </cell>
          <cell r="J97">
            <v>80739.14</v>
          </cell>
          <cell r="K97">
            <v>0</v>
          </cell>
        </row>
        <row r="98">
          <cell r="C98">
            <v>401085</v>
          </cell>
          <cell r="D98" t="str">
            <v>Coastal and marine science institute</v>
          </cell>
          <cell r="E98">
            <v>295332.28999999998</v>
          </cell>
          <cell r="F98">
            <v>90133.79</v>
          </cell>
          <cell r="G98">
            <v>167237.76999999999</v>
          </cell>
          <cell r="H98">
            <v>37960.730000000003</v>
          </cell>
          <cell r="I98">
            <v>116966.27</v>
          </cell>
          <cell r="J98">
            <v>178366.02</v>
          </cell>
          <cell r="K98">
            <v>0</v>
          </cell>
        </row>
        <row r="99">
          <cell r="C99">
            <v>401092</v>
          </cell>
          <cell r="D99" t="str">
            <v>Evolution and ecology</v>
          </cell>
          <cell r="E99">
            <v>7710123.8899999997</v>
          </cell>
          <cell r="F99">
            <v>6830601.2999999998</v>
          </cell>
          <cell r="G99">
            <v>692847.17</v>
          </cell>
          <cell r="H99">
            <v>186675.42</v>
          </cell>
          <cell r="I99">
            <v>5301854.7</v>
          </cell>
          <cell r="J99">
            <v>2768983.58</v>
          </cell>
          <cell r="K99">
            <v>-360714.39</v>
          </cell>
        </row>
        <row r="100">
          <cell r="C100">
            <v>401080</v>
          </cell>
          <cell r="D100" t="str">
            <v>Exercise biology</v>
          </cell>
          <cell r="E100">
            <v>56778.65</v>
          </cell>
          <cell r="F100">
            <v>50456.26</v>
          </cell>
          <cell r="G100">
            <v>6489.63</v>
          </cell>
          <cell r="H100">
            <v>-167.24</v>
          </cell>
          <cell r="I100">
            <v>535.5</v>
          </cell>
          <cell r="J100">
            <v>56243.15</v>
          </cell>
          <cell r="K100">
            <v>0</v>
          </cell>
        </row>
        <row r="101">
          <cell r="C101">
            <v>401000</v>
          </cell>
          <cell r="D101" t="str">
            <v>General</v>
          </cell>
          <cell r="E101">
            <v>4284147.43</v>
          </cell>
          <cell r="F101">
            <v>3069537.44</v>
          </cell>
          <cell r="G101">
            <v>989493.47</v>
          </cell>
          <cell r="H101">
            <v>225116.52</v>
          </cell>
          <cell r="I101">
            <v>2027317.86</v>
          </cell>
          <cell r="J101">
            <v>2259029.5699999998</v>
          </cell>
          <cell r="K101">
            <v>-2200</v>
          </cell>
        </row>
        <row r="102">
          <cell r="C102">
            <v>401042</v>
          </cell>
          <cell r="D102" t="str">
            <v>Genome center</v>
          </cell>
          <cell r="E102">
            <v>5475668.6100000003</v>
          </cell>
          <cell r="F102">
            <v>1745866.27</v>
          </cell>
          <cell r="G102">
            <v>3713350.41</v>
          </cell>
          <cell r="H102">
            <v>16451.93</v>
          </cell>
          <cell r="I102">
            <v>2559057.21</v>
          </cell>
          <cell r="J102">
            <v>6055140.3300000001</v>
          </cell>
          <cell r="K102">
            <v>-3138528.93</v>
          </cell>
        </row>
        <row r="103">
          <cell r="C103">
            <v>401016</v>
          </cell>
          <cell r="D103" t="str">
            <v>Microbiology</v>
          </cell>
          <cell r="E103">
            <v>7221287.5099999998</v>
          </cell>
          <cell r="F103">
            <v>5423577.3899999997</v>
          </cell>
          <cell r="G103">
            <v>1699284.35</v>
          </cell>
          <cell r="H103">
            <v>98425.77</v>
          </cell>
          <cell r="I103">
            <v>4136475.58</v>
          </cell>
          <cell r="J103">
            <v>3084811.93</v>
          </cell>
          <cell r="K103">
            <v>0</v>
          </cell>
        </row>
        <row r="104">
          <cell r="C104">
            <v>401038</v>
          </cell>
          <cell r="D104" t="str">
            <v>Molecular &amp; cellular biology</v>
          </cell>
          <cell r="E104">
            <v>7356510.1600000001</v>
          </cell>
          <cell r="F104">
            <v>6747283.0199999996</v>
          </cell>
          <cell r="G104">
            <v>503524.44</v>
          </cell>
          <cell r="H104">
            <v>105702.7</v>
          </cell>
          <cell r="I104">
            <v>5219445.45</v>
          </cell>
          <cell r="J104">
            <v>2585365.15</v>
          </cell>
          <cell r="K104">
            <v>-448300.44</v>
          </cell>
        </row>
        <row r="105">
          <cell r="C105">
            <v>401035</v>
          </cell>
          <cell r="D105" t="str">
            <v>Neurobiology, physiology and behavior</v>
          </cell>
          <cell r="E105">
            <v>7683806.7400000002</v>
          </cell>
          <cell r="F105">
            <v>6697267.2400000002</v>
          </cell>
          <cell r="G105">
            <v>356651.88</v>
          </cell>
          <cell r="H105">
            <v>629887.62</v>
          </cell>
          <cell r="I105">
            <v>5404957.4000000004</v>
          </cell>
          <cell r="J105">
            <v>2296409.34</v>
          </cell>
          <cell r="K105">
            <v>-17560</v>
          </cell>
        </row>
        <row r="106">
          <cell r="C106">
            <v>401020</v>
          </cell>
          <cell r="D106" t="str">
            <v>Plant biology</v>
          </cell>
          <cell r="E106">
            <v>4867108.0999999996</v>
          </cell>
          <cell r="F106">
            <v>4538350.24</v>
          </cell>
          <cell r="G106">
            <v>173183.52</v>
          </cell>
          <cell r="H106">
            <v>155574.34</v>
          </cell>
          <cell r="I106">
            <v>3164042.32</v>
          </cell>
          <cell r="J106">
            <v>1835495.32</v>
          </cell>
          <cell r="K106">
            <v>-132429.54</v>
          </cell>
        </row>
        <row r="108">
          <cell r="C108">
            <v>621001</v>
          </cell>
          <cell r="D108" t="str">
            <v>Dean's office</v>
          </cell>
          <cell r="E108">
            <v>11197.52</v>
          </cell>
          <cell r="F108">
            <v>0</v>
          </cell>
          <cell r="G108">
            <v>-1474.41</v>
          </cell>
          <cell r="H108">
            <v>12671.93</v>
          </cell>
          <cell r="I108">
            <v>3138.99</v>
          </cell>
          <cell r="J108">
            <v>8058.53</v>
          </cell>
          <cell r="K108">
            <v>0</v>
          </cell>
        </row>
        <row r="110">
          <cell r="C110">
            <v>441005</v>
          </cell>
          <cell r="D110" t="str">
            <v>Center for neuroscience</v>
          </cell>
          <cell r="E110">
            <v>7697.58</v>
          </cell>
          <cell r="F110">
            <v>0</v>
          </cell>
          <cell r="G110">
            <v>7697.58</v>
          </cell>
          <cell r="H110">
            <v>0</v>
          </cell>
          <cell r="I110">
            <v>0</v>
          </cell>
          <cell r="J110">
            <v>7697.58</v>
          </cell>
          <cell r="K110">
            <v>0</v>
          </cell>
        </row>
        <row r="111">
          <cell r="C111">
            <v>445005</v>
          </cell>
          <cell r="D111" t="str">
            <v>Center for neuroscience</v>
          </cell>
          <cell r="E111">
            <v>6103351.25</v>
          </cell>
          <cell r="F111">
            <v>48609.13</v>
          </cell>
          <cell r="G111">
            <v>679816.41</v>
          </cell>
          <cell r="H111">
            <v>5374925.71</v>
          </cell>
          <cell r="I111">
            <v>3247156.34</v>
          </cell>
          <cell r="J111">
            <v>2856194.91</v>
          </cell>
          <cell r="K111">
            <v>0</v>
          </cell>
        </row>
        <row r="112">
          <cell r="C112">
            <v>445096</v>
          </cell>
          <cell r="D112" t="str">
            <v>Center for population biology</v>
          </cell>
          <cell r="E112">
            <v>13042.1</v>
          </cell>
          <cell r="F112">
            <v>0</v>
          </cell>
          <cell r="G112">
            <v>0</v>
          </cell>
          <cell r="H112">
            <v>13042.1</v>
          </cell>
          <cell r="I112">
            <v>786.24</v>
          </cell>
          <cell r="J112">
            <v>12255.86</v>
          </cell>
          <cell r="K112">
            <v>0</v>
          </cell>
        </row>
        <row r="113">
          <cell r="C113">
            <v>441085</v>
          </cell>
          <cell r="D113" t="str">
            <v>Coastal and marine science institute</v>
          </cell>
          <cell r="E113">
            <v>188150.32</v>
          </cell>
          <cell r="F113">
            <v>188150.32</v>
          </cell>
          <cell r="G113">
            <v>0</v>
          </cell>
          <cell r="H113">
            <v>0</v>
          </cell>
          <cell r="I113">
            <v>114855.21</v>
          </cell>
          <cell r="J113">
            <v>73295.11</v>
          </cell>
          <cell r="K113">
            <v>0</v>
          </cell>
        </row>
        <row r="114">
          <cell r="C114">
            <v>445094</v>
          </cell>
          <cell r="D114" t="str">
            <v>Evolution and ecology</v>
          </cell>
          <cell r="E114">
            <v>707305.19</v>
          </cell>
          <cell r="F114">
            <v>0</v>
          </cell>
          <cell r="G114">
            <v>115649.68</v>
          </cell>
          <cell r="H114">
            <v>591655.51</v>
          </cell>
          <cell r="I114">
            <v>475544.99</v>
          </cell>
          <cell r="J114">
            <v>231760.2</v>
          </cell>
          <cell r="K114">
            <v>0</v>
          </cell>
        </row>
        <row r="115">
          <cell r="C115">
            <v>445080</v>
          </cell>
          <cell r="D115" t="str">
            <v>Exercise biology</v>
          </cell>
          <cell r="E115">
            <v>-83.25</v>
          </cell>
          <cell r="F115">
            <v>0</v>
          </cell>
          <cell r="G115">
            <v>0</v>
          </cell>
          <cell r="H115">
            <v>-83.25</v>
          </cell>
          <cell r="I115">
            <v>0</v>
          </cell>
          <cell r="J115">
            <v>-83.25</v>
          </cell>
          <cell r="K115">
            <v>0</v>
          </cell>
        </row>
        <row r="116">
          <cell r="C116">
            <v>441000</v>
          </cell>
          <cell r="D116" t="str">
            <v>General</v>
          </cell>
          <cell r="E116">
            <v>40487</v>
          </cell>
          <cell r="F116">
            <v>40487</v>
          </cell>
          <cell r="G116">
            <v>0</v>
          </cell>
          <cell r="H116">
            <v>0</v>
          </cell>
          <cell r="I116">
            <v>0</v>
          </cell>
          <cell r="J116">
            <v>40487</v>
          </cell>
          <cell r="K116">
            <v>0</v>
          </cell>
        </row>
        <row r="117">
          <cell r="C117">
            <v>445042</v>
          </cell>
          <cell r="D117" t="str">
            <v>Genome center</v>
          </cell>
          <cell r="E117">
            <v>9001484.7200000007</v>
          </cell>
          <cell r="F117">
            <v>21980.18</v>
          </cell>
          <cell r="G117">
            <v>694549.75</v>
          </cell>
          <cell r="H117">
            <v>8284954.79</v>
          </cell>
          <cell r="I117">
            <v>3929914.19</v>
          </cell>
          <cell r="J117">
            <v>5078811.53</v>
          </cell>
          <cell r="K117">
            <v>-7241</v>
          </cell>
        </row>
        <row r="118">
          <cell r="C118">
            <v>445017</v>
          </cell>
          <cell r="D118" t="str">
            <v>Microbiology</v>
          </cell>
          <cell r="E118">
            <v>3078270.11</v>
          </cell>
          <cell r="F118">
            <v>3769.54</v>
          </cell>
          <cell r="G118">
            <v>147832.17000000001</v>
          </cell>
          <cell r="H118">
            <v>2926668.4</v>
          </cell>
          <cell r="I118">
            <v>1745206.06</v>
          </cell>
          <cell r="J118">
            <v>1333064.05</v>
          </cell>
          <cell r="K118">
            <v>0</v>
          </cell>
        </row>
        <row r="119">
          <cell r="C119">
            <v>445039</v>
          </cell>
          <cell r="D119" t="str">
            <v>Molecular &amp; cellular biology</v>
          </cell>
          <cell r="E119">
            <v>5138410.9800000004</v>
          </cell>
          <cell r="F119">
            <v>633653.15</v>
          </cell>
          <cell r="G119">
            <v>1655742.97</v>
          </cell>
          <cell r="H119">
            <v>2849014.86</v>
          </cell>
          <cell r="I119">
            <v>2116010.7799999998</v>
          </cell>
          <cell r="J119">
            <v>3022400.2</v>
          </cell>
          <cell r="K119">
            <v>0</v>
          </cell>
        </row>
        <row r="120">
          <cell r="C120">
            <v>445036</v>
          </cell>
          <cell r="D120" t="str">
            <v>Neurobiology, physiology and behavior</v>
          </cell>
          <cell r="E120">
            <v>3432646.17</v>
          </cell>
          <cell r="F120">
            <v>372.22</v>
          </cell>
          <cell r="G120">
            <v>601267.44999999995</v>
          </cell>
          <cell r="H120">
            <v>2831006.5</v>
          </cell>
          <cell r="I120">
            <v>1860631.68</v>
          </cell>
          <cell r="J120">
            <v>1572014.49</v>
          </cell>
          <cell r="K120">
            <v>0</v>
          </cell>
        </row>
        <row r="121">
          <cell r="C121">
            <v>445023</v>
          </cell>
          <cell r="D121" t="str">
            <v>Plant biology</v>
          </cell>
          <cell r="E121">
            <v>1259051.3799999999</v>
          </cell>
          <cell r="F121">
            <v>91603.29</v>
          </cell>
          <cell r="G121">
            <v>218839.23</v>
          </cell>
          <cell r="H121">
            <v>948608.86</v>
          </cell>
          <cell r="I121">
            <v>371949.7</v>
          </cell>
          <cell r="J121">
            <v>946013.68</v>
          </cell>
          <cell r="K121">
            <v>-58912</v>
          </cell>
        </row>
        <row r="124">
          <cell r="C124">
            <v>434410</v>
          </cell>
          <cell r="D124" t="str">
            <v>Dean's office</v>
          </cell>
          <cell r="E124">
            <v>6847.39</v>
          </cell>
          <cell r="F124">
            <v>0</v>
          </cell>
          <cell r="G124">
            <v>0</v>
          </cell>
          <cell r="H124">
            <v>6847.39</v>
          </cell>
          <cell r="I124">
            <v>0</v>
          </cell>
          <cell r="J124">
            <v>6847.39</v>
          </cell>
          <cell r="K124">
            <v>0</v>
          </cell>
        </row>
        <row r="126">
          <cell r="C126">
            <v>404410</v>
          </cell>
          <cell r="D126" t="str">
            <v>General</v>
          </cell>
          <cell r="E126">
            <v>10743818.74</v>
          </cell>
          <cell r="F126">
            <v>9772804.9399999995</v>
          </cell>
          <cell r="G126">
            <v>877797.18</v>
          </cell>
          <cell r="H126">
            <v>93216.62</v>
          </cell>
          <cell r="I126">
            <v>6365779.5899999999</v>
          </cell>
          <cell r="J126">
            <v>4557593.25</v>
          </cell>
          <cell r="K126">
            <v>-179554.1</v>
          </cell>
        </row>
        <row r="128">
          <cell r="C128">
            <v>624410</v>
          </cell>
          <cell r="D128" t="str">
            <v>General</v>
          </cell>
          <cell r="E128">
            <v>3178408.74</v>
          </cell>
          <cell r="F128">
            <v>160003.41</v>
          </cell>
          <cell r="G128">
            <v>1885062.76</v>
          </cell>
          <cell r="H128">
            <v>1133342.57</v>
          </cell>
          <cell r="I128">
            <v>1003732.81</v>
          </cell>
          <cell r="J128">
            <v>2175071.59</v>
          </cell>
          <cell r="K128">
            <v>-395.66</v>
          </cell>
        </row>
        <row r="130">
          <cell r="C130">
            <v>444410</v>
          </cell>
          <cell r="D130" t="str">
            <v>Cooperative education</v>
          </cell>
          <cell r="E130">
            <v>5901770.1600000001</v>
          </cell>
          <cell r="F130">
            <v>53583.26</v>
          </cell>
          <cell r="G130">
            <v>298389.84999999998</v>
          </cell>
          <cell r="H130">
            <v>5549797.0499999998</v>
          </cell>
          <cell r="I130">
            <v>2136196.9900000002</v>
          </cell>
          <cell r="J130">
            <v>3765573.17</v>
          </cell>
          <cell r="K130">
            <v>0</v>
          </cell>
        </row>
        <row r="133">
          <cell r="C133">
            <v>432400</v>
          </cell>
          <cell r="D133" t="str">
            <v>Dean's office</v>
          </cell>
          <cell r="E133">
            <v>10129217.27</v>
          </cell>
          <cell r="F133">
            <v>5415289.8200000003</v>
          </cell>
          <cell r="G133">
            <v>3568947.84</v>
          </cell>
          <cell r="H133">
            <v>1144979.6100000001</v>
          </cell>
          <cell r="I133">
            <v>4162735.91</v>
          </cell>
          <cell r="J133">
            <v>6418645.6900000004</v>
          </cell>
          <cell r="K133">
            <v>-452164.33</v>
          </cell>
        </row>
        <row r="134">
          <cell r="C134">
            <v>432435</v>
          </cell>
          <cell r="D134" t="str">
            <v>General services-computers</v>
          </cell>
          <cell r="E134">
            <v>120211.92</v>
          </cell>
          <cell r="F134">
            <v>120211.92</v>
          </cell>
          <cell r="G134">
            <v>0</v>
          </cell>
          <cell r="H134">
            <v>0</v>
          </cell>
          <cell r="I134">
            <v>69414.92</v>
          </cell>
          <cell r="J134">
            <v>50797</v>
          </cell>
          <cell r="K134">
            <v>0</v>
          </cell>
        </row>
        <row r="135">
          <cell r="C135">
            <v>432430</v>
          </cell>
          <cell r="D135" t="str">
            <v>General services-electronics</v>
          </cell>
          <cell r="E135">
            <v>457.76</v>
          </cell>
          <cell r="F135">
            <v>457.76</v>
          </cell>
          <cell r="G135">
            <v>0</v>
          </cell>
          <cell r="H135">
            <v>0</v>
          </cell>
          <cell r="I135">
            <v>0</v>
          </cell>
          <cell r="J135">
            <v>457.76</v>
          </cell>
          <cell r="K135">
            <v>0</v>
          </cell>
        </row>
        <row r="136">
          <cell r="C136">
            <v>432440</v>
          </cell>
          <cell r="D136" t="str">
            <v>General services-mechanical</v>
          </cell>
          <cell r="E136">
            <v>152471.95000000001</v>
          </cell>
          <cell r="F136">
            <v>152471.95000000001</v>
          </cell>
          <cell r="G136">
            <v>0</v>
          </cell>
          <cell r="H136">
            <v>0</v>
          </cell>
          <cell r="I136">
            <v>109889.26</v>
          </cell>
          <cell r="J136">
            <v>42582.69</v>
          </cell>
          <cell r="K136">
            <v>0</v>
          </cell>
        </row>
        <row r="137">
          <cell r="C137">
            <v>432408</v>
          </cell>
          <cell r="D137" t="str">
            <v>Public programs</v>
          </cell>
          <cell r="E137">
            <v>725382.46</v>
          </cell>
          <cell r="F137">
            <v>724305.71</v>
          </cell>
          <cell r="G137">
            <v>1076.75</v>
          </cell>
          <cell r="H137">
            <v>0</v>
          </cell>
          <cell r="I137">
            <v>512780.4</v>
          </cell>
          <cell r="J137">
            <v>212602.06</v>
          </cell>
          <cell r="K137">
            <v>0</v>
          </cell>
        </row>
        <row r="139">
          <cell r="C139">
            <v>402410</v>
          </cell>
          <cell r="D139" t="str">
            <v>Applied science</v>
          </cell>
          <cell r="E139">
            <v>40812.400000000001</v>
          </cell>
          <cell r="F139">
            <v>39371.910000000003</v>
          </cell>
          <cell r="G139">
            <v>1321.26</v>
          </cell>
          <cell r="H139">
            <v>119.23</v>
          </cell>
          <cell r="I139">
            <v>15863.17</v>
          </cell>
          <cell r="J139">
            <v>24949.23</v>
          </cell>
          <cell r="K139">
            <v>0</v>
          </cell>
        </row>
        <row r="140">
          <cell r="C140">
            <v>402405</v>
          </cell>
          <cell r="D140" t="str">
            <v>Biological and agricultural engineering</v>
          </cell>
          <cell r="E140">
            <v>1068758.74</v>
          </cell>
          <cell r="F140">
            <v>1065253.22</v>
          </cell>
          <cell r="G140">
            <v>2491.17</v>
          </cell>
          <cell r="H140">
            <v>1014.35</v>
          </cell>
          <cell r="I140">
            <v>726967.32</v>
          </cell>
          <cell r="J140">
            <v>341791.42</v>
          </cell>
          <cell r="K140">
            <v>0</v>
          </cell>
        </row>
        <row r="141">
          <cell r="C141">
            <v>402436</v>
          </cell>
          <cell r="D141" t="str">
            <v>Biomedical engineering</v>
          </cell>
          <cell r="E141">
            <v>7497967.7599999998</v>
          </cell>
          <cell r="F141">
            <v>6195028.8200000003</v>
          </cell>
          <cell r="G141">
            <v>1237036.24</v>
          </cell>
          <cell r="H141">
            <v>65902.7</v>
          </cell>
          <cell r="I141">
            <v>4707287.47</v>
          </cell>
          <cell r="J141">
            <v>3315244.53</v>
          </cell>
          <cell r="K141">
            <v>-524564.24</v>
          </cell>
        </row>
        <row r="142">
          <cell r="C142">
            <v>402415</v>
          </cell>
          <cell r="D142" t="str">
            <v>Chemical engineering &amp; material science</v>
          </cell>
          <cell r="E142">
            <v>7326159.6500000004</v>
          </cell>
          <cell r="F142">
            <v>6873923.9699999997</v>
          </cell>
          <cell r="G142">
            <v>341790.01</v>
          </cell>
          <cell r="H142">
            <v>110445.67</v>
          </cell>
          <cell r="I142">
            <v>4995535.41</v>
          </cell>
          <cell r="J142">
            <v>2494051.17</v>
          </cell>
          <cell r="K142">
            <v>-163426.93</v>
          </cell>
        </row>
        <row r="143">
          <cell r="C143">
            <v>402420</v>
          </cell>
          <cell r="D143" t="str">
            <v>Civil and environmental engineering</v>
          </cell>
          <cell r="E143">
            <v>7744220.5199999996</v>
          </cell>
          <cell r="F143">
            <v>7058976.8799999999</v>
          </cell>
          <cell r="G143">
            <v>220182.03</v>
          </cell>
          <cell r="H143">
            <v>465061.61</v>
          </cell>
          <cell r="I143">
            <v>5258051.33</v>
          </cell>
          <cell r="J143">
            <v>2538785.19</v>
          </cell>
          <cell r="K143">
            <v>-52616</v>
          </cell>
        </row>
        <row r="144">
          <cell r="C144">
            <v>402423</v>
          </cell>
          <cell r="D144" t="str">
            <v>Computer science</v>
          </cell>
          <cell r="E144">
            <v>7801813.6200000001</v>
          </cell>
          <cell r="F144">
            <v>7358988.7000000002</v>
          </cell>
          <cell r="G144">
            <v>406968.29</v>
          </cell>
          <cell r="H144">
            <v>35856.629999999997</v>
          </cell>
          <cell r="I144">
            <v>5445740.3399999999</v>
          </cell>
          <cell r="J144">
            <v>2356073.2799999998</v>
          </cell>
          <cell r="K144">
            <v>0</v>
          </cell>
        </row>
        <row r="145">
          <cell r="C145">
            <v>402411</v>
          </cell>
          <cell r="D145" t="str">
            <v>Department administration</v>
          </cell>
          <cell r="E145">
            <v>686088.47</v>
          </cell>
          <cell r="F145">
            <v>686088.47</v>
          </cell>
          <cell r="G145">
            <v>0</v>
          </cell>
          <cell r="H145">
            <v>0</v>
          </cell>
          <cell r="I145">
            <v>469807.85</v>
          </cell>
          <cell r="J145">
            <v>216280.62</v>
          </cell>
          <cell r="K145">
            <v>0</v>
          </cell>
        </row>
        <row r="146">
          <cell r="C146">
            <v>402425</v>
          </cell>
          <cell r="D146" t="str">
            <v>Electrical and computer engineering</v>
          </cell>
          <cell r="E146">
            <v>8395591.3800000008</v>
          </cell>
          <cell r="F146">
            <v>7881791.4400000004</v>
          </cell>
          <cell r="G146">
            <v>193087.71</v>
          </cell>
          <cell r="H146">
            <v>320712.23</v>
          </cell>
          <cell r="I146">
            <v>5616594.4100000001</v>
          </cell>
          <cell r="J146">
            <v>2778996.97</v>
          </cell>
          <cell r="K146">
            <v>0</v>
          </cell>
        </row>
        <row r="147">
          <cell r="C147">
            <v>402400</v>
          </cell>
          <cell r="D147" t="str">
            <v>General</v>
          </cell>
          <cell r="E147">
            <v>186633.9</v>
          </cell>
          <cell r="F147">
            <v>184561.06</v>
          </cell>
          <cell r="G147">
            <v>0</v>
          </cell>
          <cell r="H147">
            <v>2072.84</v>
          </cell>
          <cell r="I147">
            <v>0</v>
          </cell>
          <cell r="J147">
            <v>186633.9</v>
          </cell>
          <cell r="K147">
            <v>0</v>
          </cell>
        </row>
        <row r="148">
          <cell r="C148">
            <v>402450</v>
          </cell>
          <cell r="D148" t="str">
            <v>Mechanical and aeronautical engineering</v>
          </cell>
          <cell r="E148">
            <v>7731246.0700000003</v>
          </cell>
          <cell r="F148">
            <v>7081864.46</v>
          </cell>
          <cell r="G148">
            <v>458745.85</v>
          </cell>
          <cell r="H148">
            <v>190635.76</v>
          </cell>
          <cell r="I148">
            <v>5203341.28</v>
          </cell>
          <cell r="J148">
            <v>2548404.79</v>
          </cell>
          <cell r="K148">
            <v>-20500</v>
          </cell>
        </row>
        <row r="150">
          <cell r="C150">
            <v>622415</v>
          </cell>
          <cell r="D150" t="str">
            <v>Chemical engineering &amp; material science</v>
          </cell>
          <cell r="E150">
            <v>426.59</v>
          </cell>
          <cell r="F150">
            <v>0</v>
          </cell>
          <cell r="G150">
            <v>426.59</v>
          </cell>
          <cell r="H150">
            <v>0</v>
          </cell>
          <cell r="I150">
            <v>0</v>
          </cell>
          <cell r="J150">
            <v>426.59</v>
          </cell>
          <cell r="K150">
            <v>0</v>
          </cell>
        </row>
        <row r="151">
          <cell r="C151">
            <v>622420</v>
          </cell>
          <cell r="D151" t="str">
            <v>Civil and environmental engineering</v>
          </cell>
          <cell r="E151">
            <v>358444.89</v>
          </cell>
          <cell r="F151">
            <v>0</v>
          </cell>
          <cell r="G151">
            <v>155163.21</v>
          </cell>
          <cell r="H151">
            <v>203281.68</v>
          </cell>
          <cell r="I151">
            <v>220014.23</v>
          </cell>
          <cell r="J151">
            <v>138430.66</v>
          </cell>
          <cell r="K151">
            <v>0</v>
          </cell>
        </row>
        <row r="152">
          <cell r="C152">
            <v>622400</v>
          </cell>
          <cell r="D152" t="str">
            <v>General</v>
          </cell>
          <cell r="E152">
            <v>82742.38</v>
          </cell>
          <cell r="F152">
            <v>0</v>
          </cell>
          <cell r="G152">
            <v>25222.880000000001</v>
          </cell>
          <cell r="H152">
            <v>57519.5</v>
          </cell>
          <cell r="I152">
            <v>22589.5</v>
          </cell>
          <cell r="J152">
            <v>60902.879999999997</v>
          </cell>
          <cell r="K152">
            <v>-750</v>
          </cell>
        </row>
        <row r="153">
          <cell r="C153">
            <v>622450</v>
          </cell>
          <cell r="D153" t="str">
            <v>Mechanical and aeronautical engineering</v>
          </cell>
          <cell r="E153">
            <v>192436.84</v>
          </cell>
          <cell r="F153">
            <v>0</v>
          </cell>
          <cell r="G153">
            <v>0</v>
          </cell>
          <cell r="H153">
            <v>192436.84</v>
          </cell>
          <cell r="I153">
            <v>139399.66</v>
          </cell>
          <cell r="J153">
            <v>53037.18</v>
          </cell>
          <cell r="K153">
            <v>0</v>
          </cell>
        </row>
        <row r="155">
          <cell r="C155">
            <v>442410</v>
          </cell>
          <cell r="D155" t="str">
            <v>Applied science</v>
          </cell>
          <cell r="E155">
            <v>16380.55</v>
          </cell>
          <cell r="F155">
            <v>11626.22</v>
          </cell>
          <cell r="G155">
            <v>6322.53</v>
          </cell>
          <cell r="H155">
            <v>-1568.2</v>
          </cell>
          <cell r="I155">
            <v>-7592.33</v>
          </cell>
          <cell r="J155">
            <v>23972.880000000001</v>
          </cell>
          <cell r="K155">
            <v>0</v>
          </cell>
        </row>
        <row r="156">
          <cell r="C156">
            <v>442436</v>
          </cell>
          <cell r="D156" t="str">
            <v>Biomedical engineering</v>
          </cell>
          <cell r="E156">
            <v>8869891.3699999992</v>
          </cell>
          <cell r="F156">
            <v>181369.25</v>
          </cell>
          <cell r="G156">
            <v>502423.59</v>
          </cell>
          <cell r="H156">
            <v>8186098.5300000003</v>
          </cell>
          <cell r="I156">
            <v>4755600.21</v>
          </cell>
          <cell r="J156">
            <v>4114291.16</v>
          </cell>
          <cell r="K156">
            <v>0</v>
          </cell>
        </row>
        <row r="157">
          <cell r="C157">
            <v>442415</v>
          </cell>
          <cell r="D157" t="str">
            <v>Chemical engineering &amp; material science</v>
          </cell>
          <cell r="E157">
            <v>4617198.4400000004</v>
          </cell>
          <cell r="F157">
            <v>89577.12</v>
          </cell>
          <cell r="G157">
            <v>1074433.31</v>
          </cell>
          <cell r="H157">
            <v>3453188.01</v>
          </cell>
          <cell r="I157">
            <v>2398642.7200000002</v>
          </cell>
          <cell r="J157">
            <v>2218555.7200000002</v>
          </cell>
          <cell r="K157">
            <v>0</v>
          </cell>
        </row>
        <row r="158">
          <cell r="C158">
            <v>442420</v>
          </cell>
          <cell r="D158" t="str">
            <v>Civil and environmental engineering</v>
          </cell>
          <cell r="E158">
            <v>9594540.2300000004</v>
          </cell>
          <cell r="F158">
            <v>292641.78999999998</v>
          </cell>
          <cell r="G158">
            <v>683898.7</v>
          </cell>
          <cell r="H158">
            <v>8617999.7400000002</v>
          </cell>
          <cell r="I158">
            <v>5071012.2300000004</v>
          </cell>
          <cell r="J158">
            <v>4597953</v>
          </cell>
          <cell r="K158">
            <v>-74425</v>
          </cell>
        </row>
        <row r="159">
          <cell r="C159">
            <v>442423</v>
          </cell>
          <cell r="D159" t="str">
            <v>Computer science</v>
          </cell>
          <cell r="E159">
            <v>5888566.6799999997</v>
          </cell>
          <cell r="F159">
            <v>2017.2</v>
          </cell>
          <cell r="G159">
            <v>92427.28</v>
          </cell>
          <cell r="H159">
            <v>5794122.2000000002</v>
          </cell>
          <cell r="I159">
            <v>3107452.17</v>
          </cell>
          <cell r="J159">
            <v>2781114.51</v>
          </cell>
          <cell r="K159">
            <v>0</v>
          </cell>
        </row>
        <row r="160">
          <cell r="C160">
            <v>442425</v>
          </cell>
          <cell r="D160" t="str">
            <v>Electrical and computer engineering</v>
          </cell>
          <cell r="E160">
            <v>8980359.8300000001</v>
          </cell>
          <cell r="F160">
            <v>67143.34</v>
          </cell>
          <cell r="G160">
            <v>946899</v>
          </cell>
          <cell r="H160">
            <v>7966317.4900000002</v>
          </cell>
          <cell r="I160">
            <v>3905533.69</v>
          </cell>
          <cell r="J160">
            <v>5084012.1399999997</v>
          </cell>
          <cell r="K160">
            <v>-9186</v>
          </cell>
        </row>
        <row r="161">
          <cell r="C161">
            <v>442401</v>
          </cell>
          <cell r="D161" t="str">
            <v>General</v>
          </cell>
          <cell r="E161">
            <v>64346.02</v>
          </cell>
          <cell r="F161">
            <v>-62557.8</v>
          </cell>
          <cell r="G161">
            <v>114771.8</v>
          </cell>
          <cell r="H161">
            <v>12132.02</v>
          </cell>
          <cell r="I161">
            <v>88236.39</v>
          </cell>
          <cell r="J161">
            <v>-23890.37</v>
          </cell>
          <cell r="K161">
            <v>0</v>
          </cell>
        </row>
        <row r="162">
          <cell r="C162">
            <v>442450</v>
          </cell>
          <cell r="D162" t="str">
            <v>Mechanical and aeronautical engineering</v>
          </cell>
          <cell r="E162">
            <v>6739476.0300000003</v>
          </cell>
          <cell r="F162">
            <v>10151.709999999999</v>
          </cell>
          <cell r="G162">
            <v>77422.77</v>
          </cell>
          <cell r="H162">
            <v>6651901.5499999998</v>
          </cell>
          <cell r="I162">
            <v>3777131.7</v>
          </cell>
          <cell r="J162">
            <v>2962344.33</v>
          </cell>
          <cell r="K162">
            <v>0</v>
          </cell>
        </row>
        <row r="165">
          <cell r="C165">
            <v>430100</v>
          </cell>
          <cell r="D165" t="str">
            <v>Dean's office</v>
          </cell>
          <cell r="E165">
            <v>486574.2</v>
          </cell>
          <cell r="F165">
            <v>418100.55</v>
          </cell>
          <cell r="G165">
            <v>0</v>
          </cell>
          <cell r="H165">
            <v>68473.649999999994</v>
          </cell>
          <cell r="I165">
            <v>381465.97</v>
          </cell>
          <cell r="J165">
            <v>105108.23</v>
          </cell>
          <cell r="K165">
            <v>0</v>
          </cell>
        </row>
        <row r="167">
          <cell r="C167">
            <v>400100</v>
          </cell>
          <cell r="D167" t="str">
            <v>General</v>
          </cell>
          <cell r="E167">
            <v>22548259.579999998</v>
          </cell>
          <cell r="F167">
            <v>6497476.0899999999</v>
          </cell>
          <cell r="G167">
            <v>14828845.85</v>
          </cell>
          <cell r="H167">
            <v>1221937.6399999999</v>
          </cell>
          <cell r="I167">
            <v>13675054.560000001</v>
          </cell>
          <cell r="J167">
            <v>8873205.0199999996</v>
          </cell>
          <cell r="K167">
            <v>0</v>
          </cell>
        </row>
        <row r="169">
          <cell r="C169">
            <v>620100</v>
          </cell>
          <cell r="D169" t="str">
            <v>General</v>
          </cell>
          <cell r="E169">
            <v>457636.38</v>
          </cell>
          <cell r="F169">
            <v>0</v>
          </cell>
          <cell r="G169">
            <v>166938.1</v>
          </cell>
          <cell r="H169">
            <v>290698.28000000003</v>
          </cell>
          <cell r="I169">
            <v>238083.86</v>
          </cell>
          <cell r="J169">
            <v>224802.52</v>
          </cell>
          <cell r="K169">
            <v>-5250</v>
          </cell>
        </row>
        <row r="171">
          <cell r="C171">
            <v>440100</v>
          </cell>
          <cell r="D171" t="str">
            <v>General</v>
          </cell>
          <cell r="E171">
            <v>275999.5</v>
          </cell>
          <cell r="F171">
            <v>96.93</v>
          </cell>
          <cell r="G171">
            <v>150085.79</v>
          </cell>
          <cell r="H171">
            <v>125816.78</v>
          </cell>
          <cell r="I171">
            <v>107232.56</v>
          </cell>
          <cell r="J171">
            <v>168766.94</v>
          </cell>
          <cell r="K171">
            <v>0</v>
          </cell>
        </row>
        <row r="174">
          <cell r="C174">
            <v>433600</v>
          </cell>
          <cell r="D174" t="str">
            <v>Dean's office</v>
          </cell>
          <cell r="E174">
            <v>1568166.41</v>
          </cell>
          <cell r="F174">
            <v>371162.7</v>
          </cell>
          <cell r="G174">
            <v>1043297.55</v>
          </cell>
          <cell r="H174">
            <v>153706.16</v>
          </cell>
          <cell r="I174">
            <v>934549.52</v>
          </cell>
          <cell r="J174">
            <v>633616.89</v>
          </cell>
          <cell r="K174">
            <v>0</v>
          </cell>
        </row>
        <row r="175">
          <cell r="C175">
            <v>433601</v>
          </cell>
          <cell r="D175" t="str">
            <v>Law review</v>
          </cell>
          <cell r="E175">
            <v>1035690.6</v>
          </cell>
          <cell r="F175">
            <v>0</v>
          </cell>
          <cell r="G175">
            <v>1028578.13</v>
          </cell>
          <cell r="H175">
            <v>7112.47</v>
          </cell>
          <cell r="I175">
            <v>586852.19999999995</v>
          </cell>
          <cell r="J175">
            <v>448838.40000000002</v>
          </cell>
          <cell r="K175">
            <v>0</v>
          </cell>
        </row>
        <row r="177">
          <cell r="C177">
            <v>403601</v>
          </cell>
          <cell r="D177" t="str">
            <v>General</v>
          </cell>
          <cell r="E177">
            <v>15490562.24</v>
          </cell>
          <cell r="F177">
            <v>7109528.4900000002</v>
          </cell>
          <cell r="G177">
            <v>8218133.1900000004</v>
          </cell>
          <cell r="H177">
            <v>162900.56</v>
          </cell>
          <cell r="I177">
            <v>10433829.65</v>
          </cell>
          <cell r="J177">
            <v>5056732.59</v>
          </cell>
          <cell r="K177">
            <v>0</v>
          </cell>
        </row>
        <row r="179">
          <cell r="C179">
            <v>623600</v>
          </cell>
          <cell r="D179" t="str">
            <v>Indigent legal service</v>
          </cell>
          <cell r="E179">
            <v>273307.15999999997</v>
          </cell>
          <cell r="F179">
            <v>0</v>
          </cell>
          <cell r="G179">
            <v>198837.25</v>
          </cell>
          <cell r="H179">
            <v>74469.91</v>
          </cell>
          <cell r="I179">
            <v>159422.84</v>
          </cell>
          <cell r="J179">
            <v>113884.32</v>
          </cell>
          <cell r="K179">
            <v>0</v>
          </cell>
        </row>
        <row r="180">
          <cell r="C180">
            <v>623620</v>
          </cell>
          <cell r="D180" t="str">
            <v>Outreach</v>
          </cell>
          <cell r="E180">
            <v>80433.47</v>
          </cell>
          <cell r="F180">
            <v>80433.47</v>
          </cell>
          <cell r="G180">
            <v>0</v>
          </cell>
          <cell r="H180">
            <v>0</v>
          </cell>
          <cell r="I180">
            <v>46642.69</v>
          </cell>
          <cell r="J180">
            <v>33790.78</v>
          </cell>
          <cell r="K180">
            <v>0</v>
          </cell>
        </row>
        <row r="182">
          <cell r="C182">
            <v>443600</v>
          </cell>
          <cell r="D182" t="str">
            <v>General</v>
          </cell>
          <cell r="E182">
            <v>503026.91</v>
          </cell>
          <cell r="F182">
            <v>8250.5300000000007</v>
          </cell>
          <cell r="G182">
            <v>364532.68</v>
          </cell>
          <cell r="H182">
            <v>130243.7</v>
          </cell>
          <cell r="I182">
            <v>257882.94</v>
          </cell>
          <cell r="J182">
            <v>245143.97</v>
          </cell>
          <cell r="K182">
            <v>0</v>
          </cell>
        </row>
        <row r="185">
          <cell r="C185">
            <v>434000</v>
          </cell>
          <cell r="D185" t="str">
            <v>Dean's office</v>
          </cell>
          <cell r="E185">
            <v>11304977.09</v>
          </cell>
          <cell r="F185">
            <v>8425596.5199999996</v>
          </cell>
          <cell r="G185">
            <v>2445649.58</v>
          </cell>
          <cell r="H185">
            <v>433730.99</v>
          </cell>
          <cell r="I185">
            <v>5286674.18</v>
          </cell>
          <cell r="J185">
            <v>6018302.9100000001</v>
          </cell>
          <cell r="K185">
            <v>0</v>
          </cell>
        </row>
        <row r="186">
          <cell r="C186">
            <v>434026</v>
          </cell>
          <cell r="D186" t="str">
            <v>Dramatic art production</v>
          </cell>
          <cell r="E186">
            <v>635831.37</v>
          </cell>
          <cell r="F186">
            <v>595985.59</v>
          </cell>
          <cell r="G186">
            <v>39845.78</v>
          </cell>
          <cell r="H186">
            <v>0</v>
          </cell>
          <cell r="I186">
            <v>414497.07</v>
          </cell>
          <cell r="J186">
            <v>236255.46</v>
          </cell>
          <cell r="K186">
            <v>-14921.16</v>
          </cell>
        </row>
        <row r="187">
          <cell r="C187">
            <v>434002</v>
          </cell>
          <cell r="D187" t="str">
            <v>Social science data services</v>
          </cell>
          <cell r="E187">
            <v>4929.29</v>
          </cell>
          <cell r="F187">
            <v>0</v>
          </cell>
          <cell r="G187">
            <v>0</v>
          </cell>
          <cell r="H187">
            <v>4929.29</v>
          </cell>
          <cell r="I187">
            <v>0</v>
          </cell>
          <cell r="J187">
            <v>4929.29</v>
          </cell>
          <cell r="K187">
            <v>0</v>
          </cell>
        </row>
        <row r="188">
          <cell r="C188">
            <v>434200</v>
          </cell>
          <cell r="D188" t="str">
            <v>Statistical laboratory</v>
          </cell>
          <cell r="E188">
            <v>264332.43</v>
          </cell>
          <cell r="F188">
            <v>254612.88</v>
          </cell>
          <cell r="G188">
            <v>9719.5499999999993</v>
          </cell>
          <cell r="H188">
            <v>0</v>
          </cell>
          <cell r="I188">
            <v>181656.23</v>
          </cell>
          <cell r="J188">
            <v>84053.7</v>
          </cell>
          <cell r="K188">
            <v>-1377.5</v>
          </cell>
        </row>
        <row r="190">
          <cell r="C190">
            <v>404089</v>
          </cell>
          <cell r="D190" t="str">
            <v>African american and african studies</v>
          </cell>
          <cell r="E190">
            <v>986380.13</v>
          </cell>
          <cell r="F190">
            <v>973012.46</v>
          </cell>
          <cell r="G190">
            <v>12177.24</v>
          </cell>
          <cell r="H190">
            <v>1190.43</v>
          </cell>
          <cell r="I190">
            <v>691290.47</v>
          </cell>
          <cell r="J190">
            <v>295089.65999999997</v>
          </cell>
          <cell r="K190">
            <v>0</v>
          </cell>
        </row>
        <row r="191">
          <cell r="C191">
            <v>404005</v>
          </cell>
          <cell r="D191" t="str">
            <v>American studies</v>
          </cell>
          <cell r="E191">
            <v>1113878.93</v>
          </cell>
          <cell r="F191">
            <v>1024727.2</v>
          </cell>
          <cell r="G191">
            <v>87839.89</v>
          </cell>
          <cell r="H191">
            <v>1311.84</v>
          </cell>
          <cell r="I191">
            <v>812849.54</v>
          </cell>
          <cell r="J191">
            <v>301029.39</v>
          </cell>
          <cell r="K191">
            <v>0</v>
          </cell>
        </row>
        <row r="192">
          <cell r="C192">
            <v>404008</v>
          </cell>
          <cell r="D192" t="str">
            <v>Anthropology</v>
          </cell>
          <cell r="E192">
            <v>4766385.95</v>
          </cell>
          <cell r="F192">
            <v>4180975.41</v>
          </cell>
          <cell r="G192">
            <v>450319.27</v>
          </cell>
          <cell r="H192">
            <v>135091.26999999999</v>
          </cell>
          <cell r="I192">
            <v>3189532.08</v>
          </cell>
          <cell r="J192">
            <v>1576853.87</v>
          </cell>
          <cell r="K192">
            <v>0</v>
          </cell>
        </row>
        <row r="193">
          <cell r="C193">
            <v>404031</v>
          </cell>
          <cell r="D193" t="str">
            <v>Anthropology, and sociology administrati</v>
          </cell>
          <cell r="E193">
            <v>1205398.8799999999</v>
          </cell>
          <cell r="F193">
            <v>1199482.69</v>
          </cell>
          <cell r="G193">
            <v>5916.19</v>
          </cell>
          <cell r="H193">
            <v>0</v>
          </cell>
          <cell r="I193">
            <v>773219.37</v>
          </cell>
          <cell r="J193">
            <v>432179.51</v>
          </cell>
          <cell r="K193">
            <v>0</v>
          </cell>
        </row>
        <row r="194">
          <cell r="C194">
            <v>404012</v>
          </cell>
          <cell r="D194" t="str">
            <v>Art</v>
          </cell>
          <cell r="E194">
            <v>6660964.1699999999</v>
          </cell>
          <cell r="F194">
            <v>6264586.8300000001</v>
          </cell>
          <cell r="G194">
            <v>234561.66</v>
          </cell>
          <cell r="H194">
            <v>161815.67999999999</v>
          </cell>
          <cell r="I194">
            <v>4293813.2699999996</v>
          </cell>
          <cell r="J194">
            <v>2367183.9</v>
          </cell>
          <cell r="K194">
            <v>-33</v>
          </cell>
        </row>
        <row r="195">
          <cell r="C195">
            <v>404094</v>
          </cell>
          <cell r="D195" t="str">
            <v>Asian american studies</v>
          </cell>
          <cell r="E195">
            <v>1153551.71</v>
          </cell>
          <cell r="F195">
            <v>1098170.46</v>
          </cell>
          <cell r="G195">
            <v>50115.98</v>
          </cell>
          <cell r="H195">
            <v>5265.27</v>
          </cell>
          <cell r="I195">
            <v>827897.02</v>
          </cell>
          <cell r="J195">
            <v>325654.69</v>
          </cell>
          <cell r="K195">
            <v>0</v>
          </cell>
        </row>
        <row r="196">
          <cell r="C196">
            <v>404058</v>
          </cell>
          <cell r="D196" t="str">
            <v>Center for mind and brain</v>
          </cell>
          <cell r="E196">
            <v>234733.87</v>
          </cell>
          <cell r="F196">
            <v>231129.85</v>
          </cell>
          <cell r="G196">
            <v>3604.02</v>
          </cell>
          <cell r="H196">
            <v>0</v>
          </cell>
          <cell r="I196">
            <v>48667</v>
          </cell>
          <cell r="J196">
            <v>186066.87</v>
          </cell>
          <cell r="K196">
            <v>0</v>
          </cell>
        </row>
        <row r="197">
          <cell r="C197">
            <v>404024</v>
          </cell>
          <cell r="D197" t="str">
            <v>Chemistry</v>
          </cell>
          <cell r="E197">
            <v>14136207.279999999</v>
          </cell>
          <cell r="F197">
            <v>13070636.449999999</v>
          </cell>
          <cell r="G197">
            <v>971623.03</v>
          </cell>
          <cell r="H197">
            <v>93947.8</v>
          </cell>
          <cell r="I197">
            <v>9840144.9199999999</v>
          </cell>
          <cell r="J197">
            <v>4306462.3600000003</v>
          </cell>
          <cell r="K197">
            <v>-10400</v>
          </cell>
        </row>
        <row r="198">
          <cell r="C198">
            <v>404090</v>
          </cell>
          <cell r="D198" t="str">
            <v>Chicano and chicana studies</v>
          </cell>
          <cell r="E198">
            <v>1614836.46</v>
          </cell>
          <cell r="F198">
            <v>1408388.83</v>
          </cell>
          <cell r="G198">
            <v>201133.76</v>
          </cell>
          <cell r="H198">
            <v>5313.87</v>
          </cell>
          <cell r="I198">
            <v>1074420.05</v>
          </cell>
          <cell r="J198">
            <v>540416.41</v>
          </cell>
          <cell r="K198">
            <v>0</v>
          </cell>
        </row>
        <row r="199">
          <cell r="C199">
            <v>404009</v>
          </cell>
          <cell r="D199" t="str">
            <v>Chinese and japanese</v>
          </cell>
          <cell r="E199">
            <v>2489918.06</v>
          </cell>
          <cell r="F199">
            <v>2398847.81</v>
          </cell>
          <cell r="G199">
            <v>89331.25</v>
          </cell>
          <cell r="H199">
            <v>1739</v>
          </cell>
          <cell r="I199">
            <v>1702890.81</v>
          </cell>
          <cell r="J199">
            <v>787027.25</v>
          </cell>
          <cell r="K199">
            <v>0</v>
          </cell>
        </row>
        <row r="200">
          <cell r="C200">
            <v>404082</v>
          </cell>
          <cell r="D200" t="str">
            <v>Communication</v>
          </cell>
          <cell r="E200">
            <v>2658382.48</v>
          </cell>
          <cell r="F200">
            <v>2381104.4900000002</v>
          </cell>
          <cell r="G200">
            <v>274077.57</v>
          </cell>
          <cell r="H200">
            <v>3200.42</v>
          </cell>
          <cell r="I200">
            <v>1942140.93</v>
          </cell>
          <cell r="J200">
            <v>716241.55</v>
          </cell>
          <cell r="K200">
            <v>0</v>
          </cell>
        </row>
        <row r="201">
          <cell r="C201">
            <v>404002</v>
          </cell>
          <cell r="D201" t="str">
            <v>Comparative literature</v>
          </cell>
          <cell r="E201">
            <v>1881987.52</v>
          </cell>
          <cell r="F201">
            <v>1720286.16</v>
          </cell>
          <cell r="G201">
            <v>47975.13</v>
          </cell>
          <cell r="H201">
            <v>113726.23</v>
          </cell>
          <cell r="I201">
            <v>1358168.29</v>
          </cell>
          <cell r="J201">
            <v>523819.23</v>
          </cell>
          <cell r="K201">
            <v>0</v>
          </cell>
        </row>
        <row r="202">
          <cell r="C202">
            <v>404011</v>
          </cell>
          <cell r="D202" t="str">
            <v>Critical theory program</v>
          </cell>
          <cell r="E202">
            <v>35</v>
          </cell>
          <cell r="F202">
            <v>0</v>
          </cell>
          <cell r="G202">
            <v>35</v>
          </cell>
          <cell r="H202">
            <v>0</v>
          </cell>
          <cell r="I202">
            <v>0</v>
          </cell>
          <cell r="J202">
            <v>35</v>
          </cell>
          <cell r="K202">
            <v>0</v>
          </cell>
        </row>
        <row r="203">
          <cell r="C203">
            <v>404001</v>
          </cell>
          <cell r="D203" t="str">
            <v>Department and Research Administration</v>
          </cell>
          <cell r="E203">
            <v>4152817.15</v>
          </cell>
          <cell r="F203">
            <v>3671844.12</v>
          </cell>
          <cell r="G203">
            <v>461328.81</v>
          </cell>
          <cell r="H203">
            <v>19644.22</v>
          </cell>
          <cell r="I203">
            <v>2456308.0299999998</v>
          </cell>
          <cell r="J203">
            <v>1725764.05</v>
          </cell>
          <cell r="K203">
            <v>-29254.93</v>
          </cell>
        </row>
        <row r="204">
          <cell r="C204">
            <v>404065</v>
          </cell>
          <cell r="D204" t="str">
            <v>Design</v>
          </cell>
          <cell r="E204">
            <v>3623278.23</v>
          </cell>
          <cell r="F204">
            <v>2823224.27</v>
          </cell>
          <cell r="G204">
            <v>300228</v>
          </cell>
          <cell r="H204">
            <v>499825.96</v>
          </cell>
          <cell r="I204">
            <v>2364640.5499999998</v>
          </cell>
          <cell r="J204">
            <v>1260822.68</v>
          </cell>
          <cell r="K204">
            <v>-2185</v>
          </cell>
        </row>
        <row r="205">
          <cell r="C205">
            <v>404026</v>
          </cell>
          <cell r="D205" t="str">
            <v>Dramatic art</v>
          </cell>
          <cell r="E205">
            <v>1898219.8</v>
          </cell>
          <cell r="F205">
            <v>1690143.47</v>
          </cell>
          <cell r="G205">
            <v>129314.7</v>
          </cell>
          <cell r="H205">
            <v>78761.63</v>
          </cell>
          <cell r="I205">
            <v>1367095.52</v>
          </cell>
          <cell r="J205">
            <v>531124.28</v>
          </cell>
          <cell r="K205">
            <v>0</v>
          </cell>
        </row>
        <row r="206">
          <cell r="C206">
            <v>404019</v>
          </cell>
          <cell r="D206" t="str">
            <v>East asian studies program</v>
          </cell>
          <cell r="E206">
            <v>14098.29</v>
          </cell>
          <cell r="F206">
            <v>8437.69</v>
          </cell>
          <cell r="G206">
            <v>5660.6</v>
          </cell>
          <cell r="H206">
            <v>0</v>
          </cell>
          <cell r="I206">
            <v>3443.82</v>
          </cell>
          <cell r="J206">
            <v>10654.47</v>
          </cell>
          <cell r="K206">
            <v>0</v>
          </cell>
        </row>
        <row r="207">
          <cell r="C207">
            <v>404028</v>
          </cell>
          <cell r="D207" t="str">
            <v>Economics</v>
          </cell>
          <cell r="E207">
            <v>7275818.2699999996</v>
          </cell>
          <cell r="F207">
            <v>6834304.8200000003</v>
          </cell>
          <cell r="G207">
            <v>431578.63</v>
          </cell>
          <cell r="H207">
            <v>9934.82</v>
          </cell>
          <cell r="I207">
            <v>5357702.4400000004</v>
          </cell>
          <cell r="J207">
            <v>1918115.83</v>
          </cell>
          <cell r="K207">
            <v>0</v>
          </cell>
        </row>
        <row r="208">
          <cell r="C208">
            <v>404030</v>
          </cell>
          <cell r="D208" t="str">
            <v>Economics, history, military science adm</v>
          </cell>
          <cell r="E208">
            <v>1437787.14</v>
          </cell>
          <cell r="F208">
            <v>1437787.14</v>
          </cell>
          <cell r="G208">
            <v>0</v>
          </cell>
          <cell r="H208">
            <v>0</v>
          </cell>
          <cell r="I208">
            <v>940932.2</v>
          </cell>
          <cell r="J208">
            <v>496854.94</v>
          </cell>
          <cell r="K208">
            <v>0</v>
          </cell>
        </row>
        <row r="209">
          <cell r="C209">
            <v>404036</v>
          </cell>
          <cell r="D209" t="str">
            <v>English</v>
          </cell>
          <cell r="E209">
            <v>14656741.560000001</v>
          </cell>
          <cell r="F209">
            <v>13901702.800000001</v>
          </cell>
          <cell r="G209">
            <v>640442.21</v>
          </cell>
          <cell r="H209">
            <v>114596.55</v>
          </cell>
          <cell r="I209">
            <v>10472501.359999999</v>
          </cell>
          <cell r="J209">
            <v>4184240.2</v>
          </cell>
          <cell r="K209">
            <v>0</v>
          </cell>
        </row>
        <row r="210">
          <cell r="C210">
            <v>404038</v>
          </cell>
          <cell r="D210" t="str">
            <v>French and italian</v>
          </cell>
          <cell r="E210">
            <v>1597661.11</v>
          </cell>
          <cell r="F210">
            <v>1570548.46</v>
          </cell>
          <cell r="G210">
            <v>27112.65</v>
          </cell>
          <cell r="H210">
            <v>0</v>
          </cell>
          <cell r="I210">
            <v>1173034.22</v>
          </cell>
          <cell r="J210">
            <v>424626.89</v>
          </cell>
          <cell r="K210">
            <v>0</v>
          </cell>
        </row>
        <row r="211">
          <cell r="C211">
            <v>404044</v>
          </cell>
          <cell r="D211" t="str">
            <v>Geology</v>
          </cell>
          <cell r="E211">
            <v>6172263.71</v>
          </cell>
          <cell r="F211">
            <v>5432763.5899999999</v>
          </cell>
          <cell r="G211">
            <v>677594.6</v>
          </cell>
          <cell r="H211">
            <v>61905.52</v>
          </cell>
          <cell r="I211">
            <v>4055616.09</v>
          </cell>
          <cell r="J211">
            <v>2116647.62</v>
          </cell>
          <cell r="K211">
            <v>0</v>
          </cell>
        </row>
        <row r="212">
          <cell r="C212">
            <v>404046</v>
          </cell>
          <cell r="D212" t="str">
            <v>German and russian</v>
          </cell>
          <cell r="E212">
            <v>1277591.1599999999</v>
          </cell>
          <cell r="F212">
            <v>1259431.03</v>
          </cell>
          <cell r="G212">
            <v>18160.13</v>
          </cell>
          <cell r="H212">
            <v>0</v>
          </cell>
          <cell r="I212">
            <v>925394.11</v>
          </cell>
          <cell r="J212">
            <v>352197.05</v>
          </cell>
          <cell r="K212">
            <v>0</v>
          </cell>
        </row>
        <row r="213">
          <cell r="C213">
            <v>404018</v>
          </cell>
          <cell r="D213" t="str">
            <v>Hemispheric institute on the americas</v>
          </cell>
          <cell r="E213">
            <v>30020.84</v>
          </cell>
          <cell r="F213">
            <v>19525.080000000002</v>
          </cell>
          <cell r="G213">
            <v>10163.44</v>
          </cell>
          <cell r="H213">
            <v>332.32</v>
          </cell>
          <cell r="I213">
            <v>17803.75</v>
          </cell>
          <cell r="J213">
            <v>12217.09</v>
          </cell>
          <cell r="K213">
            <v>0</v>
          </cell>
        </row>
        <row r="214">
          <cell r="C214">
            <v>404048</v>
          </cell>
          <cell r="D214" t="str">
            <v>History</v>
          </cell>
          <cell r="E214">
            <v>5770362.4500000002</v>
          </cell>
          <cell r="F214">
            <v>5570915.5599999996</v>
          </cell>
          <cell r="G214">
            <v>143589.04</v>
          </cell>
          <cell r="H214">
            <v>55857.85</v>
          </cell>
          <cell r="I214">
            <v>4174038.47</v>
          </cell>
          <cell r="J214">
            <v>1596323.98</v>
          </cell>
          <cell r="K214">
            <v>0</v>
          </cell>
        </row>
        <row r="215">
          <cell r="C215">
            <v>404014</v>
          </cell>
          <cell r="D215" t="str">
            <v>History and philosophy of science</v>
          </cell>
          <cell r="E215">
            <v>444257.95</v>
          </cell>
          <cell r="F215">
            <v>412990.97</v>
          </cell>
          <cell r="G215">
            <v>27665.29</v>
          </cell>
          <cell r="H215">
            <v>3601.69</v>
          </cell>
          <cell r="I215">
            <v>296931.21999999997</v>
          </cell>
          <cell r="J215">
            <v>147326.73000000001</v>
          </cell>
          <cell r="K215">
            <v>0</v>
          </cell>
        </row>
        <row r="216">
          <cell r="C216">
            <v>404041</v>
          </cell>
          <cell r="D216" t="str">
            <v>Institute for social sciences</v>
          </cell>
          <cell r="E216">
            <v>378680.59</v>
          </cell>
          <cell r="F216">
            <v>376797.16</v>
          </cell>
          <cell r="G216">
            <v>0</v>
          </cell>
          <cell r="H216">
            <v>1883.43</v>
          </cell>
          <cell r="I216">
            <v>200422.8</v>
          </cell>
          <cell r="J216">
            <v>178257.79</v>
          </cell>
          <cell r="K216">
            <v>0</v>
          </cell>
        </row>
        <row r="217">
          <cell r="C217">
            <v>404003</v>
          </cell>
          <cell r="D217" t="str">
            <v>International relations</v>
          </cell>
          <cell r="E217">
            <v>61112.29</v>
          </cell>
          <cell r="F217">
            <v>52666.69</v>
          </cell>
          <cell r="G217">
            <v>6809.97</v>
          </cell>
          <cell r="H217">
            <v>1635.63</v>
          </cell>
          <cell r="I217">
            <v>45927.28</v>
          </cell>
          <cell r="J217">
            <v>15185.01</v>
          </cell>
          <cell r="K217">
            <v>0</v>
          </cell>
        </row>
        <row r="218">
          <cell r="C218">
            <v>404055</v>
          </cell>
          <cell r="D218" t="str">
            <v>Language consortium</v>
          </cell>
          <cell r="E218">
            <v>609.99</v>
          </cell>
          <cell r="F218">
            <v>609.99</v>
          </cell>
          <cell r="G218">
            <v>0</v>
          </cell>
          <cell r="H218">
            <v>0</v>
          </cell>
          <cell r="I218">
            <v>0</v>
          </cell>
          <cell r="J218">
            <v>609.99</v>
          </cell>
          <cell r="K218">
            <v>0</v>
          </cell>
        </row>
        <row r="219">
          <cell r="C219">
            <v>404050</v>
          </cell>
          <cell r="D219" t="str">
            <v>Language laboratory</v>
          </cell>
          <cell r="E219">
            <v>225124.84</v>
          </cell>
          <cell r="F219">
            <v>224096.44</v>
          </cell>
          <cell r="G219">
            <v>1028.4000000000001</v>
          </cell>
          <cell r="H219">
            <v>0</v>
          </cell>
          <cell r="I219">
            <v>151762.92000000001</v>
          </cell>
          <cell r="J219">
            <v>73361.919999999998</v>
          </cell>
          <cell r="K219">
            <v>0</v>
          </cell>
        </row>
        <row r="220">
          <cell r="C220">
            <v>404230</v>
          </cell>
          <cell r="D220" t="str">
            <v>Languages and literature</v>
          </cell>
          <cell r="E220">
            <v>1327212.0900000001</v>
          </cell>
          <cell r="F220">
            <v>1279971.3899999999</v>
          </cell>
          <cell r="G220">
            <v>22788.01</v>
          </cell>
          <cell r="H220">
            <v>24452.69</v>
          </cell>
          <cell r="I220">
            <v>804533.25</v>
          </cell>
          <cell r="J220">
            <v>522678.84</v>
          </cell>
          <cell r="K220">
            <v>0</v>
          </cell>
        </row>
        <row r="221">
          <cell r="C221">
            <v>404015</v>
          </cell>
          <cell r="D221" t="str">
            <v>Linquistics</v>
          </cell>
          <cell r="E221">
            <v>2319906.62</v>
          </cell>
          <cell r="F221">
            <v>2140028.75</v>
          </cell>
          <cell r="G221">
            <v>179877.87</v>
          </cell>
          <cell r="H221">
            <v>0</v>
          </cell>
          <cell r="I221">
            <v>1720156.36</v>
          </cell>
          <cell r="J221">
            <v>599750.26</v>
          </cell>
          <cell r="K221">
            <v>0</v>
          </cell>
        </row>
        <row r="222">
          <cell r="C222">
            <v>404052</v>
          </cell>
          <cell r="D222" t="str">
            <v>Mathematics</v>
          </cell>
          <cell r="E222">
            <v>11757670.1</v>
          </cell>
          <cell r="F222">
            <v>11489858.17</v>
          </cell>
          <cell r="G222">
            <v>260334.04</v>
          </cell>
          <cell r="H222">
            <v>7477.89</v>
          </cell>
          <cell r="I222">
            <v>8724916.6300000008</v>
          </cell>
          <cell r="J222">
            <v>3032753.47</v>
          </cell>
          <cell r="K222">
            <v>0</v>
          </cell>
        </row>
        <row r="223">
          <cell r="C223">
            <v>404027</v>
          </cell>
          <cell r="D223" t="str">
            <v>Mideast south asian studies program</v>
          </cell>
          <cell r="E223">
            <v>98800.27</v>
          </cell>
          <cell r="F223">
            <v>47252.31</v>
          </cell>
          <cell r="G223">
            <v>3103.27</v>
          </cell>
          <cell r="H223">
            <v>48444.69</v>
          </cell>
          <cell r="I223">
            <v>46126.68</v>
          </cell>
          <cell r="J223">
            <v>52673.59</v>
          </cell>
          <cell r="K223">
            <v>0</v>
          </cell>
        </row>
        <row r="224">
          <cell r="C224">
            <v>404056</v>
          </cell>
          <cell r="D224" t="str">
            <v>Military science</v>
          </cell>
          <cell r="E224">
            <v>19027.04</v>
          </cell>
          <cell r="F224">
            <v>17002.28</v>
          </cell>
          <cell r="G224">
            <v>2024.76</v>
          </cell>
          <cell r="H224">
            <v>0</v>
          </cell>
          <cell r="I224">
            <v>0</v>
          </cell>
          <cell r="J224">
            <v>20527.04</v>
          </cell>
          <cell r="K224">
            <v>-1500</v>
          </cell>
        </row>
        <row r="225">
          <cell r="C225">
            <v>404060</v>
          </cell>
          <cell r="D225" t="str">
            <v>Music</v>
          </cell>
          <cell r="E225">
            <v>4509452.58</v>
          </cell>
          <cell r="F225">
            <v>3812391.37</v>
          </cell>
          <cell r="G225">
            <v>468353.7</v>
          </cell>
          <cell r="H225">
            <v>228707.51</v>
          </cell>
          <cell r="I225">
            <v>2853612.53</v>
          </cell>
          <cell r="J225">
            <v>1669571.11</v>
          </cell>
          <cell r="K225">
            <v>-13731.06</v>
          </cell>
        </row>
        <row r="226">
          <cell r="C226">
            <v>404091</v>
          </cell>
          <cell r="D226" t="str">
            <v>Native american studies</v>
          </cell>
          <cell r="E226">
            <v>1362587.12</v>
          </cell>
          <cell r="F226">
            <v>1262892.44</v>
          </cell>
          <cell r="G226">
            <v>71203.28</v>
          </cell>
          <cell r="H226">
            <v>28491.4</v>
          </cell>
          <cell r="I226">
            <v>949340.86</v>
          </cell>
          <cell r="J226">
            <v>413496.26</v>
          </cell>
          <cell r="K226">
            <v>-250</v>
          </cell>
        </row>
        <row r="227">
          <cell r="C227">
            <v>404064</v>
          </cell>
          <cell r="D227" t="str">
            <v>Philosophy</v>
          </cell>
          <cell r="E227">
            <v>2841080.8</v>
          </cell>
          <cell r="F227">
            <v>2625942.23</v>
          </cell>
          <cell r="G227">
            <v>188212.92</v>
          </cell>
          <cell r="H227">
            <v>26925.65</v>
          </cell>
          <cell r="I227">
            <v>2051616.09</v>
          </cell>
          <cell r="J227">
            <v>789464.71</v>
          </cell>
          <cell r="K227">
            <v>0</v>
          </cell>
        </row>
        <row r="228">
          <cell r="C228">
            <v>404068</v>
          </cell>
          <cell r="D228" t="str">
            <v>Physical education</v>
          </cell>
          <cell r="E228">
            <v>2358240.4700000002</v>
          </cell>
          <cell r="F228">
            <v>2273867.73</v>
          </cell>
          <cell r="G228">
            <v>84372.74</v>
          </cell>
          <cell r="H228">
            <v>0</v>
          </cell>
          <cell r="I228">
            <v>1581660.6</v>
          </cell>
          <cell r="J228">
            <v>776579.87</v>
          </cell>
          <cell r="K228">
            <v>0</v>
          </cell>
        </row>
        <row r="229">
          <cell r="C229">
            <v>404072</v>
          </cell>
          <cell r="D229" t="str">
            <v>Physics</v>
          </cell>
          <cell r="E229">
            <v>12043100.310000001</v>
          </cell>
          <cell r="F229">
            <v>11036872.710000001</v>
          </cell>
          <cell r="G229">
            <v>828626.53</v>
          </cell>
          <cell r="H229">
            <v>177601.07</v>
          </cell>
          <cell r="I229">
            <v>8625634.8399999999</v>
          </cell>
          <cell r="J229">
            <v>3417465.47</v>
          </cell>
          <cell r="K229">
            <v>0</v>
          </cell>
        </row>
        <row r="230">
          <cell r="C230">
            <v>404034</v>
          </cell>
          <cell r="D230" t="str">
            <v>Politcal science and international relat</v>
          </cell>
          <cell r="E230">
            <v>1041677.42</v>
          </cell>
          <cell r="F230">
            <v>977193.15</v>
          </cell>
          <cell r="G230">
            <v>64379.19</v>
          </cell>
          <cell r="H230">
            <v>105.08</v>
          </cell>
          <cell r="I230">
            <v>677392.84</v>
          </cell>
          <cell r="J230">
            <v>364284.58</v>
          </cell>
          <cell r="K230">
            <v>0</v>
          </cell>
        </row>
        <row r="231">
          <cell r="C231">
            <v>404076</v>
          </cell>
          <cell r="D231" t="str">
            <v>Political science</v>
          </cell>
          <cell r="E231">
            <v>5550014.0099999998</v>
          </cell>
          <cell r="F231">
            <v>5217390.59</v>
          </cell>
          <cell r="G231">
            <v>252052.48000000001</v>
          </cell>
          <cell r="H231">
            <v>80570.94</v>
          </cell>
          <cell r="I231">
            <v>4094029.71</v>
          </cell>
          <cell r="J231">
            <v>1455984.3</v>
          </cell>
          <cell r="K231">
            <v>0</v>
          </cell>
        </row>
        <row r="232">
          <cell r="C232">
            <v>404080</v>
          </cell>
          <cell r="D232" t="str">
            <v>Psychology</v>
          </cell>
          <cell r="E232">
            <v>7934283.1200000001</v>
          </cell>
          <cell r="F232">
            <v>7577603.9100000001</v>
          </cell>
          <cell r="G232">
            <v>335228.71999999997</v>
          </cell>
          <cell r="H232">
            <v>21450.49</v>
          </cell>
          <cell r="I232">
            <v>5707098.4299999997</v>
          </cell>
          <cell r="J232">
            <v>2227184.69</v>
          </cell>
          <cell r="K232">
            <v>0</v>
          </cell>
        </row>
        <row r="233">
          <cell r="C233">
            <v>404033</v>
          </cell>
          <cell r="D233" t="str">
            <v>Psychology and center for the mind and b</v>
          </cell>
          <cell r="E233">
            <v>1088657.3600000001</v>
          </cell>
          <cell r="F233">
            <v>1088657.3600000001</v>
          </cell>
          <cell r="G233">
            <v>0</v>
          </cell>
          <cell r="H233">
            <v>0</v>
          </cell>
          <cell r="I233">
            <v>730640.55</v>
          </cell>
          <cell r="J233">
            <v>358016.81</v>
          </cell>
          <cell r="K233">
            <v>0</v>
          </cell>
        </row>
        <row r="234">
          <cell r="C234">
            <v>404081</v>
          </cell>
          <cell r="D234" t="str">
            <v>Religious studies</v>
          </cell>
          <cell r="E234">
            <v>1512793.14</v>
          </cell>
          <cell r="F234">
            <v>1435065.77</v>
          </cell>
          <cell r="G234">
            <v>42297.42</v>
          </cell>
          <cell r="H234">
            <v>35429.949999999997</v>
          </cell>
          <cell r="I234">
            <v>1048657.43</v>
          </cell>
          <cell r="J234">
            <v>464135.71</v>
          </cell>
          <cell r="K234">
            <v>0</v>
          </cell>
        </row>
        <row r="235">
          <cell r="C235">
            <v>404049</v>
          </cell>
          <cell r="D235" t="str">
            <v>Second language acquisition</v>
          </cell>
          <cell r="E235">
            <v>10195.969999999999</v>
          </cell>
          <cell r="F235">
            <v>10195.969999999999</v>
          </cell>
          <cell r="G235">
            <v>0</v>
          </cell>
          <cell r="H235">
            <v>0</v>
          </cell>
          <cell r="I235">
            <v>7289.22</v>
          </cell>
          <cell r="J235">
            <v>2906.75</v>
          </cell>
          <cell r="K235">
            <v>0</v>
          </cell>
        </row>
        <row r="236">
          <cell r="C236">
            <v>404271</v>
          </cell>
          <cell r="D236" t="str">
            <v>Social science administration</v>
          </cell>
          <cell r="E236">
            <v>59060.17</v>
          </cell>
          <cell r="F236">
            <v>0</v>
          </cell>
          <cell r="G236">
            <v>59060.17</v>
          </cell>
          <cell r="H236">
            <v>0</v>
          </cell>
          <cell r="I236">
            <v>34001.480000000003</v>
          </cell>
          <cell r="J236">
            <v>25058.69</v>
          </cell>
          <cell r="K236">
            <v>0</v>
          </cell>
        </row>
        <row r="237">
          <cell r="C237">
            <v>404084</v>
          </cell>
          <cell r="D237" t="str">
            <v>Sociology</v>
          </cell>
          <cell r="E237">
            <v>4195655.3099999996</v>
          </cell>
          <cell r="F237">
            <v>4062414.31</v>
          </cell>
          <cell r="G237">
            <v>125700.36</v>
          </cell>
          <cell r="H237">
            <v>7540.64</v>
          </cell>
          <cell r="I237">
            <v>3081656.91</v>
          </cell>
          <cell r="J237">
            <v>1113998.3999999999</v>
          </cell>
          <cell r="K237">
            <v>0</v>
          </cell>
        </row>
        <row r="238">
          <cell r="C238">
            <v>404083</v>
          </cell>
          <cell r="D238" t="str">
            <v>Spanish and Portuguese</v>
          </cell>
          <cell r="E238">
            <v>5000</v>
          </cell>
          <cell r="F238">
            <v>0</v>
          </cell>
          <cell r="G238">
            <v>5000</v>
          </cell>
          <cell r="H238">
            <v>0</v>
          </cell>
          <cell r="I238">
            <v>0</v>
          </cell>
          <cell r="J238">
            <v>5000</v>
          </cell>
          <cell r="K238">
            <v>0</v>
          </cell>
        </row>
        <row r="239">
          <cell r="C239">
            <v>404086</v>
          </cell>
          <cell r="D239" t="str">
            <v>Spanish and classics</v>
          </cell>
          <cell r="E239">
            <v>4990902.84</v>
          </cell>
          <cell r="F239">
            <v>4723487.62</v>
          </cell>
          <cell r="G239">
            <v>243791.35</v>
          </cell>
          <cell r="H239">
            <v>23623.87</v>
          </cell>
          <cell r="I239">
            <v>3692686.74</v>
          </cell>
          <cell r="J239">
            <v>1298216.1000000001</v>
          </cell>
          <cell r="K239">
            <v>0</v>
          </cell>
        </row>
        <row r="240">
          <cell r="C240">
            <v>404200</v>
          </cell>
          <cell r="D240" t="str">
            <v>Statistics</v>
          </cell>
          <cell r="E240">
            <v>4627373.24</v>
          </cell>
          <cell r="F240">
            <v>4349854.7699999996</v>
          </cell>
          <cell r="G240">
            <v>159031.60999999999</v>
          </cell>
          <cell r="H240">
            <v>118486.86</v>
          </cell>
          <cell r="I240">
            <v>3347647.1</v>
          </cell>
          <cell r="J240">
            <v>1279726.1399999999</v>
          </cell>
          <cell r="K240">
            <v>0</v>
          </cell>
        </row>
        <row r="241">
          <cell r="C241">
            <v>404010</v>
          </cell>
          <cell r="D241" t="str">
            <v>Women and gender studies</v>
          </cell>
          <cell r="E241">
            <v>844292.48</v>
          </cell>
          <cell r="F241">
            <v>787510.44</v>
          </cell>
          <cell r="G241">
            <v>56782.04</v>
          </cell>
          <cell r="H241">
            <v>0</v>
          </cell>
          <cell r="I241">
            <v>617502.56999999995</v>
          </cell>
          <cell r="J241">
            <v>226789.91</v>
          </cell>
          <cell r="K241">
            <v>0</v>
          </cell>
        </row>
        <row r="243">
          <cell r="C243">
            <v>624008</v>
          </cell>
          <cell r="D243" t="str">
            <v>Anthropology</v>
          </cell>
          <cell r="E243">
            <v>4160.1400000000003</v>
          </cell>
          <cell r="F243">
            <v>0</v>
          </cell>
          <cell r="G243">
            <v>0</v>
          </cell>
          <cell r="H243">
            <v>4160.1400000000003</v>
          </cell>
          <cell r="I243">
            <v>2998.31</v>
          </cell>
          <cell r="J243">
            <v>1161.83</v>
          </cell>
          <cell r="K243">
            <v>0</v>
          </cell>
        </row>
        <row r="244">
          <cell r="C244">
            <v>624036</v>
          </cell>
          <cell r="D244" t="str">
            <v>California quarterly</v>
          </cell>
          <cell r="E244">
            <v>2860</v>
          </cell>
          <cell r="F244">
            <v>0</v>
          </cell>
          <cell r="G244">
            <v>2860</v>
          </cell>
          <cell r="H244">
            <v>0</v>
          </cell>
          <cell r="I244">
            <v>0</v>
          </cell>
          <cell r="J244">
            <v>2860</v>
          </cell>
          <cell r="K244">
            <v>0</v>
          </cell>
        </row>
        <row r="245">
          <cell r="C245">
            <v>624034</v>
          </cell>
          <cell r="D245" t="str">
            <v>Campus writing center journal</v>
          </cell>
          <cell r="E245">
            <v>4507.16</v>
          </cell>
          <cell r="F245">
            <v>0</v>
          </cell>
          <cell r="G245">
            <v>4507.16</v>
          </cell>
          <cell r="H245">
            <v>0</v>
          </cell>
          <cell r="I245">
            <v>0</v>
          </cell>
          <cell r="J245">
            <v>4507.16</v>
          </cell>
          <cell r="K245">
            <v>0</v>
          </cell>
        </row>
        <row r="246">
          <cell r="C246">
            <v>624000</v>
          </cell>
          <cell r="D246" t="str">
            <v>General</v>
          </cell>
          <cell r="E246">
            <v>-66.34</v>
          </cell>
          <cell r="F246">
            <v>0</v>
          </cell>
          <cell r="G246">
            <v>0</v>
          </cell>
          <cell r="H246">
            <v>-66.34</v>
          </cell>
          <cell r="I246">
            <v>0</v>
          </cell>
          <cell r="J246">
            <v>-66.34</v>
          </cell>
          <cell r="K246">
            <v>0</v>
          </cell>
        </row>
        <row r="247">
          <cell r="C247">
            <v>624044</v>
          </cell>
          <cell r="D247" t="str">
            <v>Geology</v>
          </cell>
          <cell r="E247">
            <v>5279.43</v>
          </cell>
          <cell r="F247">
            <v>2156.16</v>
          </cell>
          <cell r="G247">
            <v>3123.27</v>
          </cell>
          <cell r="H247">
            <v>0</v>
          </cell>
          <cell r="I247">
            <v>2080.9</v>
          </cell>
          <cell r="J247">
            <v>3198.53</v>
          </cell>
          <cell r="K247">
            <v>0</v>
          </cell>
        </row>
        <row r="248">
          <cell r="C248">
            <v>624048</v>
          </cell>
          <cell r="D248" t="str">
            <v>History</v>
          </cell>
          <cell r="E248">
            <v>1172394.0900000001</v>
          </cell>
          <cell r="F248">
            <v>222358.73</v>
          </cell>
          <cell r="G248">
            <v>164150.54</v>
          </cell>
          <cell r="H248">
            <v>785884.82</v>
          </cell>
          <cell r="I248">
            <v>609544.68000000005</v>
          </cell>
          <cell r="J248">
            <v>562849.41</v>
          </cell>
          <cell r="K248">
            <v>0</v>
          </cell>
        </row>
        <row r="249">
          <cell r="C249">
            <v>624072</v>
          </cell>
          <cell r="D249" t="str">
            <v>Physics</v>
          </cell>
          <cell r="E249">
            <v>37825.46</v>
          </cell>
          <cell r="F249">
            <v>0</v>
          </cell>
          <cell r="G249">
            <v>0</v>
          </cell>
          <cell r="H249">
            <v>37825.46</v>
          </cell>
          <cell r="I249">
            <v>33358.370000000003</v>
          </cell>
          <cell r="J249">
            <v>4467.09</v>
          </cell>
          <cell r="K249">
            <v>0</v>
          </cell>
        </row>
        <row r="250">
          <cell r="C250">
            <v>624080</v>
          </cell>
          <cell r="D250" t="str">
            <v>Psychology</v>
          </cell>
          <cell r="E250">
            <v>38971.47</v>
          </cell>
          <cell r="F250">
            <v>0</v>
          </cell>
          <cell r="G250">
            <v>0</v>
          </cell>
          <cell r="H250">
            <v>38971.47</v>
          </cell>
          <cell r="I250">
            <v>32006.76</v>
          </cell>
          <cell r="J250">
            <v>6964.71</v>
          </cell>
          <cell r="K250">
            <v>0</v>
          </cell>
        </row>
        <row r="251">
          <cell r="C251">
            <v>624084</v>
          </cell>
          <cell r="D251" t="str">
            <v>Sociology</v>
          </cell>
          <cell r="E251">
            <v>10799.41</v>
          </cell>
          <cell r="F251">
            <v>0</v>
          </cell>
          <cell r="G251">
            <v>0</v>
          </cell>
          <cell r="H251">
            <v>10799.41</v>
          </cell>
          <cell r="I251">
            <v>5744.84</v>
          </cell>
          <cell r="J251">
            <v>5054.57</v>
          </cell>
          <cell r="K251">
            <v>0</v>
          </cell>
        </row>
        <row r="253">
          <cell r="C253">
            <v>444089</v>
          </cell>
          <cell r="D253" t="str">
            <v>African american and african studies</v>
          </cell>
          <cell r="E253">
            <v>9179.61</v>
          </cell>
          <cell r="F253">
            <v>0</v>
          </cell>
          <cell r="G253">
            <v>9179.61</v>
          </cell>
          <cell r="H253">
            <v>0</v>
          </cell>
          <cell r="I253">
            <v>2415.6</v>
          </cell>
          <cell r="J253">
            <v>6764.01</v>
          </cell>
          <cell r="K253">
            <v>0</v>
          </cell>
        </row>
        <row r="254">
          <cell r="C254">
            <v>444005</v>
          </cell>
          <cell r="D254" t="str">
            <v>American studies</v>
          </cell>
          <cell r="E254">
            <v>103394.91</v>
          </cell>
          <cell r="F254">
            <v>1002.86</v>
          </cell>
          <cell r="G254">
            <v>102392.05</v>
          </cell>
          <cell r="H254">
            <v>0</v>
          </cell>
          <cell r="I254">
            <v>77000</v>
          </cell>
          <cell r="J254">
            <v>26394.91</v>
          </cell>
          <cell r="K254">
            <v>0</v>
          </cell>
        </row>
        <row r="255">
          <cell r="C255">
            <v>444008</v>
          </cell>
          <cell r="D255" t="str">
            <v>Anthropology</v>
          </cell>
          <cell r="E255">
            <v>836331.99</v>
          </cell>
          <cell r="F255">
            <v>43779.79</v>
          </cell>
          <cell r="G255">
            <v>86855.29</v>
          </cell>
          <cell r="H255">
            <v>705696.91</v>
          </cell>
          <cell r="I255">
            <v>271219.84999999998</v>
          </cell>
          <cell r="J255">
            <v>565112.14</v>
          </cell>
          <cell r="K255">
            <v>0</v>
          </cell>
        </row>
        <row r="256">
          <cell r="C256">
            <v>444012</v>
          </cell>
          <cell r="D256" t="str">
            <v>Art</v>
          </cell>
          <cell r="E256">
            <v>174997.38</v>
          </cell>
          <cell r="F256">
            <v>22582.31</v>
          </cell>
          <cell r="G256">
            <v>29268.79</v>
          </cell>
          <cell r="H256">
            <v>123146.28</v>
          </cell>
          <cell r="I256">
            <v>77744.89</v>
          </cell>
          <cell r="J256">
            <v>97252.49</v>
          </cell>
          <cell r="K256">
            <v>0</v>
          </cell>
        </row>
        <row r="257">
          <cell r="C257">
            <v>444094</v>
          </cell>
          <cell r="D257" t="str">
            <v>Asian american studies</v>
          </cell>
          <cell r="E257">
            <v>63434.91</v>
          </cell>
          <cell r="F257">
            <v>15840.52</v>
          </cell>
          <cell r="G257">
            <v>45205.84</v>
          </cell>
          <cell r="H257">
            <v>2388.5500000000002</v>
          </cell>
          <cell r="I257">
            <v>49139.71</v>
          </cell>
          <cell r="J257">
            <v>14295.2</v>
          </cell>
          <cell r="K257">
            <v>0</v>
          </cell>
        </row>
        <row r="258">
          <cell r="C258">
            <v>444058</v>
          </cell>
          <cell r="D258" t="str">
            <v>Center for mind and brain</v>
          </cell>
          <cell r="E258">
            <v>4839167.51</v>
          </cell>
          <cell r="F258">
            <v>287834.61</v>
          </cell>
          <cell r="G258">
            <v>1207379.03</v>
          </cell>
          <cell r="H258">
            <v>3343953.87</v>
          </cell>
          <cell r="I258">
            <v>2107665.56</v>
          </cell>
          <cell r="J258">
            <v>2731501.95</v>
          </cell>
          <cell r="K258">
            <v>0</v>
          </cell>
        </row>
        <row r="259">
          <cell r="C259">
            <v>444024</v>
          </cell>
          <cell r="D259" t="str">
            <v>Chemistry</v>
          </cell>
          <cell r="E259">
            <v>9372431.25</v>
          </cell>
          <cell r="F259">
            <v>-82701.19</v>
          </cell>
          <cell r="G259">
            <v>2156075.29</v>
          </cell>
          <cell r="H259">
            <v>7299057.1500000004</v>
          </cell>
          <cell r="I259">
            <v>4742810.71</v>
          </cell>
          <cell r="J259">
            <v>4633646.4800000004</v>
          </cell>
          <cell r="K259">
            <v>-4025.94</v>
          </cell>
        </row>
        <row r="260">
          <cell r="C260">
            <v>444090</v>
          </cell>
          <cell r="D260" t="str">
            <v>Chicano and chicana studies</v>
          </cell>
          <cell r="E260">
            <v>1597677.91</v>
          </cell>
          <cell r="F260">
            <v>394622.83</v>
          </cell>
          <cell r="G260">
            <v>5873.66</v>
          </cell>
          <cell r="H260">
            <v>1197181.42</v>
          </cell>
          <cell r="I260">
            <v>975308.57</v>
          </cell>
          <cell r="J260">
            <v>622369.34</v>
          </cell>
          <cell r="K260">
            <v>0</v>
          </cell>
        </row>
        <row r="261">
          <cell r="C261">
            <v>444009</v>
          </cell>
          <cell r="D261" t="str">
            <v>Chinese and japanese</v>
          </cell>
          <cell r="E261">
            <v>6186.98</v>
          </cell>
          <cell r="F261">
            <v>0</v>
          </cell>
          <cell r="G261">
            <v>6186.98</v>
          </cell>
          <cell r="H261">
            <v>0</v>
          </cell>
          <cell r="I261">
            <v>0</v>
          </cell>
          <cell r="J261">
            <v>6186.98</v>
          </cell>
          <cell r="K261">
            <v>0</v>
          </cell>
        </row>
        <row r="262">
          <cell r="C262">
            <v>444085</v>
          </cell>
          <cell r="D262" t="str">
            <v>Classics</v>
          </cell>
          <cell r="E262">
            <v>9727.07</v>
          </cell>
          <cell r="F262">
            <v>0</v>
          </cell>
          <cell r="G262">
            <v>9727.07</v>
          </cell>
          <cell r="H262">
            <v>0</v>
          </cell>
          <cell r="I262">
            <v>0</v>
          </cell>
          <cell r="J262">
            <v>9727.07</v>
          </cell>
          <cell r="K262">
            <v>0</v>
          </cell>
        </row>
        <row r="263">
          <cell r="C263">
            <v>444082</v>
          </cell>
          <cell r="D263" t="str">
            <v>Communication</v>
          </cell>
          <cell r="E263">
            <v>69225.14</v>
          </cell>
          <cell r="F263">
            <v>20792.849999999999</v>
          </cell>
          <cell r="G263">
            <v>11965.19</v>
          </cell>
          <cell r="H263">
            <v>36467.1</v>
          </cell>
          <cell r="I263">
            <v>33101.440000000002</v>
          </cell>
          <cell r="J263">
            <v>36123.699999999997</v>
          </cell>
          <cell r="K263">
            <v>0</v>
          </cell>
        </row>
        <row r="264">
          <cell r="C264">
            <v>444003</v>
          </cell>
          <cell r="D264" t="str">
            <v>Comparative literature</v>
          </cell>
          <cell r="E264">
            <v>12828.56</v>
          </cell>
          <cell r="F264">
            <v>0</v>
          </cell>
          <cell r="G264">
            <v>12828.56</v>
          </cell>
          <cell r="H264">
            <v>0</v>
          </cell>
          <cell r="I264">
            <v>739.22</v>
          </cell>
          <cell r="J264">
            <v>12089.34</v>
          </cell>
          <cell r="K264">
            <v>0</v>
          </cell>
        </row>
        <row r="265">
          <cell r="C265">
            <v>444295</v>
          </cell>
          <cell r="D265" t="str">
            <v>Computational science and engineering</v>
          </cell>
          <cell r="E265">
            <v>633.08000000000004</v>
          </cell>
          <cell r="F265">
            <v>0</v>
          </cell>
          <cell r="G265">
            <v>0</v>
          </cell>
          <cell r="H265">
            <v>633.08000000000004</v>
          </cell>
          <cell r="I265">
            <v>0</v>
          </cell>
          <cell r="J265">
            <v>633.08000000000004</v>
          </cell>
          <cell r="K265">
            <v>0</v>
          </cell>
        </row>
        <row r="266">
          <cell r="C266">
            <v>444007</v>
          </cell>
          <cell r="D266" t="str">
            <v>Cultural Studies</v>
          </cell>
          <cell r="E266">
            <v>970.88</v>
          </cell>
          <cell r="F266">
            <v>0</v>
          </cell>
          <cell r="G266">
            <v>970.88</v>
          </cell>
          <cell r="H266">
            <v>0</v>
          </cell>
          <cell r="I266">
            <v>0</v>
          </cell>
          <cell r="J266">
            <v>970.88</v>
          </cell>
          <cell r="K266">
            <v>0</v>
          </cell>
        </row>
        <row r="267">
          <cell r="C267">
            <v>444065</v>
          </cell>
          <cell r="D267" t="str">
            <v>Design</v>
          </cell>
          <cell r="E267">
            <v>2415867.6800000002</v>
          </cell>
          <cell r="F267">
            <v>213348.83</v>
          </cell>
          <cell r="G267">
            <v>268510.37</v>
          </cell>
          <cell r="H267">
            <v>1934008.48</v>
          </cell>
          <cell r="I267">
            <v>1282399.58</v>
          </cell>
          <cell r="J267">
            <v>1178931.42</v>
          </cell>
          <cell r="K267">
            <v>-45463.32</v>
          </cell>
        </row>
        <row r="268">
          <cell r="C268">
            <v>444026</v>
          </cell>
          <cell r="D268" t="str">
            <v>Dramatic art</v>
          </cell>
          <cell r="E268">
            <v>11078.73</v>
          </cell>
          <cell r="F268">
            <v>0</v>
          </cell>
          <cell r="G268">
            <v>11078.73</v>
          </cell>
          <cell r="H268">
            <v>0</v>
          </cell>
          <cell r="I268">
            <v>0</v>
          </cell>
          <cell r="J268">
            <v>11078.73</v>
          </cell>
          <cell r="K268">
            <v>0</v>
          </cell>
        </row>
        <row r="269">
          <cell r="C269">
            <v>444028</v>
          </cell>
          <cell r="D269" t="str">
            <v>Economics</v>
          </cell>
          <cell r="E269">
            <v>1193500.46</v>
          </cell>
          <cell r="F269">
            <v>61321.1</v>
          </cell>
          <cell r="G269">
            <v>148267.54999999999</v>
          </cell>
          <cell r="H269">
            <v>983911.81</v>
          </cell>
          <cell r="I269">
            <v>497540.5</v>
          </cell>
          <cell r="J269">
            <v>771959.96</v>
          </cell>
          <cell r="K269">
            <v>-76000</v>
          </cell>
        </row>
        <row r="270">
          <cell r="C270">
            <v>444036</v>
          </cell>
          <cell r="D270" t="str">
            <v>English</v>
          </cell>
          <cell r="E270">
            <v>251216.37</v>
          </cell>
          <cell r="F270">
            <v>162.15</v>
          </cell>
          <cell r="G270">
            <v>144257.81</v>
          </cell>
          <cell r="H270">
            <v>106796.41</v>
          </cell>
          <cell r="I270">
            <v>138823.54999999999</v>
          </cell>
          <cell r="J270">
            <v>112392.82</v>
          </cell>
          <cell r="K270">
            <v>0</v>
          </cell>
        </row>
        <row r="271">
          <cell r="C271">
            <v>444038</v>
          </cell>
          <cell r="D271" t="str">
            <v>French and italian</v>
          </cell>
          <cell r="E271">
            <v>9902.06</v>
          </cell>
          <cell r="F271">
            <v>0</v>
          </cell>
          <cell r="G271">
            <v>8587.0300000000007</v>
          </cell>
          <cell r="H271">
            <v>1315.03</v>
          </cell>
          <cell r="I271">
            <v>0</v>
          </cell>
          <cell r="J271">
            <v>9902.06</v>
          </cell>
          <cell r="K271">
            <v>0</v>
          </cell>
        </row>
        <row r="272">
          <cell r="C272">
            <v>444000</v>
          </cell>
          <cell r="D272" t="str">
            <v>General</v>
          </cell>
          <cell r="E272">
            <v>91759.8</v>
          </cell>
          <cell r="F272">
            <v>-92941.52</v>
          </cell>
          <cell r="G272">
            <v>40800.769999999997</v>
          </cell>
          <cell r="H272">
            <v>143900.54999999999</v>
          </cell>
          <cell r="I272">
            <v>102209.93</v>
          </cell>
          <cell r="J272">
            <v>-10450.129999999999</v>
          </cell>
          <cell r="K272">
            <v>0</v>
          </cell>
        </row>
        <row r="273">
          <cell r="C273">
            <v>444044</v>
          </cell>
          <cell r="D273" t="str">
            <v>Geology</v>
          </cell>
          <cell r="E273">
            <v>3508034.09</v>
          </cell>
          <cell r="F273">
            <v>18052.27</v>
          </cell>
          <cell r="G273">
            <v>312894.68</v>
          </cell>
          <cell r="H273">
            <v>3177087.14</v>
          </cell>
          <cell r="I273">
            <v>1766970.72</v>
          </cell>
          <cell r="J273">
            <v>1846007.15</v>
          </cell>
          <cell r="K273">
            <v>-104943.78</v>
          </cell>
        </row>
        <row r="274">
          <cell r="C274">
            <v>444046</v>
          </cell>
          <cell r="D274" t="str">
            <v>German and russian</v>
          </cell>
          <cell r="E274">
            <v>20368.150000000001</v>
          </cell>
          <cell r="F274">
            <v>0</v>
          </cell>
          <cell r="G274">
            <v>8370.01</v>
          </cell>
          <cell r="H274">
            <v>11998.14</v>
          </cell>
          <cell r="I274">
            <v>12103.14</v>
          </cell>
          <cell r="J274">
            <v>8265.01</v>
          </cell>
          <cell r="K274">
            <v>0</v>
          </cell>
        </row>
        <row r="275">
          <cell r="C275">
            <v>444018</v>
          </cell>
          <cell r="D275" t="str">
            <v>Hemispheric institute on the americas</v>
          </cell>
          <cell r="E275">
            <v>7595.84</v>
          </cell>
          <cell r="F275">
            <v>0</v>
          </cell>
          <cell r="G275">
            <v>2500</v>
          </cell>
          <cell r="H275">
            <v>5095.84</v>
          </cell>
          <cell r="I275">
            <v>0</v>
          </cell>
          <cell r="J275">
            <v>7595.84</v>
          </cell>
          <cell r="K275">
            <v>0</v>
          </cell>
        </row>
        <row r="276">
          <cell r="C276">
            <v>444048</v>
          </cell>
          <cell r="D276" t="str">
            <v>History</v>
          </cell>
          <cell r="E276">
            <v>290209.65999999997</v>
          </cell>
          <cell r="F276">
            <v>1286.53</v>
          </cell>
          <cell r="G276">
            <v>146400.92000000001</v>
          </cell>
          <cell r="H276">
            <v>142522.21</v>
          </cell>
          <cell r="I276">
            <v>30068.560000000001</v>
          </cell>
          <cell r="J276">
            <v>260141.1</v>
          </cell>
          <cell r="K276">
            <v>0</v>
          </cell>
        </row>
        <row r="277">
          <cell r="C277">
            <v>444014</v>
          </cell>
          <cell r="D277" t="str">
            <v>History and philosophy of science</v>
          </cell>
          <cell r="E277">
            <v>9908.41</v>
          </cell>
          <cell r="F277">
            <v>0</v>
          </cell>
          <cell r="G277">
            <v>131.47999999999999</v>
          </cell>
          <cell r="H277">
            <v>9776.93</v>
          </cell>
          <cell r="I277">
            <v>8428.39</v>
          </cell>
          <cell r="J277">
            <v>1480.02</v>
          </cell>
          <cell r="K277">
            <v>0</v>
          </cell>
        </row>
        <row r="278">
          <cell r="C278">
            <v>444041</v>
          </cell>
          <cell r="D278" t="str">
            <v>Institute for social sciences</v>
          </cell>
          <cell r="E278">
            <v>4107.78</v>
          </cell>
          <cell r="F278">
            <v>0</v>
          </cell>
          <cell r="G278">
            <v>2030.86</v>
          </cell>
          <cell r="H278">
            <v>2076.92</v>
          </cell>
          <cell r="I278">
            <v>0</v>
          </cell>
          <cell r="J278">
            <v>4107.78</v>
          </cell>
          <cell r="K278">
            <v>0</v>
          </cell>
        </row>
        <row r="279">
          <cell r="C279">
            <v>448700</v>
          </cell>
          <cell r="D279" t="str">
            <v>Institute of governmental affairs</v>
          </cell>
          <cell r="E279">
            <v>515779.17</v>
          </cell>
          <cell r="F279">
            <v>139648.68</v>
          </cell>
          <cell r="G279">
            <v>92251.11</v>
          </cell>
          <cell r="H279">
            <v>283879.38</v>
          </cell>
          <cell r="I279">
            <v>168872.34</v>
          </cell>
          <cell r="J279">
            <v>346906.83</v>
          </cell>
          <cell r="K279">
            <v>0</v>
          </cell>
        </row>
        <row r="280">
          <cell r="C280">
            <v>444215</v>
          </cell>
          <cell r="D280" t="str">
            <v>Languages and literature</v>
          </cell>
          <cell r="E280">
            <v>1975.12</v>
          </cell>
          <cell r="F280">
            <v>0</v>
          </cell>
          <cell r="G280">
            <v>1975.12</v>
          </cell>
          <cell r="H280">
            <v>0</v>
          </cell>
          <cell r="I280">
            <v>-100</v>
          </cell>
          <cell r="J280">
            <v>2075.12</v>
          </cell>
          <cell r="K280">
            <v>0</v>
          </cell>
        </row>
        <row r="281">
          <cell r="C281">
            <v>444004</v>
          </cell>
          <cell r="D281" t="str">
            <v>Linguistics</v>
          </cell>
          <cell r="E281">
            <v>33525.160000000003</v>
          </cell>
          <cell r="F281">
            <v>0</v>
          </cell>
          <cell r="G281">
            <v>0</v>
          </cell>
          <cell r="H281">
            <v>33525.160000000003</v>
          </cell>
          <cell r="I281">
            <v>26014.98</v>
          </cell>
          <cell r="J281">
            <v>7510.18</v>
          </cell>
          <cell r="K281">
            <v>0</v>
          </cell>
        </row>
        <row r="282">
          <cell r="C282">
            <v>444015</v>
          </cell>
          <cell r="D282" t="str">
            <v>Linguistics</v>
          </cell>
          <cell r="E282">
            <v>362787.29</v>
          </cell>
          <cell r="F282">
            <v>41460.15</v>
          </cell>
          <cell r="G282">
            <v>12237.33</v>
          </cell>
          <cell r="H282">
            <v>309089.81</v>
          </cell>
          <cell r="I282">
            <v>174556.46</v>
          </cell>
          <cell r="J282">
            <v>188230.83</v>
          </cell>
          <cell r="K282">
            <v>0</v>
          </cell>
        </row>
        <row r="283">
          <cell r="C283">
            <v>444052</v>
          </cell>
          <cell r="D283" t="str">
            <v>Mathematics</v>
          </cell>
          <cell r="E283">
            <v>1554666.86</v>
          </cell>
          <cell r="F283">
            <v>241.09</v>
          </cell>
          <cell r="G283">
            <v>12850.52</v>
          </cell>
          <cell r="H283">
            <v>1541575.25</v>
          </cell>
          <cell r="I283">
            <v>910348.68</v>
          </cell>
          <cell r="J283">
            <v>644318.18000000005</v>
          </cell>
          <cell r="K283">
            <v>0</v>
          </cell>
        </row>
        <row r="284">
          <cell r="C284">
            <v>444060</v>
          </cell>
          <cell r="D284" t="str">
            <v>Music</v>
          </cell>
          <cell r="E284">
            <v>23490.83</v>
          </cell>
          <cell r="F284">
            <v>-7914.21</v>
          </cell>
          <cell r="G284">
            <v>31405.040000000001</v>
          </cell>
          <cell r="H284">
            <v>0</v>
          </cell>
          <cell r="I284">
            <v>339.33</v>
          </cell>
          <cell r="J284">
            <v>23151.5</v>
          </cell>
          <cell r="K284">
            <v>0</v>
          </cell>
        </row>
        <row r="285">
          <cell r="C285">
            <v>444091</v>
          </cell>
          <cell r="D285" t="str">
            <v>Native american studies</v>
          </cell>
          <cell r="E285">
            <v>100025.85</v>
          </cell>
          <cell r="F285">
            <v>15084.92</v>
          </cell>
          <cell r="G285">
            <v>78586.210000000006</v>
          </cell>
          <cell r="H285">
            <v>6354.72</v>
          </cell>
          <cell r="I285">
            <v>48737.61</v>
          </cell>
          <cell r="J285">
            <v>51288.24</v>
          </cell>
          <cell r="K285">
            <v>0</v>
          </cell>
        </row>
        <row r="286">
          <cell r="C286">
            <v>444064</v>
          </cell>
          <cell r="D286" t="str">
            <v>Philosophy</v>
          </cell>
          <cell r="E286">
            <v>127119.45</v>
          </cell>
          <cell r="F286">
            <v>410.38</v>
          </cell>
          <cell r="G286">
            <v>410.37</v>
          </cell>
          <cell r="H286">
            <v>126298.7</v>
          </cell>
          <cell r="I286">
            <v>95937.01</v>
          </cell>
          <cell r="J286">
            <v>31182.44</v>
          </cell>
          <cell r="K286">
            <v>0</v>
          </cell>
        </row>
        <row r="287">
          <cell r="C287">
            <v>444072</v>
          </cell>
          <cell r="D287" t="str">
            <v>Physics</v>
          </cell>
          <cell r="E287">
            <v>7478410.3899999997</v>
          </cell>
          <cell r="F287">
            <v>117975.52</v>
          </cell>
          <cell r="G287">
            <v>547262.78</v>
          </cell>
          <cell r="H287">
            <v>6813172.0899999999</v>
          </cell>
          <cell r="I287">
            <v>4011461.84</v>
          </cell>
          <cell r="J287">
            <v>3642699.47</v>
          </cell>
          <cell r="K287">
            <v>-175750.92</v>
          </cell>
        </row>
        <row r="288">
          <cell r="C288">
            <v>444076</v>
          </cell>
          <cell r="D288" t="str">
            <v>Political science</v>
          </cell>
          <cell r="E288">
            <v>259598.25</v>
          </cell>
          <cell r="F288">
            <v>2614.9</v>
          </cell>
          <cell r="G288">
            <v>47386.27</v>
          </cell>
          <cell r="H288">
            <v>209597.08</v>
          </cell>
          <cell r="I288">
            <v>161539.89000000001</v>
          </cell>
          <cell r="J288">
            <v>98058.36</v>
          </cell>
          <cell r="K288">
            <v>0</v>
          </cell>
        </row>
        <row r="289">
          <cell r="C289">
            <v>444080</v>
          </cell>
          <cell r="D289" t="str">
            <v>Psychology</v>
          </cell>
          <cell r="E289">
            <v>2378882.59</v>
          </cell>
          <cell r="F289">
            <v>166455.76999999999</v>
          </cell>
          <cell r="G289">
            <v>251047.46</v>
          </cell>
          <cell r="H289">
            <v>1961379.36</v>
          </cell>
          <cell r="I289">
            <v>1131728.8</v>
          </cell>
          <cell r="J289">
            <v>1350605.24</v>
          </cell>
          <cell r="K289">
            <v>-103451.45</v>
          </cell>
        </row>
        <row r="290">
          <cell r="C290">
            <v>444081</v>
          </cell>
          <cell r="D290" t="str">
            <v>Religious studies</v>
          </cell>
          <cell r="E290">
            <v>11919.48</v>
          </cell>
          <cell r="F290">
            <v>0</v>
          </cell>
          <cell r="G290">
            <v>10912.45</v>
          </cell>
          <cell r="H290">
            <v>1007.03</v>
          </cell>
          <cell r="I290">
            <v>0</v>
          </cell>
          <cell r="J290">
            <v>11919.48</v>
          </cell>
          <cell r="K290">
            <v>0</v>
          </cell>
        </row>
        <row r="291">
          <cell r="C291">
            <v>444084</v>
          </cell>
          <cell r="D291" t="str">
            <v>Sociology</v>
          </cell>
          <cell r="E291">
            <v>26048.66</v>
          </cell>
          <cell r="F291">
            <v>213.79</v>
          </cell>
          <cell r="G291">
            <v>10902.74</v>
          </cell>
          <cell r="H291">
            <v>14932.13</v>
          </cell>
          <cell r="I291">
            <v>9707.06</v>
          </cell>
          <cell r="J291">
            <v>16341.6</v>
          </cell>
          <cell r="K291">
            <v>0</v>
          </cell>
        </row>
        <row r="292">
          <cell r="C292">
            <v>444086</v>
          </cell>
          <cell r="D292" t="str">
            <v>Spanish and classics</v>
          </cell>
          <cell r="E292">
            <v>29900.92</v>
          </cell>
          <cell r="F292">
            <v>2969.73</v>
          </cell>
          <cell r="G292">
            <v>25987.09</v>
          </cell>
          <cell r="H292">
            <v>944.1</v>
          </cell>
          <cell r="I292">
            <v>723.75</v>
          </cell>
          <cell r="J292">
            <v>29177.17</v>
          </cell>
          <cell r="K292">
            <v>0</v>
          </cell>
        </row>
        <row r="293">
          <cell r="C293">
            <v>444200</v>
          </cell>
          <cell r="D293" t="str">
            <v>Statistics</v>
          </cell>
          <cell r="E293">
            <v>744155.32</v>
          </cell>
          <cell r="F293">
            <v>27050.25</v>
          </cell>
          <cell r="G293">
            <v>80221</v>
          </cell>
          <cell r="H293">
            <v>636884.06999999995</v>
          </cell>
          <cell r="I293">
            <v>537478.82999999996</v>
          </cell>
          <cell r="J293">
            <v>206676.49</v>
          </cell>
          <cell r="K293">
            <v>0</v>
          </cell>
        </row>
        <row r="296">
          <cell r="C296">
            <v>434900</v>
          </cell>
          <cell r="D296" t="str">
            <v>Dean's office</v>
          </cell>
          <cell r="E296">
            <v>29470789.870000001</v>
          </cell>
          <cell r="F296">
            <v>8221821.71</v>
          </cell>
          <cell r="G296">
            <v>13987518.42</v>
          </cell>
          <cell r="H296">
            <v>7261449.7400000002</v>
          </cell>
          <cell r="I296">
            <v>16428435.619999999</v>
          </cell>
          <cell r="J296">
            <v>23123929.600000001</v>
          </cell>
          <cell r="K296">
            <v>-10081575.35</v>
          </cell>
        </row>
        <row r="297">
          <cell r="C297">
            <v>434994</v>
          </cell>
          <cell r="D297" t="str">
            <v>Debt svc-Research III</v>
          </cell>
          <cell r="E297">
            <v>138.38</v>
          </cell>
          <cell r="F297">
            <v>0</v>
          </cell>
          <cell r="G297">
            <v>138.38</v>
          </cell>
          <cell r="H297">
            <v>0</v>
          </cell>
          <cell r="I297">
            <v>0</v>
          </cell>
          <cell r="J297">
            <v>138.38</v>
          </cell>
          <cell r="K297">
            <v>0</v>
          </cell>
        </row>
        <row r="298">
          <cell r="C298">
            <v>434993</v>
          </cell>
          <cell r="D298" t="str">
            <v>Debt svc-medical res bldg</v>
          </cell>
          <cell r="E298">
            <v>3750.82</v>
          </cell>
          <cell r="F298">
            <v>0</v>
          </cell>
          <cell r="G298">
            <v>3750.82</v>
          </cell>
          <cell r="H298">
            <v>0</v>
          </cell>
          <cell r="I298">
            <v>0</v>
          </cell>
          <cell r="J298">
            <v>3750.82</v>
          </cell>
          <cell r="K298">
            <v>0</v>
          </cell>
        </row>
        <row r="299">
          <cell r="C299">
            <v>434902</v>
          </cell>
          <cell r="D299" t="str">
            <v>Health science department service</v>
          </cell>
          <cell r="E299">
            <v>56531827.049999997</v>
          </cell>
          <cell r="F299">
            <v>5319383.1100000003</v>
          </cell>
          <cell r="G299">
            <v>51011340.060000002</v>
          </cell>
          <cell r="H299">
            <v>201103.88</v>
          </cell>
          <cell r="I299">
            <v>4606972.54</v>
          </cell>
          <cell r="J299">
            <v>12687230.68</v>
          </cell>
          <cell r="K299">
            <v>39237623.829999998</v>
          </cell>
        </row>
        <row r="300">
          <cell r="C300">
            <v>434908</v>
          </cell>
          <cell r="D300" t="str">
            <v>Leased space</v>
          </cell>
          <cell r="E300">
            <v>3756909.94</v>
          </cell>
          <cell r="F300">
            <v>0</v>
          </cell>
          <cell r="G300">
            <v>3756909.94</v>
          </cell>
          <cell r="H300">
            <v>0</v>
          </cell>
          <cell r="I300">
            <v>0</v>
          </cell>
          <cell r="J300">
            <v>3910881.68</v>
          </cell>
          <cell r="K300">
            <v>-153971.74</v>
          </cell>
        </row>
        <row r="301">
          <cell r="C301">
            <v>434905</v>
          </cell>
          <cell r="D301" t="str">
            <v>Professional service billing group svcs</v>
          </cell>
          <cell r="E301">
            <v>11784702.67</v>
          </cell>
          <cell r="F301">
            <v>0</v>
          </cell>
          <cell r="G301">
            <v>11784702.67</v>
          </cell>
          <cell r="H301">
            <v>0</v>
          </cell>
          <cell r="I301">
            <v>6848820.2599999998</v>
          </cell>
          <cell r="J301">
            <v>4935882.41</v>
          </cell>
          <cell r="K301">
            <v>0</v>
          </cell>
        </row>
        <row r="302">
          <cell r="C302">
            <v>434906</v>
          </cell>
          <cell r="D302" t="str">
            <v>Professional service comput</v>
          </cell>
          <cell r="E302">
            <v>14682937.34</v>
          </cell>
          <cell r="F302">
            <v>0</v>
          </cell>
          <cell r="G302">
            <v>14682937.34</v>
          </cell>
          <cell r="H302">
            <v>0</v>
          </cell>
          <cell r="I302">
            <v>359941.72</v>
          </cell>
          <cell r="J302">
            <v>14909615.109999999</v>
          </cell>
          <cell r="K302">
            <v>-586619.49</v>
          </cell>
        </row>
        <row r="303">
          <cell r="C303">
            <v>434907</v>
          </cell>
          <cell r="D303" t="str">
            <v>Professional service group</v>
          </cell>
          <cell r="E303">
            <v>3314251.88</v>
          </cell>
          <cell r="F303">
            <v>51273.54</v>
          </cell>
          <cell r="G303">
            <v>3262978.34</v>
          </cell>
          <cell r="H303">
            <v>0</v>
          </cell>
          <cell r="I303">
            <v>4110457.31</v>
          </cell>
          <cell r="J303">
            <v>2841821.19</v>
          </cell>
          <cell r="K303">
            <v>-3638026.62</v>
          </cell>
        </row>
        <row r="305">
          <cell r="C305">
            <v>404971</v>
          </cell>
          <cell r="D305" t="str">
            <v>Anesthesiology</v>
          </cell>
          <cell r="E305">
            <v>18048427.190000001</v>
          </cell>
          <cell r="F305">
            <v>331712.31</v>
          </cell>
          <cell r="G305">
            <v>17653834</v>
          </cell>
          <cell r="H305">
            <v>62880.88</v>
          </cell>
          <cell r="I305">
            <v>24348463.52</v>
          </cell>
          <cell r="J305">
            <v>7383487.0599999996</v>
          </cell>
          <cell r="K305">
            <v>-13683523.390000001</v>
          </cell>
        </row>
        <row r="306">
          <cell r="C306">
            <v>404952</v>
          </cell>
          <cell r="D306" t="str">
            <v>Biological chemistry</v>
          </cell>
          <cell r="E306">
            <v>2267646.02</v>
          </cell>
          <cell r="F306">
            <v>1494518.85</v>
          </cell>
          <cell r="G306">
            <v>756700.52</v>
          </cell>
          <cell r="H306">
            <v>16426.650000000001</v>
          </cell>
          <cell r="I306">
            <v>1663411.06</v>
          </cell>
          <cell r="J306">
            <v>710401.96</v>
          </cell>
          <cell r="K306">
            <v>-106167</v>
          </cell>
        </row>
        <row r="307">
          <cell r="C307">
            <v>404992</v>
          </cell>
          <cell r="D307" t="str">
            <v>Cancer center</v>
          </cell>
          <cell r="E307">
            <v>709020.83</v>
          </cell>
          <cell r="F307">
            <v>0</v>
          </cell>
          <cell r="G307">
            <v>669313.03</v>
          </cell>
          <cell r="H307">
            <v>39707.800000000003</v>
          </cell>
          <cell r="I307">
            <v>1530589.29</v>
          </cell>
          <cell r="J307">
            <v>1266747.8600000001</v>
          </cell>
          <cell r="K307">
            <v>-2088316.32</v>
          </cell>
        </row>
        <row r="308">
          <cell r="C308">
            <v>404994</v>
          </cell>
          <cell r="D308" t="str">
            <v>Center for healthy aging</v>
          </cell>
          <cell r="E308">
            <v>9709.4599999999991</v>
          </cell>
          <cell r="F308">
            <v>868.6</v>
          </cell>
          <cell r="G308">
            <v>8840.86</v>
          </cell>
          <cell r="H308">
            <v>0</v>
          </cell>
          <cell r="I308">
            <v>4844.04</v>
          </cell>
          <cell r="J308">
            <v>4865.42</v>
          </cell>
          <cell r="K308">
            <v>0</v>
          </cell>
        </row>
        <row r="309">
          <cell r="C309">
            <v>404905</v>
          </cell>
          <cell r="D309" t="str">
            <v>Curricular support</v>
          </cell>
          <cell r="E309">
            <v>2666841.13</v>
          </cell>
          <cell r="F309">
            <v>1089795.3600000001</v>
          </cell>
          <cell r="G309">
            <v>1566786.01</v>
          </cell>
          <cell r="H309">
            <v>10259.76</v>
          </cell>
          <cell r="I309">
            <v>1019534.04</v>
          </cell>
          <cell r="J309">
            <v>2012338.77</v>
          </cell>
          <cell r="K309">
            <v>-365031.67999999999</v>
          </cell>
        </row>
        <row r="310">
          <cell r="C310">
            <v>404912</v>
          </cell>
          <cell r="D310" t="str">
            <v>Dermatology</v>
          </cell>
          <cell r="E310">
            <v>7364344.2400000002</v>
          </cell>
          <cell r="F310">
            <v>750475.34</v>
          </cell>
          <cell r="G310">
            <v>6563433.1600000001</v>
          </cell>
          <cell r="H310">
            <v>50435.74</v>
          </cell>
          <cell r="I310">
            <v>8375598.75</v>
          </cell>
          <cell r="J310">
            <v>836993.92</v>
          </cell>
          <cell r="K310">
            <v>-1848248.43</v>
          </cell>
        </row>
        <row r="311">
          <cell r="C311">
            <v>404929</v>
          </cell>
          <cell r="D311" t="str">
            <v>Diagnostic radiology</v>
          </cell>
          <cell r="E311">
            <v>16493390.17</v>
          </cell>
          <cell r="F311">
            <v>680783.52</v>
          </cell>
          <cell r="G311">
            <v>15731040.050000001</v>
          </cell>
          <cell r="H311">
            <v>81566.600000000006</v>
          </cell>
          <cell r="I311">
            <v>15175687.050000001</v>
          </cell>
          <cell r="J311">
            <v>4366908.9400000004</v>
          </cell>
          <cell r="K311">
            <v>-3049205.82</v>
          </cell>
        </row>
        <row r="312">
          <cell r="C312">
            <v>404920</v>
          </cell>
          <cell r="D312" t="str">
            <v>Emergency medicine</v>
          </cell>
          <cell r="E312">
            <v>7453306</v>
          </cell>
          <cell r="F312">
            <v>319294.5</v>
          </cell>
          <cell r="G312">
            <v>7029521.7999999998</v>
          </cell>
          <cell r="H312">
            <v>104489.7</v>
          </cell>
          <cell r="I312">
            <v>10444067.380000001</v>
          </cell>
          <cell r="J312">
            <v>3578847.62</v>
          </cell>
          <cell r="K312">
            <v>-6569609</v>
          </cell>
        </row>
        <row r="313">
          <cell r="C313">
            <v>404936</v>
          </cell>
          <cell r="D313" t="str">
            <v>Family practice</v>
          </cell>
          <cell r="E313">
            <v>6040088.8799999999</v>
          </cell>
          <cell r="F313">
            <v>1200116.1499999999</v>
          </cell>
          <cell r="G313">
            <v>4113177.12</v>
          </cell>
          <cell r="H313">
            <v>726795.61</v>
          </cell>
          <cell r="I313">
            <v>4274877.88</v>
          </cell>
          <cell r="J313">
            <v>3532790.78</v>
          </cell>
          <cell r="K313">
            <v>-1767579.78</v>
          </cell>
        </row>
        <row r="314">
          <cell r="C314">
            <v>404972</v>
          </cell>
          <cell r="D314" t="str">
            <v>General surgery</v>
          </cell>
          <cell r="E314">
            <v>17012092.32</v>
          </cell>
          <cell r="F314">
            <v>1143870.3</v>
          </cell>
          <cell r="G314">
            <v>15329193.359999999</v>
          </cell>
          <cell r="H314">
            <v>539028.66</v>
          </cell>
          <cell r="I314">
            <v>19386141.43</v>
          </cell>
          <cell r="J314">
            <v>10434727.9</v>
          </cell>
          <cell r="K314">
            <v>-12808777.01</v>
          </cell>
        </row>
        <row r="315">
          <cell r="C315">
            <v>404908</v>
          </cell>
          <cell r="D315" t="str">
            <v>Hospital affairs</v>
          </cell>
          <cell r="E315">
            <v>359141.18</v>
          </cell>
          <cell r="F315">
            <v>0</v>
          </cell>
          <cell r="G315">
            <v>322606.18</v>
          </cell>
          <cell r="H315">
            <v>36535</v>
          </cell>
          <cell r="I315">
            <v>82272.149999999994</v>
          </cell>
          <cell r="J315">
            <v>276869.03000000003</v>
          </cell>
          <cell r="K315">
            <v>0</v>
          </cell>
        </row>
        <row r="316">
          <cell r="C316">
            <v>404954</v>
          </cell>
          <cell r="D316" t="str">
            <v>Human anatomy</v>
          </cell>
          <cell r="E316">
            <v>3598384.13</v>
          </cell>
          <cell r="F316">
            <v>1901906.93</v>
          </cell>
          <cell r="G316">
            <v>1630559.33</v>
          </cell>
          <cell r="H316">
            <v>65917.87</v>
          </cell>
          <cell r="I316">
            <v>2205679.58</v>
          </cell>
          <cell r="J316">
            <v>1392704.55</v>
          </cell>
          <cell r="K316">
            <v>0</v>
          </cell>
        </row>
        <row r="317">
          <cell r="C317">
            <v>404955</v>
          </cell>
          <cell r="D317" t="str">
            <v>Human physiology</v>
          </cell>
          <cell r="E317">
            <v>1071424.75</v>
          </cell>
          <cell r="F317">
            <v>1301141.4099999999</v>
          </cell>
          <cell r="G317">
            <v>-289328.59999999998</v>
          </cell>
          <cell r="H317">
            <v>59611.94</v>
          </cell>
          <cell r="I317">
            <v>1142569.27</v>
          </cell>
          <cell r="J317">
            <v>428855.48</v>
          </cell>
          <cell r="K317">
            <v>-500000</v>
          </cell>
        </row>
        <row r="318">
          <cell r="C318">
            <v>404913</v>
          </cell>
          <cell r="D318" t="str">
            <v>Internal medicine</v>
          </cell>
          <cell r="E318">
            <v>63735554.82</v>
          </cell>
          <cell r="F318">
            <v>4922331.75</v>
          </cell>
          <cell r="G318">
            <v>57090167.229999997</v>
          </cell>
          <cell r="H318">
            <v>1723055.84</v>
          </cell>
          <cell r="I318">
            <v>51272596.369999997</v>
          </cell>
          <cell r="J318">
            <v>37083509.060000002</v>
          </cell>
          <cell r="K318">
            <v>-24620550.609999999</v>
          </cell>
        </row>
        <row r="319">
          <cell r="C319">
            <v>404993</v>
          </cell>
          <cell r="D319" t="str">
            <v>M.I.N.D. institute</v>
          </cell>
          <cell r="E319">
            <v>462262.71</v>
          </cell>
          <cell r="F319">
            <v>0</v>
          </cell>
          <cell r="G319">
            <v>15767.13</v>
          </cell>
          <cell r="H319">
            <v>446495.58</v>
          </cell>
          <cell r="I319">
            <v>259022.18</v>
          </cell>
          <cell r="J319">
            <v>203240.53</v>
          </cell>
          <cell r="K319">
            <v>0</v>
          </cell>
        </row>
        <row r="320">
          <cell r="C320">
            <v>404980</v>
          </cell>
          <cell r="D320" t="str">
            <v>Malpractice insurance premium</v>
          </cell>
          <cell r="E320">
            <v>234931.77</v>
          </cell>
          <cell r="F320">
            <v>0</v>
          </cell>
          <cell r="G320">
            <v>234931.77</v>
          </cell>
          <cell r="H320">
            <v>0</v>
          </cell>
          <cell r="I320">
            <v>0</v>
          </cell>
          <cell r="J320">
            <v>234931.77</v>
          </cell>
          <cell r="K320">
            <v>0</v>
          </cell>
        </row>
        <row r="321">
          <cell r="C321">
            <v>404956</v>
          </cell>
          <cell r="D321" t="str">
            <v>Medical microbiology and immunology</v>
          </cell>
          <cell r="E321">
            <v>4215802.5599999996</v>
          </cell>
          <cell r="F321">
            <v>1744001.82</v>
          </cell>
          <cell r="G321">
            <v>2204017.9700000002</v>
          </cell>
          <cell r="H321">
            <v>267782.77</v>
          </cell>
          <cell r="I321">
            <v>2878778.93</v>
          </cell>
          <cell r="J321">
            <v>1504090.97</v>
          </cell>
          <cell r="K321">
            <v>-167067.34</v>
          </cell>
        </row>
        <row r="322">
          <cell r="C322">
            <v>404991</v>
          </cell>
          <cell r="D322" t="str">
            <v>Medical use of computer &amp; technology</v>
          </cell>
          <cell r="E322">
            <v>453737.26</v>
          </cell>
          <cell r="F322">
            <v>39785.5</v>
          </cell>
          <cell r="G322">
            <v>413951.76</v>
          </cell>
          <cell r="H322">
            <v>0</v>
          </cell>
          <cell r="I322">
            <v>256373.48</v>
          </cell>
          <cell r="J322">
            <v>197363.78</v>
          </cell>
          <cell r="K322">
            <v>0</v>
          </cell>
        </row>
        <row r="323">
          <cell r="C323">
            <v>404927</v>
          </cell>
          <cell r="D323" t="str">
            <v>Neonatology</v>
          </cell>
          <cell r="E323">
            <v>2116130.4</v>
          </cell>
          <cell r="F323">
            <v>284889.21999999997</v>
          </cell>
          <cell r="G323">
            <v>1831241.18</v>
          </cell>
          <cell r="H323">
            <v>0</v>
          </cell>
          <cell r="I323">
            <v>2229648.11</v>
          </cell>
          <cell r="J323">
            <v>672520.82</v>
          </cell>
          <cell r="K323">
            <v>-786038.53</v>
          </cell>
        </row>
        <row r="324">
          <cell r="C324">
            <v>404973</v>
          </cell>
          <cell r="D324" t="str">
            <v>Neurological surgery</v>
          </cell>
          <cell r="E324">
            <v>3456568.89</v>
          </cell>
          <cell r="F324">
            <v>327153.28999999998</v>
          </cell>
          <cell r="G324">
            <v>3031883.25</v>
          </cell>
          <cell r="H324">
            <v>97532.35</v>
          </cell>
          <cell r="I324">
            <v>5634160.71</v>
          </cell>
          <cell r="J324">
            <v>2199453.6</v>
          </cell>
          <cell r="K324">
            <v>-4377045.42</v>
          </cell>
        </row>
        <row r="325">
          <cell r="C325">
            <v>404915</v>
          </cell>
          <cell r="D325" t="str">
            <v>Neurology</v>
          </cell>
          <cell r="E325">
            <v>5779998.9699999997</v>
          </cell>
          <cell r="F325">
            <v>1547906.76</v>
          </cell>
          <cell r="G325">
            <v>3752238.7</v>
          </cell>
          <cell r="H325">
            <v>479853.51</v>
          </cell>
          <cell r="I325">
            <v>5525861.3600000003</v>
          </cell>
          <cell r="J325">
            <v>2777278.71</v>
          </cell>
          <cell r="K325">
            <v>-2523141.1</v>
          </cell>
        </row>
        <row r="326">
          <cell r="C326">
            <v>404928</v>
          </cell>
          <cell r="D326" t="str">
            <v>Nuclear medicine</v>
          </cell>
          <cell r="E326">
            <v>10996.24</v>
          </cell>
          <cell r="F326">
            <v>0</v>
          </cell>
          <cell r="G326">
            <v>0</v>
          </cell>
          <cell r="H326">
            <v>10996.24</v>
          </cell>
          <cell r="I326">
            <v>7579.68</v>
          </cell>
          <cell r="J326">
            <v>3416.56</v>
          </cell>
          <cell r="K326">
            <v>0</v>
          </cell>
        </row>
        <row r="327">
          <cell r="C327">
            <v>404974</v>
          </cell>
          <cell r="D327" t="str">
            <v>Obstetrics and gynecology</v>
          </cell>
          <cell r="E327">
            <v>6386002.3300000001</v>
          </cell>
          <cell r="F327">
            <v>362347.63</v>
          </cell>
          <cell r="G327">
            <v>5546363.0999999996</v>
          </cell>
          <cell r="H327">
            <v>477291.6</v>
          </cell>
          <cell r="I327">
            <v>4260802.28</v>
          </cell>
          <cell r="J327">
            <v>4536560.1900000004</v>
          </cell>
          <cell r="K327">
            <v>-2411360.14</v>
          </cell>
        </row>
        <row r="328">
          <cell r="C328">
            <v>404975</v>
          </cell>
          <cell r="D328" t="str">
            <v>Ophthalmology</v>
          </cell>
          <cell r="E328">
            <v>11900207.550000001</v>
          </cell>
          <cell r="F328">
            <v>1407311.08</v>
          </cell>
          <cell r="G328">
            <v>10112608.91</v>
          </cell>
          <cell r="H328">
            <v>380287.56</v>
          </cell>
          <cell r="I328">
            <v>9838994.9900000002</v>
          </cell>
          <cell r="J328">
            <v>5075829.37</v>
          </cell>
          <cell r="K328">
            <v>-3014616.81</v>
          </cell>
        </row>
        <row r="329">
          <cell r="C329">
            <v>404976</v>
          </cell>
          <cell r="D329" t="str">
            <v>Orthopaedic surgery</v>
          </cell>
          <cell r="E329">
            <v>12734827.16</v>
          </cell>
          <cell r="F329">
            <v>642354.61</v>
          </cell>
          <cell r="G329">
            <v>11835121.34</v>
          </cell>
          <cell r="H329">
            <v>257351.21</v>
          </cell>
          <cell r="I329">
            <v>12174860.640000001</v>
          </cell>
          <cell r="J329">
            <v>6184783.7599999998</v>
          </cell>
          <cell r="K329">
            <v>-5624817.2400000002</v>
          </cell>
        </row>
        <row r="330">
          <cell r="C330">
            <v>404977</v>
          </cell>
          <cell r="D330" t="str">
            <v>Otolaryngology</v>
          </cell>
          <cell r="E330">
            <v>6740564.1799999997</v>
          </cell>
          <cell r="F330">
            <v>243351.51</v>
          </cell>
          <cell r="G330">
            <v>6485964.21</v>
          </cell>
          <cell r="H330">
            <v>11248.46</v>
          </cell>
          <cell r="I330">
            <v>7132443.9500000002</v>
          </cell>
          <cell r="J330">
            <v>2640858.2999999998</v>
          </cell>
          <cell r="K330">
            <v>-3032738.07</v>
          </cell>
        </row>
        <row r="331">
          <cell r="C331">
            <v>404958</v>
          </cell>
          <cell r="D331" t="str">
            <v>Pathology</v>
          </cell>
          <cell r="E331">
            <v>7475394.5199999996</v>
          </cell>
          <cell r="F331">
            <v>1612610.32</v>
          </cell>
          <cell r="G331">
            <v>5795680.1299999999</v>
          </cell>
          <cell r="H331">
            <v>67104.070000000007</v>
          </cell>
          <cell r="I331">
            <v>8121209.2400000002</v>
          </cell>
          <cell r="J331">
            <v>3655843.72</v>
          </cell>
          <cell r="K331">
            <v>-4301658.4400000004</v>
          </cell>
        </row>
        <row r="332">
          <cell r="C332">
            <v>404917</v>
          </cell>
          <cell r="D332" t="str">
            <v>Pediatrics</v>
          </cell>
          <cell r="E332">
            <v>17376181.550000001</v>
          </cell>
          <cell r="F332">
            <v>2203583.11</v>
          </cell>
          <cell r="G332">
            <v>14362362.060000001</v>
          </cell>
          <cell r="H332">
            <v>810236.38</v>
          </cell>
          <cell r="I332">
            <v>16949622.809999999</v>
          </cell>
          <cell r="J332">
            <v>11175181.539999999</v>
          </cell>
          <cell r="K332">
            <v>-10748622.800000001</v>
          </cell>
        </row>
        <row r="333">
          <cell r="C333">
            <v>404959</v>
          </cell>
          <cell r="D333" t="str">
            <v>Pharmacology</v>
          </cell>
          <cell r="E333">
            <v>2262429.12</v>
          </cell>
          <cell r="F333">
            <v>1271328.25</v>
          </cell>
          <cell r="G333">
            <v>987057.47</v>
          </cell>
          <cell r="H333">
            <v>4043.4</v>
          </cell>
          <cell r="I333">
            <v>1378302.52</v>
          </cell>
          <cell r="J333">
            <v>972428.69</v>
          </cell>
          <cell r="K333">
            <v>-88302.09</v>
          </cell>
        </row>
        <row r="334">
          <cell r="C334">
            <v>404918</v>
          </cell>
          <cell r="D334" t="str">
            <v>Physical medicine and rehabilitation</v>
          </cell>
          <cell r="E334">
            <v>3497850.6</v>
          </cell>
          <cell r="F334">
            <v>178240.92</v>
          </cell>
          <cell r="G334">
            <v>3306597.7</v>
          </cell>
          <cell r="H334">
            <v>13011.98</v>
          </cell>
          <cell r="I334">
            <v>2988359.29</v>
          </cell>
          <cell r="J334">
            <v>1941370.95</v>
          </cell>
          <cell r="K334">
            <v>-1431879.64</v>
          </cell>
        </row>
        <row r="335">
          <cell r="C335">
            <v>404978</v>
          </cell>
          <cell r="D335" t="str">
            <v>Plastic surgery</v>
          </cell>
          <cell r="E335">
            <v>2001985.35</v>
          </cell>
          <cell r="F335">
            <v>0</v>
          </cell>
          <cell r="G335">
            <v>1691913.93</v>
          </cell>
          <cell r="H335">
            <v>310071.42</v>
          </cell>
          <cell r="I335">
            <v>1685503.59</v>
          </cell>
          <cell r="J335">
            <v>793838.66</v>
          </cell>
          <cell r="K335">
            <v>-477356.9</v>
          </cell>
        </row>
        <row r="336">
          <cell r="C336">
            <v>404610</v>
          </cell>
          <cell r="D336" t="str">
            <v>Population and global health initiative</v>
          </cell>
          <cell r="E336">
            <v>61528.07</v>
          </cell>
          <cell r="F336">
            <v>0</v>
          </cell>
          <cell r="G336">
            <v>61528.07</v>
          </cell>
          <cell r="H336">
            <v>0</v>
          </cell>
          <cell r="I336">
            <v>41484.25</v>
          </cell>
          <cell r="J336">
            <v>20043.82</v>
          </cell>
          <cell r="K336">
            <v>0</v>
          </cell>
        </row>
        <row r="337">
          <cell r="C337">
            <v>404942</v>
          </cell>
          <cell r="D337" t="str">
            <v>Psychiatry</v>
          </cell>
          <cell r="E337">
            <v>22198304.940000001</v>
          </cell>
          <cell r="F337">
            <v>1639258.83</v>
          </cell>
          <cell r="G337">
            <v>20356837.16</v>
          </cell>
          <cell r="H337">
            <v>202208.95</v>
          </cell>
          <cell r="I337">
            <v>17225540.550000001</v>
          </cell>
          <cell r="J337">
            <v>7088260.3899999997</v>
          </cell>
          <cell r="K337">
            <v>-2115496</v>
          </cell>
        </row>
        <row r="338">
          <cell r="C338">
            <v>404932</v>
          </cell>
          <cell r="D338" t="str">
            <v>Public health sciences</v>
          </cell>
          <cell r="E338">
            <v>3762689.9</v>
          </cell>
          <cell r="F338">
            <v>1474091.56</v>
          </cell>
          <cell r="G338">
            <v>2030202.02</v>
          </cell>
          <cell r="H338">
            <v>258396.32</v>
          </cell>
          <cell r="I338">
            <v>3071953.46</v>
          </cell>
          <cell r="J338">
            <v>1786986.44</v>
          </cell>
          <cell r="K338">
            <v>-1096250</v>
          </cell>
        </row>
        <row r="339">
          <cell r="C339">
            <v>404930</v>
          </cell>
          <cell r="D339" t="str">
            <v>Radiation oncology</v>
          </cell>
          <cell r="E339">
            <v>4207564.17</v>
          </cell>
          <cell r="F339">
            <v>378920.84</v>
          </cell>
          <cell r="G339">
            <v>3802705.07</v>
          </cell>
          <cell r="H339">
            <v>25938.26</v>
          </cell>
          <cell r="I339">
            <v>4495141.38</v>
          </cell>
          <cell r="J339">
            <v>1376106.29</v>
          </cell>
          <cell r="K339">
            <v>-1663683.5</v>
          </cell>
        </row>
        <row r="340">
          <cell r="C340">
            <v>404982</v>
          </cell>
          <cell r="D340" t="str">
            <v>Reproductive biology</v>
          </cell>
          <cell r="E340">
            <v>1650212.09</v>
          </cell>
          <cell r="F340">
            <v>0</v>
          </cell>
          <cell r="G340">
            <v>1650212.09</v>
          </cell>
          <cell r="H340">
            <v>0</v>
          </cell>
          <cell r="I340">
            <v>2883905.92</v>
          </cell>
          <cell r="J340">
            <v>700256.88</v>
          </cell>
          <cell r="K340">
            <v>-1933950.71</v>
          </cell>
        </row>
        <row r="341">
          <cell r="C341">
            <v>404990</v>
          </cell>
          <cell r="D341" t="str">
            <v>Residents</v>
          </cell>
          <cell r="E341">
            <v>10647104.460000001</v>
          </cell>
          <cell r="F341">
            <v>6382405.5899999999</v>
          </cell>
          <cell r="G341">
            <v>242788.24</v>
          </cell>
          <cell r="H341">
            <v>4021910.63</v>
          </cell>
          <cell r="I341">
            <v>6869860.8399999999</v>
          </cell>
          <cell r="J341">
            <v>3856419.62</v>
          </cell>
          <cell r="K341">
            <v>-79176</v>
          </cell>
        </row>
        <row r="342">
          <cell r="C342">
            <v>404985</v>
          </cell>
          <cell r="D342" t="str">
            <v>Sabbatical leave support</v>
          </cell>
          <cell r="E342">
            <v>21375.34</v>
          </cell>
          <cell r="F342">
            <v>21375.34</v>
          </cell>
          <cell r="G342">
            <v>0</v>
          </cell>
          <cell r="H342">
            <v>0</v>
          </cell>
          <cell r="I342">
            <v>14183.35</v>
          </cell>
          <cell r="J342">
            <v>7191.99</v>
          </cell>
          <cell r="K342">
            <v>0</v>
          </cell>
        </row>
        <row r="343">
          <cell r="C343">
            <v>404998</v>
          </cell>
          <cell r="D343" t="str">
            <v>Salary plan cost recovery</v>
          </cell>
          <cell r="E343">
            <v>-303818.67</v>
          </cell>
          <cell r="F343">
            <v>0</v>
          </cell>
          <cell r="G343">
            <v>-303818.67</v>
          </cell>
          <cell r="H343">
            <v>0</v>
          </cell>
          <cell r="I343">
            <v>-15354.5</v>
          </cell>
          <cell r="J343">
            <v>-288464.17</v>
          </cell>
          <cell r="K343">
            <v>0</v>
          </cell>
        </row>
        <row r="344">
          <cell r="C344">
            <v>404979</v>
          </cell>
          <cell r="D344" t="str">
            <v>Urology</v>
          </cell>
          <cell r="E344">
            <v>4636035.67</v>
          </cell>
          <cell r="F344">
            <v>695311.55</v>
          </cell>
          <cell r="G344">
            <v>3936966.89</v>
          </cell>
          <cell r="H344">
            <v>3757.23</v>
          </cell>
          <cell r="I344">
            <v>4607236.71</v>
          </cell>
          <cell r="J344">
            <v>1078030.23</v>
          </cell>
          <cell r="K344">
            <v>-1049231.27</v>
          </cell>
        </row>
        <row r="346">
          <cell r="C346">
            <v>624902</v>
          </cell>
          <cell r="D346" t="str">
            <v>Dean's office</v>
          </cell>
          <cell r="E346">
            <v>2400273.3199999998</v>
          </cell>
          <cell r="F346">
            <v>62974.89</v>
          </cell>
          <cell r="G346">
            <v>0</v>
          </cell>
          <cell r="H346">
            <v>2337298.4300000002</v>
          </cell>
          <cell r="I346">
            <v>1049319.3</v>
          </cell>
          <cell r="J346">
            <v>1350954.02</v>
          </cell>
          <cell r="K346">
            <v>0</v>
          </cell>
        </row>
        <row r="347">
          <cell r="C347">
            <v>624912</v>
          </cell>
          <cell r="D347" t="str">
            <v>Dermatology</v>
          </cell>
          <cell r="E347">
            <v>4786.71</v>
          </cell>
          <cell r="F347">
            <v>0</v>
          </cell>
          <cell r="G347">
            <v>0</v>
          </cell>
          <cell r="H347">
            <v>4786.71</v>
          </cell>
          <cell r="I347">
            <v>2928.28</v>
          </cell>
          <cell r="J347">
            <v>1858.43</v>
          </cell>
          <cell r="K347">
            <v>0</v>
          </cell>
        </row>
        <row r="348">
          <cell r="C348">
            <v>624920</v>
          </cell>
          <cell r="D348" t="str">
            <v>Emergency medicine</v>
          </cell>
          <cell r="E348">
            <v>1999.57</v>
          </cell>
          <cell r="F348">
            <v>0</v>
          </cell>
          <cell r="G348">
            <v>0</v>
          </cell>
          <cell r="H348">
            <v>1999.57</v>
          </cell>
          <cell r="I348">
            <v>1334.81</v>
          </cell>
          <cell r="J348">
            <v>664.76</v>
          </cell>
          <cell r="K348">
            <v>0</v>
          </cell>
        </row>
        <row r="349">
          <cell r="C349">
            <v>624960</v>
          </cell>
          <cell r="D349" t="str">
            <v>Internal medicine</v>
          </cell>
          <cell r="E349">
            <v>1154236.43</v>
          </cell>
          <cell r="F349">
            <v>0</v>
          </cell>
          <cell r="G349">
            <v>0</v>
          </cell>
          <cell r="H349">
            <v>1154236.43</v>
          </cell>
          <cell r="I349">
            <v>733875.02</v>
          </cell>
          <cell r="J349">
            <v>420361.41</v>
          </cell>
          <cell r="K349">
            <v>0</v>
          </cell>
        </row>
        <row r="350">
          <cell r="C350">
            <v>624993</v>
          </cell>
          <cell r="D350" t="str">
            <v>M.I.N.D. institute</v>
          </cell>
          <cell r="E350">
            <v>384123.85</v>
          </cell>
          <cell r="F350">
            <v>0</v>
          </cell>
          <cell r="G350">
            <v>384123.85</v>
          </cell>
          <cell r="H350">
            <v>0</v>
          </cell>
          <cell r="I350">
            <v>250416.32</v>
          </cell>
          <cell r="J350">
            <v>133707.53</v>
          </cell>
          <cell r="K350">
            <v>0</v>
          </cell>
        </row>
        <row r="351">
          <cell r="C351">
            <v>624973</v>
          </cell>
          <cell r="D351" t="str">
            <v>Neurological surgery</v>
          </cell>
          <cell r="E351">
            <v>52065.120000000003</v>
          </cell>
          <cell r="F351">
            <v>0</v>
          </cell>
          <cell r="G351">
            <v>4624.79</v>
          </cell>
          <cell r="H351">
            <v>47440.33</v>
          </cell>
          <cell r="I351">
            <v>27727.46</v>
          </cell>
          <cell r="J351">
            <v>24337.66</v>
          </cell>
          <cell r="K351">
            <v>0</v>
          </cell>
        </row>
        <row r="352">
          <cell r="C352">
            <v>624915</v>
          </cell>
          <cell r="D352" t="str">
            <v>Neurology</v>
          </cell>
          <cell r="E352">
            <v>1012638.48</v>
          </cell>
          <cell r="F352">
            <v>0</v>
          </cell>
          <cell r="G352">
            <v>69370.83</v>
          </cell>
          <cell r="H352">
            <v>943267.65</v>
          </cell>
          <cell r="I352">
            <v>490799.52</v>
          </cell>
          <cell r="J352">
            <v>521838.96</v>
          </cell>
          <cell r="K352">
            <v>0</v>
          </cell>
        </row>
        <row r="353">
          <cell r="C353">
            <v>624974</v>
          </cell>
          <cell r="D353" t="str">
            <v>Obstetrics and gynecology</v>
          </cell>
          <cell r="E353">
            <v>1365683.07</v>
          </cell>
          <cell r="F353">
            <v>0</v>
          </cell>
          <cell r="G353">
            <v>0</v>
          </cell>
          <cell r="H353">
            <v>1365683.07</v>
          </cell>
          <cell r="I353">
            <v>839963.64</v>
          </cell>
          <cell r="J353">
            <v>525719.43000000005</v>
          </cell>
          <cell r="K353">
            <v>0</v>
          </cell>
        </row>
        <row r="354">
          <cell r="C354">
            <v>624975</v>
          </cell>
          <cell r="D354" t="str">
            <v>Ophthalmology</v>
          </cell>
          <cell r="E354">
            <v>78662.38</v>
          </cell>
          <cell r="F354">
            <v>0</v>
          </cell>
          <cell r="G354">
            <v>0</v>
          </cell>
          <cell r="H354">
            <v>78662.38</v>
          </cell>
          <cell r="I354">
            <v>28606.21</v>
          </cell>
          <cell r="J354">
            <v>50056.17</v>
          </cell>
          <cell r="K354">
            <v>0</v>
          </cell>
        </row>
        <row r="355">
          <cell r="C355">
            <v>624976</v>
          </cell>
          <cell r="D355" t="str">
            <v>Orthopaedic surgery</v>
          </cell>
          <cell r="E355">
            <v>1538.11</v>
          </cell>
          <cell r="F355">
            <v>0</v>
          </cell>
          <cell r="G355">
            <v>0</v>
          </cell>
          <cell r="H355">
            <v>1538.11</v>
          </cell>
          <cell r="I355">
            <v>0</v>
          </cell>
          <cell r="J355">
            <v>1538.11</v>
          </cell>
          <cell r="K355">
            <v>0</v>
          </cell>
        </row>
        <row r="356">
          <cell r="C356">
            <v>624917</v>
          </cell>
          <cell r="D356" t="str">
            <v>Pediatrics</v>
          </cell>
          <cell r="E356">
            <v>493575.49</v>
          </cell>
          <cell r="F356">
            <v>0</v>
          </cell>
          <cell r="G356">
            <v>10737.92</v>
          </cell>
          <cell r="H356">
            <v>482837.57</v>
          </cell>
          <cell r="I356">
            <v>305555.81</v>
          </cell>
          <cell r="J356">
            <v>188019.68</v>
          </cell>
          <cell r="K356">
            <v>0</v>
          </cell>
        </row>
        <row r="357">
          <cell r="C357">
            <v>624932</v>
          </cell>
          <cell r="D357" t="str">
            <v>Public health sciences</v>
          </cell>
          <cell r="E357">
            <v>5622425.8399999999</v>
          </cell>
          <cell r="F357">
            <v>0</v>
          </cell>
          <cell r="G357">
            <v>0</v>
          </cell>
          <cell r="H357">
            <v>5622425.8399999999</v>
          </cell>
          <cell r="I357">
            <v>3442892.82</v>
          </cell>
          <cell r="J357">
            <v>2179533.02</v>
          </cell>
          <cell r="K357">
            <v>0</v>
          </cell>
        </row>
        <row r="359">
          <cell r="C359">
            <v>444971</v>
          </cell>
          <cell r="D359" t="str">
            <v>Anesthesiology</v>
          </cell>
          <cell r="E359">
            <v>224257</v>
          </cell>
          <cell r="F359">
            <v>857.01</v>
          </cell>
          <cell r="G359">
            <v>1609.98</v>
          </cell>
          <cell r="H359">
            <v>221790.01</v>
          </cell>
          <cell r="I359">
            <v>123586.88</v>
          </cell>
          <cell r="J359">
            <v>100670.12</v>
          </cell>
          <cell r="K359">
            <v>0</v>
          </cell>
        </row>
        <row r="360">
          <cell r="C360">
            <v>444952</v>
          </cell>
          <cell r="D360" t="str">
            <v>Biological chemistry</v>
          </cell>
          <cell r="E360">
            <v>4679995.2</v>
          </cell>
          <cell r="F360">
            <v>9313.2800000000007</v>
          </cell>
          <cell r="G360">
            <v>922113.9</v>
          </cell>
          <cell r="H360">
            <v>3748568.02</v>
          </cell>
          <cell r="I360">
            <v>2523527.2400000002</v>
          </cell>
          <cell r="J360">
            <v>2195620.87</v>
          </cell>
          <cell r="K360">
            <v>-39152.910000000003</v>
          </cell>
        </row>
        <row r="361">
          <cell r="C361">
            <v>444992</v>
          </cell>
          <cell r="D361" t="str">
            <v>Cancer center</v>
          </cell>
          <cell r="E361">
            <v>4045860.57</v>
          </cell>
          <cell r="F361">
            <v>38272.410000000003</v>
          </cell>
          <cell r="G361">
            <v>15068.61</v>
          </cell>
          <cell r="H361">
            <v>3992519.55</v>
          </cell>
          <cell r="I361">
            <v>2099483.5499999998</v>
          </cell>
          <cell r="J361">
            <v>1946377.02</v>
          </cell>
          <cell r="K361">
            <v>0</v>
          </cell>
        </row>
        <row r="362">
          <cell r="C362">
            <v>444994</v>
          </cell>
          <cell r="D362" t="str">
            <v>Center for healthy aging</v>
          </cell>
          <cell r="E362">
            <v>1795351.09</v>
          </cell>
          <cell r="F362">
            <v>82869.06</v>
          </cell>
          <cell r="G362">
            <v>56608.57</v>
          </cell>
          <cell r="H362">
            <v>1655873.46</v>
          </cell>
          <cell r="I362">
            <v>868341.74</v>
          </cell>
          <cell r="J362">
            <v>927009.35</v>
          </cell>
          <cell r="K362">
            <v>0</v>
          </cell>
        </row>
        <row r="363">
          <cell r="C363">
            <v>444990</v>
          </cell>
          <cell r="D363" t="str">
            <v>Comparative medicine</v>
          </cell>
          <cell r="E363">
            <v>5499355.9299999997</v>
          </cell>
          <cell r="F363">
            <v>0</v>
          </cell>
          <cell r="G363">
            <v>717688.39</v>
          </cell>
          <cell r="H363">
            <v>4781667.54</v>
          </cell>
          <cell r="I363">
            <v>1684770.63</v>
          </cell>
          <cell r="J363">
            <v>4017357.45</v>
          </cell>
          <cell r="K363">
            <v>-202772.15</v>
          </cell>
        </row>
        <row r="364">
          <cell r="C364">
            <v>444912</v>
          </cell>
          <cell r="D364" t="str">
            <v>Dermatology</v>
          </cell>
          <cell r="E364">
            <v>4171951.74</v>
          </cell>
          <cell r="F364">
            <v>0</v>
          </cell>
          <cell r="G364">
            <v>904878.67</v>
          </cell>
          <cell r="H364">
            <v>3267073.07</v>
          </cell>
          <cell r="I364">
            <v>2028509.68</v>
          </cell>
          <cell r="J364">
            <v>2143442.06</v>
          </cell>
          <cell r="K364">
            <v>0</v>
          </cell>
        </row>
        <row r="365">
          <cell r="C365">
            <v>444929</v>
          </cell>
          <cell r="D365" t="str">
            <v>Diagnostic radiology</v>
          </cell>
          <cell r="E365">
            <v>1123672.58</v>
          </cell>
          <cell r="F365">
            <v>0</v>
          </cell>
          <cell r="G365">
            <v>113110.65</v>
          </cell>
          <cell r="H365">
            <v>1010561.93</v>
          </cell>
          <cell r="I365">
            <v>542921.64</v>
          </cell>
          <cell r="J365">
            <v>580750.93999999994</v>
          </cell>
          <cell r="K365">
            <v>0</v>
          </cell>
        </row>
        <row r="366">
          <cell r="C366">
            <v>444920</v>
          </cell>
          <cell r="D366" t="str">
            <v>Emergency medicine</v>
          </cell>
          <cell r="E366">
            <v>3667807.46</v>
          </cell>
          <cell r="F366">
            <v>6289.13</v>
          </cell>
          <cell r="G366">
            <v>17956.09</v>
          </cell>
          <cell r="H366">
            <v>3643562.24</v>
          </cell>
          <cell r="I366">
            <v>1801410.66</v>
          </cell>
          <cell r="J366">
            <v>1866396.8</v>
          </cell>
          <cell r="K366">
            <v>0</v>
          </cell>
        </row>
        <row r="367">
          <cell r="C367">
            <v>444936</v>
          </cell>
          <cell r="D367" t="str">
            <v>Family practice</v>
          </cell>
          <cell r="E367">
            <v>7578.4</v>
          </cell>
          <cell r="F367">
            <v>0</v>
          </cell>
          <cell r="G367">
            <v>-1724.01</v>
          </cell>
          <cell r="H367">
            <v>9302.41</v>
          </cell>
          <cell r="I367">
            <v>5660.97</v>
          </cell>
          <cell r="J367">
            <v>1917.43</v>
          </cell>
          <cell r="K367">
            <v>0</v>
          </cell>
        </row>
        <row r="368">
          <cell r="C368">
            <v>444908</v>
          </cell>
          <cell r="D368" t="str">
            <v>General</v>
          </cell>
          <cell r="E368">
            <v>14184915.439999999</v>
          </cell>
          <cell r="F368">
            <v>1597942.28</v>
          </cell>
          <cell r="G368">
            <v>2709389.3</v>
          </cell>
          <cell r="H368">
            <v>9877583.8599999994</v>
          </cell>
          <cell r="I368">
            <v>8396504.7100000009</v>
          </cell>
          <cell r="J368">
            <v>6220585.2400000002</v>
          </cell>
          <cell r="K368">
            <v>-432174.51</v>
          </cell>
        </row>
        <row r="369">
          <cell r="C369">
            <v>444972</v>
          </cell>
          <cell r="D369" t="str">
            <v>General surgery</v>
          </cell>
          <cell r="E369">
            <v>1200379.67</v>
          </cell>
          <cell r="F369">
            <v>25621.61</v>
          </cell>
          <cell r="G369">
            <v>241905.74</v>
          </cell>
          <cell r="H369">
            <v>932852.32</v>
          </cell>
          <cell r="I369">
            <v>738071.41</v>
          </cell>
          <cell r="J369">
            <v>460061.26</v>
          </cell>
          <cell r="K369">
            <v>2247</v>
          </cell>
        </row>
        <row r="370">
          <cell r="C370">
            <v>444954</v>
          </cell>
          <cell r="D370" t="str">
            <v>Human anatomy</v>
          </cell>
          <cell r="E370">
            <v>1705808.52</v>
          </cell>
          <cell r="F370">
            <v>127707.64</v>
          </cell>
          <cell r="G370">
            <v>77972.56</v>
          </cell>
          <cell r="H370">
            <v>1500128.32</v>
          </cell>
          <cell r="I370">
            <v>834287.27</v>
          </cell>
          <cell r="J370">
            <v>871521.25</v>
          </cell>
          <cell r="K370">
            <v>0</v>
          </cell>
        </row>
        <row r="371">
          <cell r="C371">
            <v>444955</v>
          </cell>
          <cell r="D371" t="str">
            <v>Human physiology</v>
          </cell>
          <cell r="E371">
            <v>1775370</v>
          </cell>
          <cell r="F371">
            <v>2948.72</v>
          </cell>
          <cell r="G371">
            <v>320091.57</v>
          </cell>
          <cell r="H371">
            <v>1452329.71</v>
          </cell>
          <cell r="I371">
            <v>1016902.55</v>
          </cell>
          <cell r="J371">
            <v>782835.06</v>
          </cell>
          <cell r="K371">
            <v>-24367.61</v>
          </cell>
        </row>
        <row r="372">
          <cell r="C372">
            <v>444913</v>
          </cell>
          <cell r="D372" t="str">
            <v>Internal medicine</v>
          </cell>
          <cell r="E372">
            <v>17377510.879999999</v>
          </cell>
          <cell r="F372">
            <v>77676.009999999995</v>
          </cell>
          <cell r="G372">
            <v>1327853.79</v>
          </cell>
          <cell r="H372">
            <v>15971981.08</v>
          </cell>
          <cell r="I372">
            <v>10112659.4</v>
          </cell>
          <cell r="J372">
            <v>7264853.96</v>
          </cell>
          <cell r="K372">
            <v>-2.48</v>
          </cell>
        </row>
        <row r="373">
          <cell r="C373">
            <v>444993</v>
          </cell>
          <cell r="D373" t="str">
            <v>M.I.N.D. institute</v>
          </cell>
          <cell r="E373">
            <v>3578790.5</v>
          </cell>
          <cell r="F373">
            <v>2771334.25</v>
          </cell>
          <cell r="G373">
            <v>-39751.24</v>
          </cell>
          <cell r="H373">
            <v>847207.49</v>
          </cell>
          <cell r="I373">
            <v>2122865.44</v>
          </cell>
          <cell r="J373">
            <v>1562411.51</v>
          </cell>
          <cell r="K373">
            <v>-106486.45</v>
          </cell>
        </row>
        <row r="374">
          <cell r="C374">
            <v>444956</v>
          </cell>
          <cell r="D374" t="str">
            <v>Medical microbiology and immunology</v>
          </cell>
          <cell r="E374">
            <v>5408388.3300000001</v>
          </cell>
          <cell r="F374">
            <v>199208.08</v>
          </cell>
          <cell r="G374">
            <v>92538.9</v>
          </cell>
          <cell r="H374">
            <v>5116641.3499999996</v>
          </cell>
          <cell r="I374">
            <v>2139967.25</v>
          </cell>
          <cell r="J374">
            <v>3267823.81</v>
          </cell>
          <cell r="K374">
            <v>597.27</v>
          </cell>
        </row>
        <row r="375">
          <cell r="C375">
            <v>444973</v>
          </cell>
          <cell r="D375" t="str">
            <v>Neurological surgery</v>
          </cell>
          <cell r="E375">
            <v>1391333.05</v>
          </cell>
          <cell r="F375">
            <v>0</v>
          </cell>
          <cell r="G375">
            <v>344253.13</v>
          </cell>
          <cell r="H375">
            <v>1047079.92</v>
          </cell>
          <cell r="I375">
            <v>428691.65</v>
          </cell>
          <cell r="J375">
            <v>962641.4</v>
          </cell>
          <cell r="K375">
            <v>0</v>
          </cell>
        </row>
        <row r="376">
          <cell r="C376">
            <v>444915</v>
          </cell>
          <cell r="D376" t="str">
            <v>Neurology</v>
          </cell>
          <cell r="E376">
            <v>8186261.8700000001</v>
          </cell>
          <cell r="F376">
            <v>68.09</v>
          </cell>
          <cell r="G376">
            <v>400865.92</v>
          </cell>
          <cell r="H376">
            <v>7785327.8600000003</v>
          </cell>
          <cell r="I376">
            <v>4912758.04</v>
          </cell>
          <cell r="J376">
            <v>3573503.83</v>
          </cell>
          <cell r="K376">
            <v>-300000</v>
          </cell>
        </row>
        <row r="377">
          <cell r="C377">
            <v>444928</v>
          </cell>
          <cell r="D377" t="str">
            <v>Nuclear medicine</v>
          </cell>
          <cell r="E377">
            <v>2818.89</v>
          </cell>
          <cell r="F377">
            <v>0</v>
          </cell>
          <cell r="G377">
            <v>0</v>
          </cell>
          <cell r="H377">
            <v>2818.89</v>
          </cell>
          <cell r="I377">
            <v>0</v>
          </cell>
          <cell r="J377">
            <v>2818.89</v>
          </cell>
          <cell r="K377">
            <v>0</v>
          </cell>
        </row>
        <row r="378">
          <cell r="C378">
            <v>444974</v>
          </cell>
          <cell r="D378" t="str">
            <v>Obstetrics and gynecology</v>
          </cell>
          <cell r="E378">
            <v>686647.22</v>
          </cell>
          <cell r="F378">
            <v>0</v>
          </cell>
          <cell r="G378">
            <v>51366.63</v>
          </cell>
          <cell r="H378">
            <v>635280.59</v>
          </cell>
          <cell r="I378">
            <v>448404.64</v>
          </cell>
          <cell r="J378">
            <v>238242.58</v>
          </cell>
          <cell r="K378">
            <v>0</v>
          </cell>
        </row>
        <row r="379">
          <cell r="C379">
            <v>444975</v>
          </cell>
          <cell r="D379" t="str">
            <v>Ophthalmology</v>
          </cell>
          <cell r="E379">
            <v>1603598.88</v>
          </cell>
          <cell r="F379">
            <v>42668.27</v>
          </cell>
          <cell r="G379">
            <v>266351.33</v>
          </cell>
          <cell r="H379">
            <v>1294579.28</v>
          </cell>
          <cell r="I379">
            <v>979406.18</v>
          </cell>
          <cell r="J379">
            <v>624192.69999999995</v>
          </cell>
          <cell r="K379">
            <v>0</v>
          </cell>
        </row>
        <row r="380">
          <cell r="C380">
            <v>444976</v>
          </cell>
          <cell r="D380" t="str">
            <v>Orthopaedic surgery</v>
          </cell>
          <cell r="E380">
            <v>1028376.42</v>
          </cell>
          <cell r="F380">
            <v>0</v>
          </cell>
          <cell r="G380">
            <v>-74403.78</v>
          </cell>
          <cell r="H380">
            <v>1102780.2</v>
          </cell>
          <cell r="I380">
            <v>583433.68999999994</v>
          </cell>
          <cell r="J380">
            <v>444942.73</v>
          </cell>
          <cell r="K380">
            <v>0</v>
          </cell>
        </row>
        <row r="381">
          <cell r="C381">
            <v>444977</v>
          </cell>
          <cell r="D381" t="str">
            <v>Otolaryngology</v>
          </cell>
          <cell r="E381">
            <v>792462.3</v>
          </cell>
          <cell r="F381">
            <v>68.58</v>
          </cell>
          <cell r="G381">
            <v>-223.07</v>
          </cell>
          <cell r="H381">
            <v>792616.79</v>
          </cell>
          <cell r="I381">
            <v>455689.39</v>
          </cell>
          <cell r="J381">
            <v>336772.91</v>
          </cell>
          <cell r="K381">
            <v>0</v>
          </cell>
        </row>
        <row r="382">
          <cell r="C382">
            <v>444958</v>
          </cell>
          <cell r="D382" t="str">
            <v>Pathology</v>
          </cell>
          <cell r="E382">
            <v>4654234.34</v>
          </cell>
          <cell r="F382">
            <v>-3892.7</v>
          </cell>
          <cell r="G382">
            <v>274812.64</v>
          </cell>
          <cell r="H382">
            <v>4383314.4000000004</v>
          </cell>
          <cell r="I382">
            <v>2418401.2400000002</v>
          </cell>
          <cell r="J382">
            <v>2235833.1</v>
          </cell>
          <cell r="K382">
            <v>0</v>
          </cell>
        </row>
        <row r="383">
          <cell r="C383">
            <v>444917</v>
          </cell>
          <cell r="D383" t="str">
            <v>Pediatrics</v>
          </cell>
          <cell r="E383">
            <v>4518928.84</v>
          </cell>
          <cell r="F383">
            <v>3937.1</v>
          </cell>
          <cell r="G383">
            <v>275954.21000000002</v>
          </cell>
          <cell r="H383">
            <v>4239037.53</v>
          </cell>
          <cell r="I383">
            <v>2571350.2400000002</v>
          </cell>
          <cell r="J383">
            <v>1949053.6</v>
          </cell>
          <cell r="K383">
            <v>-1475</v>
          </cell>
        </row>
        <row r="384">
          <cell r="C384">
            <v>444927</v>
          </cell>
          <cell r="D384" t="str">
            <v>Pediatrics neonatology</v>
          </cell>
          <cell r="E384">
            <v>93772.51</v>
          </cell>
          <cell r="F384">
            <v>0</v>
          </cell>
          <cell r="G384">
            <v>0</v>
          </cell>
          <cell r="H384">
            <v>93772.51</v>
          </cell>
          <cell r="I384">
            <v>44213.38</v>
          </cell>
          <cell r="J384">
            <v>49559.13</v>
          </cell>
          <cell r="K384">
            <v>0</v>
          </cell>
        </row>
        <row r="385">
          <cell r="C385">
            <v>444959</v>
          </cell>
          <cell r="D385" t="str">
            <v>Pharmacology</v>
          </cell>
          <cell r="E385">
            <v>5441188.4000000004</v>
          </cell>
          <cell r="F385">
            <v>26257.52</v>
          </cell>
          <cell r="G385">
            <v>-75890.210000000006</v>
          </cell>
          <cell r="H385">
            <v>5490821.0899999999</v>
          </cell>
          <cell r="I385">
            <v>2653155.98</v>
          </cell>
          <cell r="J385">
            <v>3263177.42</v>
          </cell>
          <cell r="K385">
            <v>-475145</v>
          </cell>
        </row>
        <row r="386">
          <cell r="C386">
            <v>444918</v>
          </cell>
          <cell r="D386" t="str">
            <v>Physical medicine and rehabilitation</v>
          </cell>
          <cell r="E386">
            <v>2784158.24</v>
          </cell>
          <cell r="F386">
            <v>0</v>
          </cell>
          <cell r="G386">
            <v>0</v>
          </cell>
          <cell r="H386">
            <v>2784158.24</v>
          </cell>
          <cell r="I386">
            <v>1093761.6200000001</v>
          </cell>
          <cell r="J386">
            <v>1690396.62</v>
          </cell>
          <cell r="K386">
            <v>0</v>
          </cell>
        </row>
        <row r="387">
          <cell r="C387">
            <v>444978</v>
          </cell>
          <cell r="D387" t="str">
            <v>Plastic surgery</v>
          </cell>
          <cell r="E387">
            <v>76456.73</v>
          </cell>
          <cell r="F387">
            <v>0</v>
          </cell>
          <cell r="G387">
            <v>6208.01</v>
          </cell>
          <cell r="H387">
            <v>70248.72</v>
          </cell>
          <cell r="I387">
            <v>47150.97</v>
          </cell>
          <cell r="J387">
            <v>29305.759999999998</v>
          </cell>
          <cell r="K387">
            <v>0</v>
          </cell>
        </row>
        <row r="388">
          <cell r="C388">
            <v>444942</v>
          </cell>
          <cell r="D388" t="str">
            <v>Psychiatry</v>
          </cell>
          <cell r="E388">
            <v>13676703.689999999</v>
          </cell>
          <cell r="F388">
            <v>17278.560000000001</v>
          </cell>
          <cell r="G388">
            <v>779240.33</v>
          </cell>
          <cell r="H388">
            <v>12880184.800000001</v>
          </cell>
          <cell r="I388">
            <v>6237452.1600000001</v>
          </cell>
          <cell r="J388">
            <v>7439251.5300000003</v>
          </cell>
          <cell r="K388">
            <v>0</v>
          </cell>
        </row>
        <row r="389">
          <cell r="C389">
            <v>444932</v>
          </cell>
          <cell r="D389" t="str">
            <v>Public health sciences</v>
          </cell>
          <cell r="E389">
            <v>6744651.2000000002</v>
          </cell>
          <cell r="F389">
            <v>26483.54</v>
          </cell>
          <cell r="G389">
            <v>277933.82</v>
          </cell>
          <cell r="H389">
            <v>6440233.8399999999</v>
          </cell>
          <cell r="I389">
            <v>3942314.28</v>
          </cell>
          <cell r="J389">
            <v>2979560.17</v>
          </cell>
          <cell r="K389">
            <v>-177223.25</v>
          </cell>
        </row>
        <row r="390">
          <cell r="C390">
            <v>444930</v>
          </cell>
          <cell r="D390" t="str">
            <v>Radiation oncology</v>
          </cell>
          <cell r="E390">
            <v>600883.9</v>
          </cell>
          <cell r="F390">
            <v>0</v>
          </cell>
          <cell r="G390">
            <v>0</v>
          </cell>
          <cell r="H390">
            <v>600883.9</v>
          </cell>
          <cell r="I390">
            <v>404070.55</v>
          </cell>
          <cell r="J390">
            <v>196813.35</v>
          </cell>
          <cell r="K390">
            <v>0</v>
          </cell>
        </row>
        <row r="391">
          <cell r="C391">
            <v>444981</v>
          </cell>
          <cell r="D391" t="str">
            <v>Thoracic surgery</v>
          </cell>
          <cell r="E391">
            <v>1515568.47</v>
          </cell>
          <cell r="F391">
            <v>0</v>
          </cell>
          <cell r="G391">
            <v>0</v>
          </cell>
          <cell r="H391">
            <v>1515568.47</v>
          </cell>
          <cell r="I391">
            <v>512253.05</v>
          </cell>
          <cell r="J391">
            <v>1003315.42</v>
          </cell>
          <cell r="K391">
            <v>0</v>
          </cell>
        </row>
        <row r="392">
          <cell r="C392">
            <v>444979</v>
          </cell>
          <cell r="D392" t="str">
            <v>Urology</v>
          </cell>
          <cell r="E392">
            <v>1859076.13</v>
          </cell>
          <cell r="F392">
            <v>0</v>
          </cell>
          <cell r="G392">
            <v>174925.35</v>
          </cell>
          <cell r="H392">
            <v>1684150.78</v>
          </cell>
          <cell r="I392">
            <v>1061995.1399999999</v>
          </cell>
          <cell r="J392">
            <v>797080.99</v>
          </cell>
          <cell r="K392">
            <v>0</v>
          </cell>
        </row>
        <row r="395">
          <cell r="C395">
            <v>404510</v>
          </cell>
          <cell r="D395" t="str">
            <v>Nursing</v>
          </cell>
          <cell r="E395">
            <v>12169453.619999999</v>
          </cell>
          <cell r="F395">
            <v>572776.4</v>
          </cell>
          <cell r="G395">
            <v>1209834.02</v>
          </cell>
          <cell r="H395">
            <v>10386843.199999999</v>
          </cell>
          <cell r="I395">
            <v>7402947.5700000003</v>
          </cell>
          <cell r="J395">
            <v>4782346.8600000003</v>
          </cell>
          <cell r="K395">
            <v>-15840.81</v>
          </cell>
        </row>
        <row r="397">
          <cell r="C397">
            <v>444510</v>
          </cell>
          <cell r="D397" t="str">
            <v>Nursing</v>
          </cell>
          <cell r="E397">
            <v>721241.11</v>
          </cell>
          <cell r="F397">
            <v>51</v>
          </cell>
          <cell r="G397">
            <v>179694</v>
          </cell>
          <cell r="H397">
            <v>541496.11</v>
          </cell>
          <cell r="I397">
            <v>433072.56</v>
          </cell>
          <cell r="J397">
            <v>288168.55</v>
          </cell>
          <cell r="K397">
            <v>0</v>
          </cell>
        </row>
        <row r="400">
          <cell r="C400">
            <v>437458</v>
          </cell>
          <cell r="D400" t="str">
            <v>Campus veterinary services</v>
          </cell>
          <cell r="E400">
            <v>491452.53</v>
          </cell>
          <cell r="F400">
            <v>71177</v>
          </cell>
          <cell r="G400">
            <v>420275.53</v>
          </cell>
          <cell r="H400">
            <v>0</v>
          </cell>
          <cell r="I400">
            <v>346104.5</v>
          </cell>
          <cell r="J400">
            <v>145348.03</v>
          </cell>
          <cell r="K400">
            <v>0</v>
          </cell>
        </row>
        <row r="401">
          <cell r="C401">
            <v>437270</v>
          </cell>
          <cell r="D401" t="str">
            <v>Center for companion animal health</v>
          </cell>
          <cell r="E401">
            <v>93152.15</v>
          </cell>
          <cell r="F401">
            <v>0</v>
          </cell>
          <cell r="G401">
            <v>38300.57</v>
          </cell>
          <cell r="H401">
            <v>54851.58</v>
          </cell>
          <cell r="I401">
            <v>48712.2</v>
          </cell>
          <cell r="J401">
            <v>44439.95</v>
          </cell>
          <cell r="K401">
            <v>0</v>
          </cell>
        </row>
        <row r="402">
          <cell r="C402">
            <v>437308</v>
          </cell>
          <cell r="D402" t="str">
            <v>Center for lab animal science</v>
          </cell>
          <cell r="E402">
            <v>120657.73</v>
          </cell>
          <cell r="F402">
            <v>115623.36</v>
          </cell>
          <cell r="G402">
            <v>5034.37</v>
          </cell>
          <cell r="H402">
            <v>0</v>
          </cell>
          <cell r="I402">
            <v>75882.83</v>
          </cell>
          <cell r="J402">
            <v>44774.9</v>
          </cell>
          <cell r="K402">
            <v>0</v>
          </cell>
        </row>
        <row r="403">
          <cell r="C403">
            <v>437323</v>
          </cell>
          <cell r="D403" t="str">
            <v>Comparative pathology lab</v>
          </cell>
          <cell r="E403">
            <v>504238.24</v>
          </cell>
          <cell r="F403">
            <v>27778.94</v>
          </cell>
          <cell r="G403">
            <v>476459.3</v>
          </cell>
          <cell r="H403">
            <v>0</v>
          </cell>
          <cell r="I403">
            <v>1055403.42</v>
          </cell>
          <cell r="J403">
            <v>1338534.48</v>
          </cell>
          <cell r="K403">
            <v>-1889699.66</v>
          </cell>
        </row>
        <row r="404">
          <cell r="C404">
            <v>437400</v>
          </cell>
          <cell r="D404" t="str">
            <v>Dean's office</v>
          </cell>
          <cell r="E404">
            <v>10806260.75</v>
          </cell>
          <cell r="F404">
            <v>3045963.61</v>
          </cell>
          <cell r="G404">
            <v>4097528.27</v>
          </cell>
          <cell r="H404">
            <v>3662768.87</v>
          </cell>
          <cell r="I404">
            <v>5110557.99</v>
          </cell>
          <cell r="J404">
            <v>5733436.46</v>
          </cell>
          <cell r="K404">
            <v>-37733.699999999997</v>
          </cell>
        </row>
        <row r="405">
          <cell r="C405">
            <v>437272</v>
          </cell>
          <cell r="D405" t="str">
            <v>Public programs</v>
          </cell>
          <cell r="E405">
            <v>63288.87</v>
          </cell>
          <cell r="F405">
            <v>0</v>
          </cell>
          <cell r="G405">
            <v>63288.87</v>
          </cell>
          <cell r="H405">
            <v>0</v>
          </cell>
          <cell r="I405">
            <v>41250.58</v>
          </cell>
          <cell r="J405">
            <v>22038.29</v>
          </cell>
          <cell r="K405">
            <v>0</v>
          </cell>
        </row>
        <row r="406">
          <cell r="C406">
            <v>437360</v>
          </cell>
          <cell r="D406" t="str">
            <v>Raptor center</v>
          </cell>
          <cell r="E406">
            <v>112456.3</v>
          </cell>
          <cell r="F406">
            <v>92678.01</v>
          </cell>
          <cell r="G406">
            <v>12075.52</v>
          </cell>
          <cell r="H406">
            <v>7702.77</v>
          </cell>
          <cell r="I406">
            <v>67591.63</v>
          </cell>
          <cell r="J406">
            <v>44964.67</v>
          </cell>
          <cell r="K406">
            <v>-100</v>
          </cell>
        </row>
        <row r="407">
          <cell r="C407">
            <v>437300</v>
          </cell>
          <cell r="D407" t="str">
            <v>Special clinical procedures labs</v>
          </cell>
          <cell r="E407">
            <v>2484323.04</v>
          </cell>
          <cell r="F407">
            <v>500000</v>
          </cell>
          <cell r="G407">
            <v>1777716.31</v>
          </cell>
          <cell r="H407">
            <v>206606.73</v>
          </cell>
          <cell r="I407">
            <v>713877.93</v>
          </cell>
          <cell r="J407">
            <v>2226967.44</v>
          </cell>
          <cell r="K407">
            <v>-456522.33</v>
          </cell>
        </row>
        <row r="408">
          <cell r="C408">
            <v>437380</v>
          </cell>
          <cell r="D408" t="str">
            <v>Tulare teaching &amp; research center</v>
          </cell>
          <cell r="E408">
            <v>1451299.75</v>
          </cell>
          <cell r="F408">
            <v>1048744.1100000001</v>
          </cell>
          <cell r="G408">
            <v>402555.64</v>
          </cell>
          <cell r="H408">
            <v>0</v>
          </cell>
          <cell r="I408">
            <v>916353.06</v>
          </cell>
          <cell r="J408">
            <v>638282.89</v>
          </cell>
          <cell r="K408">
            <v>-103336.2</v>
          </cell>
        </row>
        <row r="409">
          <cell r="C409">
            <v>437350</v>
          </cell>
          <cell r="D409" t="str">
            <v>Veterinary genetics laboratory</v>
          </cell>
          <cell r="E409">
            <v>86621.03</v>
          </cell>
          <cell r="F409">
            <v>10424.67</v>
          </cell>
          <cell r="G409">
            <v>76196.36</v>
          </cell>
          <cell r="H409">
            <v>0</v>
          </cell>
          <cell r="I409">
            <v>50230.85</v>
          </cell>
          <cell r="J409">
            <v>138500.70000000001</v>
          </cell>
          <cell r="K409">
            <v>-102110.52</v>
          </cell>
        </row>
        <row r="410">
          <cell r="C410">
            <v>437240</v>
          </cell>
          <cell r="D410" t="str">
            <v>Veterinary medical teaching hospital</v>
          </cell>
          <cell r="E410">
            <v>51322961.039999999</v>
          </cell>
          <cell r="F410">
            <v>14262265.24</v>
          </cell>
          <cell r="G410">
            <v>36401811.399999999</v>
          </cell>
          <cell r="H410">
            <v>658884.4</v>
          </cell>
          <cell r="I410">
            <v>26900768.359999999</v>
          </cell>
          <cell r="J410">
            <v>26465699.16</v>
          </cell>
          <cell r="K410">
            <v>-2043506.48</v>
          </cell>
        </row>
        <row r="411">
          <cell r="C411">
            <v>437373</v>
          </cell>
          <cell r="D411" t="str">
            <v>Veterinary medicine one health institute</v>
          </cell>
          <cell r="E411">
            <v>-10089.76</v>
          </cell>
          <cell r="F411">
            <v>0</v>
          </cell>
          <cell r="G411">
            <v>3176.37</v>
          </cell>
          <cell r="H411">
            <v>-13266.13</v>
          </cell>
          <cell r="I411">
            <v>0</v>
          </cell>
          <cell r="J411">
            <v>-10089.76</v>
          </cell>
          <cell r="K411">
            <v>0</v>
          </cell>
        </row>
        <row r="412">
          <cell r="C412">
            <v>437370</v>
          </cell>
          <cell r="D412" t="str">
            <v>Wildlife health center</v>
          </cell>
          <cell r="E412">
            <v>46188.7</v>
          </cell>
          <cell r="F412">
            <v>0</v>
          </cell>
          <cell r="G412">
            <v>26495.26</v>
          </cell>
          <cell r="H412">
            <v>19693.439999999999</v>
          </cell>
          <cell r="I412">
            <v>24872.04</v>
          </cell>
          <cell r="J412">
            <v>21316.66</v>
          </cell>
          <cell r="K412">
            <v>0</v>
          </cell>
        </row>
        <row r="414">
          <cell r="C414">
            <v>407431</v>
          </cell>
          <cell r="D414" t="str">
            <v>Anatomy, physiology &amp; cell biology</v>
          </cell>
          <cell r="E414">
            <v>3360537.28</v>
          </cell>
          <cell r="F414">
            <v>3151076.91</v>
          </cell>
          <cell r="G414">
            <v>78227.67</v>
          </cell>
          <cell r="H414">
            <v>131232.70000000001</v>
          </cell>
          <cell r="I414">
            <v>2103401.08</v>
          </cell>
          <cell r="J414">
            <v>1286230.3400000001</v>
          </cell>
          <cell r="K414">
            <v>-29094.14</v>
          </cell>
        </row>
        <row r="415">
          <cell r="C415">
            <v>407406</v>
          </cell>
          <cell r="D415" t="str">
            <v>Biological media service</v>
          </cell>
          <cell r="E415">
            <v>784535.95</v>
          </cell>
          <cell r="F415">
            <v>0</v>
          </cell>
          <cell r="G415">
            <v>784535.95</v>
          </cell>
          <cell r="H415">
            <v>0</v>
          </cell>
          <cell r="I415">
            <v>404523.27</v>
          </cell>
          <cell r="J415">
            <v>924600.31999999995</v>
          </cell>
          <cell r="K415">
            <v>-544587.64</v>
          </cell>
        </row>
        <row r="416">
          <cell r="C416">
            <v>407474</v>
          </cell>
          <cell r="D416" t="str">
            <v>Center for companion animal health</v>
          </cell>
          <cell r="E416">
            <v>48796.78</v>
          </cell>
          <cell r="F416">
            <v>0</v>
          </cell>
          <cell r="G416">
            <v>0</v>
          </cell>
          <cell r="H416">
            <v>48796.78</v>
          </cell>
          <cell r="I416">
            <v>32494.240000000002</v>
          </cell>
          <cell r="J416">
            <v>16302.54</v>
          </cell>
          <cell r="K416">
            <v>0</v>
          </cell>
        </row>
        <row r="417">
          <cell r="C417">
            <v>407407</v>
          </cell>
          <cell r="D417" t="str">
            <v>Center for equine health</v>
          </cell>
          <cell r="E417">
            <v>349067</v>
          </cell>
          <cell r="F417">
            <v>0</v>
          </cell>
          <cell r="G417">
            <v>349067</v>
          </cell>
          <cell r="H417">
            <v>0</v>
          </cell>
          <cell r="I417">
            <v>77946.820000000007</v>
          </cell>
          <cell r="J417">
            <v>271120.18</v>
          </cell>
          <cell r="K417">
            <v>0</v>
          </cell>
        </row>
        <row r="418">
          <cell r="C418">
            <v>407478</v>
          </cell>
          <cell r="D418" t="str">
            <v>Center for vector borne disease</v>
          </cell>
          <cell r="E418">
            <v>54703.62</v>
          </cell>
          <cell r="F418">
            <v>22972.79</v>
          </cell>
          <cell r="G418">
            <v>31730.83</v>
          </cell>
          <cell r="H418">
            <v>0</v>
          </cell>
          <cell r="I418">
            <v>15545.54</v>
          </cell>
          <cell r="J418">
            <v>39158.080000000002</v>
          </cell>
          <cell r="K418">
            <v>0</v>
          </cell>
        </row>
        <row r="419">
          <cell r="C419">
            <v>407300</v>
          </cell>
          <cell r="D419" t="str">
            <v>Comparative medicine</v>
          </cell>
          <cell r="E419">
            <v>810079.29</v>
          </cell>
          <cell r="F419">
            <v>125386.24000000001</v>
          </cell>
          <cell r="G419">
            <v>675491.52</v>
          </cell>
          <cell r="H419">
            <v>9201.5300000000007</v>
          </cell>
          <cell r="I419">
            <v>17021.5</v>
          </cell>
          <cell r="J419">
            <v>793057.79</v>
          </cell>
          <cell r="K419">
            <v>0</v>
          </cell>
        </row>
        <row r="420">
          <cell r="C420">
            <v>407465</v>
          </cell>
          <cell r="D420" t="str">
            <v>Food safety and security</v>
          </cell>
          <cell r="E420">
            <v>99423.18</v>
          </cell>
          <cell r="F420">
            <v>0</v>
          </cell>
          <cell r="G420">
            <v>0</v>
          </cell>
          <cell r="H420">
            <v>99423.18</v>
          </cell>
          <cell r="I420">
            <v>64830.18</v>
          </cell>
          <cell r="J420">
            <v>34593</v>
          </cell>
          <cell r="K420">
            <v>0</v>
          </cell>
        </row>
        <row r="421">
          <cell r="C421">
            <v>407400</v>
          </cell>
          <cell r="D421" t="str">
            <v>General</v>
          </cell>
          <cell r="E421">
            <v>6026722.0800000001</v>
          </cell>
          <cell r="F421">
            <v>4442062.7699999996</v>
          </cell>
          <cell r="G421">
            <v>2282566.5099999998</v>
          </cell>
          <cell r="H421">
            <v>-697907.19999999995</v>
          </cell>
          <cell r="I421">
            <v>3938611.76</v>
          </cell>
          <cell r="J421">
            <v>2088110.32</v>
          </cell>
          <cell r="K421">
            <v>0</v>
          </cell>
        </row>
        <row r="422">
          <cell r="C422">
            <v>407435</v>
          </cell>
          <cell r="D422" t="str">
            <v>Medicine and epidemiology</v>
          </cell>
          <cell r="E422">
            <v>7230400.2800000003</v>
          </cell>
          <cell r="F422">
            <v>7121798.9199999999</v>
          </cell>
          <cell r="G422">
            <v>22860.47</v>
          </cell>
          <cell r="H422">
            <v>85740.89</v>
          </cell>
          <cell r="I422">
            <v>4926903.1399999997</v>
          </cell>
          <cell r="J422">
            <v>2303497.14</v>
          </cell>
          <cell r="K422">
            <v>0</v>
          </cell>
        </row>
        <row r="423">
          <cell r="C423">
            <v>407440</v>
          </cell>
          <cell r="D423" t="str">
            <v>Molecular bioscience</v>
          </cell>
          <cell r="E423">
            <v>2110674.9300000002</v>
          </cell>
          <cell r="F423">
            <v>2070872.76</v>
          </cell>
          <cell r="G423">
            <v>39671.97</v>
          </cell>
          <cell r="H423">
            <v>130.19999999999999</v>
          </cell>
          <cell r="I423">
            <v>1417260.04</v>
          </cell>
          <cell r="J423">
            <v>693414.89</v>
          </cell>
          <cell r="K423">
            <v>0</v>
          </cell>
        </row>
        <row r="424">
          <cell r="C424">
            <v>407446</v>
          </cell>
          <cell r="D424" t="str">
            <v>Pathology, microbiology &amp; immunology</v>
          </cell>
          <cell r="E424">
            <v>5047455.09</v>
          </cell>
          <cell r="F424">
            <v>4713700.83</v>
          </cell>
          <cell r="G424">
            <v>332128.28000000003</v>
          </cell>
          <cell r="H424">
            <v>1625.98</v>
          </cell>
          <cell r="I424">
            <v>3278990.16</v>
          </cell>
          <cell r="J424">
            <v>1768648.93</v>
          </cell>
          <cell r="K424">
            <v>-184</v>
          </cell>
        </row>
        <row r="425">
          <cell r="C425">
            <v>407451</v>
          </cell>
          <cell r="D425" t="str">
            <v>Population health &amp; reproduction</v>
          </cell>
          <cell r="E425">
            <v>4097174.35</v>
          </cell>
          <cell r="F425">
            <v>3670886.59</v>
          </cell>
          <cell r="G425">
            <v>226452.05</v>
          </cell>
          <cell r="H425">
            <v>199835.71</v>
          </cell>
          <cell r="I425">
            <v>2593456.41</v>
          </cell>
          <cell r="J425">
            <v>1503812.94</v>
          </cell>
          <cell r="K425">
            <v>-95</v>
          </cell>
        </row>
        <row r="426">
          <cell r="C426">
            <v>407420</v>
          </cell>
          <cell r="D426" t="str">
            <v>Public programs</v>
          </cell>
          <cell r="E426">
            <v>183404.77</v>
          </cell>
          <cell r="F426">
            <v>0</v>
          </cell>
          <cell r="G426">
            <v>0</v>
          </cell>
          <cell r="H426">
            <v>183404.77</v>
          </cell>
          <cell r="I426">
            <v>13381.45</v>
          </cell>
          <cell r="J426">
            <v>170023.32</v>
          </cell>
          <cell r="K426">
            <v>0</v>
          </cell>
        </row>
        <row r="427">
          <cell r="C427">
            <v>407490</v>
          </cell>
          <cell r="D427" t="str">
            <v>Special clinical instruction</v>
          </cell>
          <cell r="E427">
            <v>2153470.7599999998</v>
          </cell>
          <cell r="F427">
            <v>1717386.69</v>
          </cell>
          <cell r="G427">
            <v>328220.96000000002</v>
          </cell>
          <cell r="H427">
            <v>107863.11</v>
          </cell>
          <cell r="I427">
            <v>1584400.41</v>
          </cell>
          <cell r="J427">
            <v>569070.35</v>
          </cell>
          <cell r="K427">
            <v>0</v>
          </cell>
        </row>
        <row r="428">
          <cell r="C428">
            <v>407455</v>
          </cell>
          <cell r="D428" t="str">
            <v>Surgical &amp; radiological sciences</v>
          </cell>
          <cell r="E428">
            <v>8721219.7100000009</v>
          </cell>
          <cell r="F428">
            <v>8196397.7300000004</v>
          </cell>
          <cell r="G428">
            <v>332181.92</v>
          </cell>
          <cell r="H428">
            <v>192640.06</v>
          </cell>
          <cell r="I428">
            <v>5726792.0099999998</v>
          </cell>
          <cell r="J428">
            <v>2994427.7</v>
          </cell>
          <cell r="K428">
            <v>0</v>
          </cell>
        </row>
        <row r="429">
          <cell r="C429">
            <v>407480</v>
          </cell>
          <cell r="D429" t="str">
            <v>Tulare teaching &amp; research center</v>
          </cell>
          <cell r="E429">
            <v>106666.19</v>
          </cell>
          <cell r="F429">
            <v>68718.23</v>
          </cell>
          <cell r="G429">
            <v>37431.9</v>
          </cell>
          <cell r="H429">
            <v>516.05999999999995</v>
          </cell>
          <cell r="I429">
            <v>58965.599999999999</v>
          </cell>
          <cell r="J429">
            <v>47700.59</v>
          </cell>
          <cell r="K429">
            <v>0</v>
          </cell>
        </row>
        <row r="430">
          <cell r="C430">
            <v>407470</v>
          </cell>
          <cell r="D430" t="str">
            <v>Wildlife health center</v>
          </cell>
          <cell r="E430">
            <v>93250.61</v>
          </cell>
          <cell r="F430">
            <v>88427.11</v>
          </cell>
          <cell r="G430">
            <v>4823.5</v>
          </cell>
          <cell r="H430">
            <v>0</v>
          </cell>
          <cell r="I430">
            <v>66181.94</v>
          </cell>
          <cell r="J430">
            <v>27068.67</v>
          </cell>
          <cell r="K430">
            <v>0</v>
          </cell>
        </row>
        <row r="432">
          <cell r="C432">
            <v>627245</v>
          </cell>
          <cell r="D432" t="str">
            <v>California diagnostic laboratory</v>
          </cell>
          <cell r="E432">
            <v>22754960.420000002</v>
          </cell>
          <cell r="F432">
            <v>1312.14</v>
          </cell>
          <cell r="G432">
            <v>5772875.6200000001</v>
          </cell>
          <cell r="H432">
            <v>16980772.66</v>
          </cell>
          <cell r="I432">
            <v>10402974.41</v>
          </cell>
          <cell r="J432">
            <v>12674348.710000001</v>
          </cell>
          <cell r="K432">
            <v>-322362.7</v>
          </cell>
        </row>
        <row r="433">
          <cell r="C433">
            <v>627468</v>
          </cell>
          <cell r="D433" t="str">
            <v>Center for animal alternatives</v>
          </cell>
          <cell r="E433">
            <v>1649.69</v>
          </cell>
          <cell r="F433">
            <v>0</v>
          </cell>
          <cell r="G433">
            <v>0</v>
          </cell>
          <cell r="H433">
            <v>1649.69</v>
          </cell>
          <cell r="I433">
            <v>0</v>
          </cell>
          <cell r="J433">
            <v>1649.69</v>
          </cell>
          <cell r="K433">
            <v>0</v>
          </cell>
        </row>
        <row r="434">
          <cell r="C434">
            <v>627304</v>
          </cell>
          <cell r="D434" t="str">
            <v>Center for companion animal health</v>
          </cell>
          <cell r="E434">
            <v>527430.55000000005</v>
          </cell>
          <cell r="F434">
            <v>0</v>
          </cell>
          <cell r="G434">
            <v>54897.47</v>
          </cell>
          <cell r="H434">
            <v>472533.08</v>
          </cell>
          <cell r="I434">
            <v>205426.12</v>
          </cell>
          <cell r="J434">
            <v>322004.43</v>
          </cell>
          <cell r="K434">
            <v>0</v>
          </cell>
        </row>
        <row r="435">
          <cell r="C435">
            <v>627418</v>
          </cell>
          <cell r="D435" t="str">
            <v>Equine analytical chemistry</v>
          </cell>
          <cell r="E435">
            <v>3864679.28</v>
          </cell>
          <cell r="F435">
            <v>0</v>
          </cell>
          <cell r="G435">
            <v>3611052.13</v>
          </cell>
          <cell r="H435">
            <v>253627.15</v>
          </cell>
          <cell r="I435">
            <v>1682387.65</v>
          </cell>
          <cell r="J435">
            <v>2285471.63</v>
          </cell>
          <cell r="K435">
            <v>-103180</v>
          </cell>
        </row>
        <row r="436">
          <cell r="C436">
            <v>627420</v>
          </cell>
          <cell r="D436" t="str">
            <v>Extension/public programs</v>
          </cell>
          <cell r="E436">
            <v>25</v>
          </cell>
          <cell r="F436">
            <v>0</v>
          </cell>
          <cell r="G436">
            <v>25</v>
          </cell>
          <cell r="H436">
            <v>0</v>
          </cell>
          <cell r="I436">
            <v>0</v>
          </cell>
          <cell r="J436">
            <v>25</v>
          </cell>
          <cell r="K436">
            <v>0</v>
          </cell>
        </row>
        <row r="437">
          <cell r="C437">
            <v>627465</v>
          </cell>
          <cell r="D437" t="str">
            <v>Food safety and security</v>
          </cell>
          <cell r="E437">
            <v>61814.21</v>
          </cell>
          <cell r="F437">
            <v>0</v>
          </cell>
          <cell r="G437">
            <v>0</v>
          </cell>
          <cell r="H437">
            <v>61814.21</v>
          </cell>
          <cell r="I437">
            <v>38786.379999999997</v>
          </cell>
          <cell r="J437">
            <v>23027.83</v>
          </cell>
          <cell r="K437">
            <v>0</v>
          </cell>
        </row>
        <row r="438">
          <cell r="C438">
            <v>627435</v>
          </cell>
          <cell r="D438" t="str">
            <v>Medicine and epidemiology</v>
          </cell>
          <cell r="E438">
            <v>933.7</v>
          </cell>
          <cell r="F438">
            <v>0</v>
          </cell>
          <cell r="G438">
            <v>933.7</v>
          </cell>
          <cell r="H438">
            <v>0</v>
          </cell>
          <cell r="I438">
            <v>0</v>
          </cell>
          <cell r="J438">
            <v>933.7</v>
          </cell>
          <cell r="K438">
            <v>0</v>
          </cell>
        </row>
        <row r="439">
          <cell r="C439">
            <v>627471</v>
          </cell>
          <cell r="D439" t="str">
            <v>Oiled wildlife network</v>
          </cell>
          <cell r="E439">
            <v>2265305.0099999998</v>
          </cell>
          <cell r="F439">
            <v>0</v>
          </cell>
          <cell r="G439">
            <v>178986.03</v>
          </cell>
          <cell r="H439">
            <v>2086318.98</v>
          </cell>
          <cell r="I439">
            <v>928613.03</v>
          </cell>
          <cell r="J439">
            <v>1336691.98</v>
          </cell>
          <cell r="K439">
            <v>0</v>
          </cell>
        </row>
        <row r="440">
          <cell r="C440">
            <v>627446</v>
          </cell>
          <cell r="D440" t="str">
            <v>Pathology, microbiology &amp; immunology</v>
          </cell>
          <cell r="E440">
            <v>33691.24</v>
          </cell>
          <cell r="F440">
            <v>0</v>
          </cell>
          <cell r="G440">
            <v>707.08</v>
          </cell>
          <cell r="H440">
            <v>32984.160000000003</v>
          </cell>
          <cell r="I440">
            <v>26651.95</v>
          </cell>
          <cell r="J440">
            <v>7039.29</v>
          </cell>
          <cell r="K440">
            <v>0</v>
          </cell>
        </row>
        <row r="441">
          <cell r="C441">
            <v>627450</v>
          </cell>
          <cell r="D441" t="str">
            <v>Veterinary genetics laboratory</v>
          </cell>
          <cell r="E441">
            <v>3913899.33</v>
          </cell>
          <cell r="F441">
            <v>3347.61</v>
          </cell>
          <cell r="G441">
            <v>3910551.72</v>
          </cell>
          <cell r="H441">
            <v>0</v>
          </cell>
          <cell r="I441">
            <v>2207493.5499999998</v>
          </cell>
          <cell r="J441">
            <v>1847867.75</v>
          </cell>
          <cell r="K441">
            <v>-141461.97</v>
          </cell>
        </row>
        <row r="442">
          <cell r="C442">
            <v>627201</v>
          </cell>
          <cell r="D442" t="str">
            <v>Veterinary medical teaching hospital</v>
          </cell>
          <cell r="E442">
            <v>881.4</v>
          </cell>
          <cell r="F442">
            <v>0</v>
          </cell>
          <cell r="G442">
            <v>0</v>
          </cell>
          <cell r="H442">
            <v>881.4</v>
          </cell>
          <cell r="I442">
            <v>268.63</v>
          </cell>
          <cell r="J442">
            <v>612.77</v>
          </cell>
          <cell r="K442">
            <v>0</v>
          </cell>
        </row>
        <row r="444">
          <cell r="C444">
            <v>497331</v>
          </cell>
          <cell r="D444" t="str">
            <v>Anatomy, physiology &amp; cell biology</v>
          </cell>
          <cell r="E444">
            <v>3012891.05</v>
          </cell>
          <cell r="F444">
            <v>2244.6799999999998</v>
          </cell>
          <cell r="G444">
            <v>201844.16</v>
          </cell>
          <cell r="H444">
            <v>2808802.21</v>
          </cell>
          <cell r="I444">
            <v>1618143.42</v>
          </cell>
          <cell r="J444">
            <v>1405897.63</v>
          </cell>
          <cell r="K444">
            <v>-11150</v>
          </cell>
        </row>
        <row r="445">
          <cell r="C445">
            <v>447304</v>
          </cell>
          <cell r="D445" t="str">
            <v>Center for companion animal health</v>
          </cell>
          <cell r="E445">
            <v>929596.44</v>
          </cell>
          <cell r="F445">
            <v>7160.6</v>
          </cell>
          <cell r="G445">
            <v>15672.01</v>
          </cell>
          <cell r="H445">
            <v>906763.83</v>
          </cell>
          <cell r="I445">
            <v>372062.37</v>
          </cell>
          <cell r="J445">
            <v>611653.43000000005</v>
          </cell>
          <cell r="K445">
            <v>-54119.360000000001</v>
          </cell>
        </row>
        <row r="446">
          <cell r="C446">
            <v>447305</v>
          </cell>
          <cell r="D446" t="str">
            <v>Center for comparative medicine</v>
          </cell>
          <cell r="E446">
            <v>9169297.5800000001</v>
          </cell>
          <cell r="F446">
            <v>0</v>
          </cell>
          <cell r="G446">
            <v>5110708.04</v>
          </cell>
          <cell r="H446">
            <v>4058589.54</v>
          </cell>
          <cell r="I446">
            <v>4455531.74</v>
          </cell>
          <cell r="J446">
            <v>7900861.4699999997</v>
          </cell>
          <cell r="K446">
            <v>-3187095.63</v>
          </cell>
        </row>
        <row r="447">
          <cell r="C447">
            <v>447307</v>
          </cell>
          <cell r="D447" t="str">
            <v>Equine research laboratory</v>
          </cell>
          <cell r="E447">
            <v>1882345.61</v>
          </cell>
          <cell r="F447">
            <v>0</v>
          </cell>
          <cell r="G447">
            <v>747363.76</v>
          </cell>
          <cell r="H447">
            <v>1134981.8500000001</v>
          </cell>
          <cell r="I447">
            <v>893558.27</v>
          </cell>
          <cell r="J447">
            <v>1790687.81</v>
          </cell>
          <cell r="K447">
            <v>-801900.47</v>
          </cell>
        </row>
        <row r="448">
          <cell r="C448">
            <v>496500</v>
          </cell>
          <cell r="D448" t="str">
            <v>Food safety and security</v>
          </cell>
          <cell r="E448">
            <v>3384607.46</v>
          </cell>
          <cell r="F448">
            <v>124464.96000000001</v>
          </cell>
          <cell r="G448">
            <v>92580.800000000003</v>
          </cell>
          <cell r="H448">
            <v>3167561.7</v>
          </cell>
          <cell r="I448">
            <v>1801395.51</v>
          </cell>
          <cell r="J448">
            <v>1583211.95</v>
          </cell>
          <cell r="K448">
            <v>0</v>
          </cell>
        </row>
        <row r="449">
          <cell r="C449">
            <v>447301</v>
          </cell>
          <cell r="D449" t="str">
            <v>General</v>
          </cell>
          <cell r="E449">
            <v>1248964.8400000001</v>
          </cell>
          <cell r="F449">
            <v>-272503.23</v>
          </cell>
          <cell r="G449">
            <v>1214990.76</v>
          </cell>
          <cell r="H449">
            <v>306477.31</v>
          </cell>
          <cell r="I449">
            <v>222492.94</v>
          </cell>
          <cell r="J449">
            <v>1026471.9</v>
          </cell>
          <cell r="K449">
            <v>0</v>
          </cell>
        </row>
        <row r="450">
          <cell r="C450">
            <v>497335</v>
          </cell>
          <cell r="D450" t="str">
            <v>Medicine and epidemiology</v>
          </cell>
          <cell r="E450">
            <v>1967708.63</v>
          </cell>
          <cell r="F450">
            <v>0</v>
          </cell>
          <cell r="G450">
            <v>10371.52</v>
          </cell>
          <cell r="H450">
            <v>1957337.11</v>
          </cell>
          <cell r="I450">
            <v>785194.39</v>
          </cell>
          <cell r="J450">
            <v>1182514.24</v>
          </cell>
          <cell r="K450">
            <v>0</v>
          </cell>
        </row>
        <row r="451">
          <cell r="C451">
            <v>497340</v>
          </cell>
          <cell r="D451" t="str">
            <v>Molecular bioscience</v>
          </cell>
          <cell r="E451">
            <v>8348437.5800000001</v>
          </cell>
          <cell r="F451">
            <v>46928.75</v>
          </cell>
          <cell r="G451">
            <v>811605.7</v>
          </cell>
          <cell r="H451">
            <v>7489903.1299999999</v>
          </cell>
          <cell r="I451">
            <v>2899495.91</v>
          </cell>
          <cell r="J451">
            <v>5583723.3600000003</v>
          </cell>
          <cell r="K451">
            <v>-134781.69</v>
          </cell>
        </row>
        <row r="452">
          <cell r="C452">
            <v>447400</v>
          </cell>
          <cell r="D452" t="str">
            <v>Office of general research</v>
          </cell>
          <cell r="E452">
            <v>296516.59999999998</v>
          </cell>
          <cell r="F452">
            <v>0</v>
          </cell>
          <cell r="G452">
            <v>0</v>
          </cell>
          <cell r="H452">
            <v>296516.59999999998</v>
          </cell>
          <cell r="I452">
            <v>47253.8</v>
          </cell>
          <cell r="J452">
            <v>249262.8</v>
          </cell>
          <cell r="K452">
            <v>0</v>
          </cell>
        </row>
        <row r="453">
          <cell r="C453">
            <v>497346</v>
          </cell>
          <cell r="D453" t="str">
            <v>Pathology, microbiology &amp; immunology</v>
          </cell>
          <cell r="E453">
            <v>2184163.0499999998</v>
          </cell>
          <cell r="F453">
            <v>63564.92</v>
          </cell>
          <cell r="G453">
            <v>255157.98</v>
          </cell>
          <cell r="H453">
            <v>1865440.15</v>
          </cell>
          <cell r="I453">
            <v>857240.76</v>
          </cell>
          <cell r="J453">
            <v>1327937.1499999999</v>
          </cell>
          <cell r="K453">
            <v>-1014.86</v>
          </cell>
        </row>
        <row r="454">
          <cell r="C454">
            <v>497351</v>
          </cell>
          <cell r="D454" t="str">
            <v>Population health &amp; reproduction</v>
          </cell>
          <cell r="E454">
            <v>1782907.65</v>
          </cell>
          <cell r="F454">
            <v>0</v>
          </cell>
          <cell r="G454">
            <v>75596.56</v>
          </cell>
          <cell r="H454">
            <v>1707311.09</v>
          </cell>
          <cell r="I454">
            <v>802942.55</v>
          </cell>
          <cell r="J454">
            <v>980155.1</v>
          </cell>
          <cell r="K454">
            <v>-190</v>
          </cell>
        </row>
        <row r="455">
          <cell r="C455">
            <v>497355</v>
          </cell>
          <cell r="D455" t="str">
            <v>Surgical &amp; radiological sciences</v>
          </cell>
          <cell r="E455">
            <v>2483648.91</v>
          </cell>
          <cell r="F455">
            <v>17448.099999999999</v>
          </cell>
          <cell r="G455">
            <v>113980.29</v>
          </cell>
          <cell r="H455">
            <v>2352220.52</v>
          </cell>
          <cell r="I455">
            <v>1203303.17</v>
          </cell>
          <cell r="J455">
            <v>1280218.1399999999</v>
          </cell>
          <cell r="K455">
            <v>127.6</v>
          </cell>
        </row>
        <row r="456">
          <cell r="C456">
            <v>447396</v>
          </cell>
          <cell r="D456" t="str">
            <v>Tulare teaching &amp; research center</v>
          </cell>
          <cell r="E456">
            <v>224128.09</v>
          </cell>
          <cell r="F456">
            <v>0</v>
          </cell>
          <cell r="G456">
            <v>4629.8900000000003</v>
          </cell>
          <cell r="H456">
            <v>219498.2</v>
          </cell>
          <cell r="I456">
            <v>129589.88</v>
          </cell>
          <cell r="J456">
            <v>95188.21</v>
          </cell>
          <cell r="K456">
            <v>-650</v>
          </cell>
        </row>
        <row r="457">
          <cell r="C457">
            <v>447800</v>
          </cell>
          <cell r="D457" t="str">
            <v>Vector borne diseases</v>
          </cell>
          <cell r="E457">
            <v>585550.43000000005</v>
          </cell>
          <cell r="F457">
            <v>269958.96000000002</v>
          </cell>
          <cell r="G457">
            <v>208995.35</v>
          </cell>
          <cell r="H457">
            <v>106596.12</v>
          </cell>
          <cell r="I457">
            <v>361662.83</v>
          </cell>
          <cell r="J457">
            <v>226669.2</v>
          </cell>
          <cell r="K457">
            <v>-2781.6</v>
          </cell>
        </row>
        <row r="458">
          <cell r="C458">
            <v>497309</v>
          </cell>
          <cell r="D458" t="str">
            <v>Veterinary genetics laboratory</v>
          </cell>
          <cell r="E458">
            <v>365879.45</v>
          </cell>
          <cell r="F458">
            <v>546</v>
          </cell>
          <cell r="G458">
            <v>11166.36</v>
          </cell>
          <cell r="H458">
            <v>354167.09</v>
          </cell>
          <cell r="I458">
            <v>154788.35</v>
          </cell>
          <cell r="J458">
            <v>166091.1</v>
          </cell>
          <cell r="K458">
            <v>45000</v>
          </cell>
        </row>
        <row r="459">
          <cell r="C459">
            <v>447473</v>
          </cell>
          <cell r="D459" t="str">
            <v>Veterinary medicine one health institute</v>
          </cell>
          <cell r="E459">
            <v>7680684.1699999999</v>
          </cell>
          <cell r="F459">
            <v>13149.99</v>
          </cell>
          <cell r="G459">
            <v>15915.81</v>
          </cell>
          <cell r="H459">
            <v>7651618.3700000001</v>
          </cell>
          <cell r="I459">
            <v>945297.78</v>
          </cell>
          <cell r="J459">
            <v>6735386.3899999997</v>
          </cell>
          <cell r="K459">
            <v>0</v>
          </cell>
        </row>
        <row r="460">
          <cell r="C460">
            <v>447370</v>
          </cell>
          <cell r="D460" t="str">
            <v>Wildlife health center</v>
          </cell>
          <cell r="E460">
            <v>7649106.8200000003</v>
          </cell>
          <cell r="F460">
            <v>168881.32</v>
          </cell>
          <cell r="G460">
            <v>437290.99</v>
          </cell>
          <cell r="H460">
            <v>7042934.5099999998</v>
          </cell>
          <cell r="I460">
            <v>1474995.51</v>
          </cell>
          <cell r="J460">
            <v>6174111.3099999996</v>
          </cell>
          <cell r="K460">
            <v>0</v>
          </cell>
        </row>
        <row r="463">
          <cell r="C463">
            <v>430999</v>
          </cell>
          <cell r="D463" t="str">
            <v>ACAD SUPPORT UCOP ASSESSMENT</v>
          </cell>
          <cell r="E463">
            <v>2858874.799999997</v>
          </cell>
          <cell r="F463">
            <v>0</v>
          </cell>
          <cell r="G463">
            <v>2858874.799999997</v>
          </cell>
          <cell r="H463">
            <v>0</v>
          </cell>
          <cell r="I463">
            <v>0</v>
          </cell>
          <cell r="J463">
            <v>2859118</v>
          </cell>
          <cell r="K463">
            <v>-243.20000000298023</v>
          </cell>
        </row>
        <row r="464">
          <cell r="C464">
            <v>437678</v>
          </cell>
          <cell r="D464" t="str">
            <v>Academic immigration procedures</v>
          </cell>
          <cell r="E464">
            <v>218345.99</v>
          </cell>
          <cell r="F464">
            <v>0</v>
          </cell>
          <cell r="G464">
            <v>218345.99</v>
          </cell>
          <cell r="H464">
            <v>0</v>
          </cell>
          <cell r="I464">
            <v>497640.61</v>
          </cell>
          <cell r="J464">
            <v>408674.49</v>
          </cell>
          <cell r="K464">
            <v>-687969.11</v>
          </cell>
        </row>
        <row r="465">
          <cell r="C465">
            <v>437673</v>
          </cell>
          <cell r="D465" t="str">
            <v>Academic procedures &amp; faculty relations</v>
          </cell>
          <cell r="E465">
            <v>3997141.26</v>
          </cell>
          <cell r="F465">
            <v>864894.58</v>
          </cell>
          <cell r="G465">
            <v>3114969.45</v>
          </cell>
          <cell r="H465">
            <v>17277.23</v>
          </cell>
          <cell r="I465">
            <v>679691.16</v>
          </cell>
          <cell r="J465">
            <v>3317450.1</v>
          </cell>
          <cell r="K465">
            <v>0</v>
          </cell>
        </row>
        <row r="466">
          <cell r="C466">
            <v>437680</v>
          </cell>
          <cell r="D466" t="str">
            <v>Arboretum</v>
          </cell>
          <cell r="E466">
            <v>1820748.19</v>
          </cell>
          <cell r="F466">
            <v>1288397.6599999999</v>
          </cell>
          <cell r="G466">
            <v>13434.06</v>
          </cell>
          <cell r="H466">
            <v>518916.47</v>
          </cell>
          <cell r="I466">
            <v>1022994.12</v>
          </cell>
          <cell r="J466">
            <v>803508.76</v>
          </cell>
          <cell r="K466">
            <v>-5754.69</v>
          </cell>
        </row>
        <row r="467">
          <cell r="C467">
            <v>437603</v>
          </cell>
          <cell r="D467" t="str">
            <v>C/W General</v>
          </cell>
          <cell r="E467">
            <v>-1473052.14</v>
          </cell>
          <cell r="F467">
            <v>-1372152.99</v>
          </cell>
          <cell r="G467">
            <v>-19487.75</v>
          </cell>
          <cell r="H467">
            <v>-81411.399999999994</v>
          </cell>
          <cell r="I467">
            <v>1606093.94</v>
          </cell>
          <cell r="J467">
            <v>-3052926.08</v>
          </cell>
          <cell r="K467">
            <v>-26220</v>
          </cell>
        </row>
        <row r="468">
          <cell r="C468">
            <v>437615</v>
          </cell>
          <cell r="D468" t="str">
            <v>Computer aided instruction</v>
          </cell>
          <cell r="E468">
            <v>1272390.23</v>
          </cell>
          <cell r="F468">
            <v>286316</v>
          </cell>
          <cell r="G468">
            <v>0</v>
          </cell>
          <cell r="H468">
            <v>986074.23</v>
          </cell>
          <cell r="I468">
            <v>241323.46</v>
          </cell>
          <cell r="J468">
            <v>1031066.77</v>
          </cell>
          <cell r="K468">
            <v>0</v>
          </cell>
        </row>
        <row r="469">
          <cell r="C469">
            <v>437623</v>
          </cell>
          <cell r="D469" t="str">
            <v>Consortium for women</v>
          </cell>
          <cell r="E469">
            <v>1496.46</v>
          </cell>
          <cell r="F469">
            <v>562.02</v>
          </cell>
          <cell r="G469">
            <v>934.44</v>
          </cell>
          <cell r="H469">
            <v>0</v>
          </cell>
          <cell r="I469">
            <v>0</v>
          </cell>
          <cell r="J469">
            <v>1496.46</v>
          </cell>
          <cell r="K469">
            <v>0</v>
          </cell>
        </row>
        <row r="470">
          <cell r="C470">
            <v>439892</v>
          </cell>
          <cell r="D470" t="str">
            <v>Educational fee expense proration</v>
          </cell>
          <cell r="E470">
            <v>0</v>
          </cell>
          <cell r="F470">
            <v>-30282344</v>
          </cell>
          <cell r="G470">
            <v>30282344</v>
          </cell>
          <cell r="H470">
            <v>0</v>
          </cell>
          <cell r="I470">
            <v>0</v>
          </cell>
          <cell r="J470">
            <v>0</v>
          </cell>
          <cell r="K470">
            <v>0</v>
          </cell>
        </row>
        <row r="471">
          <cell r="C471">
            <v>437610</v>
          </cell>
          <cell r="D471" t="str">
            <v>Graduate studies-general</v>
          </cell>
          <cell r="E471">
            <v>4431166.29</v>
          </cell>
          <cell r="F471">
            <v>3486434.43</v>
          </cell>
          <cell r="G471">
            <v>537349.62</v>
          </cell>
          <cell r="H471">
            <v>407382.24</v>
          </cell>
          <cell r="I471">
            <v>2839489.15</v>
          </cell>
          <cell r="J471">
            <v>1591677.14</v>
          </cell>
          <cell r="K471">
            <v>0</v>
          </cell>
        </row>
        <row r="472">
          <cell r="C472">
            <v>437613</v>
          </cell>
          <cell r="D472" t="str">
            <v>ITEH service facility</v>
          </cell>
          <cell r="E472">
            <v>39442.480000000003</v>
          </cell>
          <cell r="F472">
            <v>0</v>
          </cell>
          <cell r="G472">
            <v>39442.480000000003</v>
          </cell>
          <cell r="H472">
            <v>0</v>
          </cell>
          <cell r="I472">
            <v>75330.759999999995</v>
          </cell>
          <cell r="J472">
            <v>91864.39</v>
          </cell>
          <cell r="K472">
            <v>-127752.67</v>
          </cell>
        </row>
        <row r="473">
          <cell r="C473">
            <v>435000</v>
          </cell>
          <cell r="D473" t="str">
            <v>Libraries-general</v>
          </cell>
          <cell r="E473">
            <v>18749016.219999999</v>
          </cell>
          <cell r="F473">
            <v>17757935.41</v>
          </cell>
          <cell r="G473">
            <v>315395.64</v>
          </cell>
          <cell r="H473">
            <v>675685.17</v>
          </cell>
          <cell r="I473">
            <v>7006287.6100000003</v>
          </cell>
          <cell r="J473">
            <v>11748791.1</v>
          </cell>
          <cell r="K473">
            <v>-6062.49</v>
          </cell>
        </row>
        <row r="474">
          <cell r="C474">
            <v>435500</v>
          </cell>
          <cell r="D474" t="str">
            <v>Libraries-health sciences</v>
          </cell>
          <cell r="E474">
            <v>2995288.67</v>
          </cell>
          <cell r="F474">
            <v>3344182.99</v>
          </cell>
          <cell r="G474">
            <v>-615775.78</v>
          </cell>
          <cell r="H474">
            <v>266881.46000000002</v>
          </cell>
          <cell r="I474">
            <v>1128445</v>
          </cell>
          <cell r="J474">
            <v>2712750.75</v>
          </cell>
          <cell r="K474">
            <v>-845907.08</v>
          </cell>
        </row>
        <row r="475">
          <cell r="C475">
            <v>435800</v>
          </cell>
          <cell r="D475" t="str">
            <v>Libraries-law</v>
          </cell>
          <cell r="E475">
            <v>2326732.79</v>
          </cell>
          <cell r="F475">
            <v>758342.13</v>
          </cell>
          <cell r="G475">
            <v>1568111.16</v>
          </cell>
          <cell r="H475">
            <v>279.5</v>
          </cell>
          <cell r="I475">
            <v>944084.27</v>
          </cell>
          <cell r="J475">
            <v>1382648.52</v>
          </cell>
          <cell r="K475">
            <v>0</v>
          </cell>
        </row>
        <row r="476">
          <cell r="C476">
            <v>437677</v>
          </cell>
          <cell r="D476" t="str">
            <v>Microscope pool operations</v>
          </cell>
          <cell r="E476">
            <v>-34706.69</v>
          </cell>
          <cell r="F476">
            <v>0</v>
          </cell>
          <cell r="G476">
            <v>-34706.69</v>
          </cell>
          <cell r="H476">
            <v>0</v>
          </cell>
          <cell r="I476">
            <v>153774.72</v>
          </cell>
          <cell r="J476">
            <v>125756.12</v>
          </cell>
          <cell r="K476">
            <v>-314237.53000000003</v>
          </cell>
        </row>
        <row r="477">
          <cell r="C477">
            <v>436020</v>
          </cell>
          <cell r="D477" t="str">
            <v>Northern california occupational health</v>
          </cell>
          <cell r="E477">
            <v>584387.31000000006</v>
          </cell>
          <cell r="F477">
            <v>584387.31000000006</v>
          </cell>
          <cell r="G477">
            <v>0</v>
          </cell>
          <cell r="H477">
            <v>0</v>
          </cell>
          <cell r="I477">
            <v>397282.14</v>
          </cell>
          <cell r="J477">
            <v>187105.17</v>
          </cell>
          <cell r="K477">
            <v>0</v>
          </cell>
        </row>
        <row r="478">
          <cell r="C478">
            <v>437650</v>
          </cell>
          <cell r="D478" t="str">
            <v>Nuclear magnetic resonance facility</v>
          </cell>
          <cell r="E478">
            <v>355862.09</v>
          </cell>
          <cell r="F478">
            <v>213562.69</v>
          </cell>
          <cell r="G478">
            <v>142299.4</v>
          </cell>
          <cell r="H478">
            <v>0</v>
          </cell>
          <cell r="I478">
            <v>199732.06</v>
          </cell>
          <cell r="J478">
            <v>276910.28000000003</v>
          </cell>
          <cell r="K478">
            <v>-120780.25</v>
          </cell>
        </row>
        <row r="479">
          <cell r="C479">
            <v>438675</v>
          </cell>
          <cell r="D479" t="str">
            <v>Satellite mass spectroscopy</v>
          </cell>
          <cell r="E479">
            <v>127162</v>
          </cell>
          <cell r="F479">
            <v>127162</v>
          </cell>
          <cell r="G479">
            <v>0</v>
          </cell>
          <cell r="H479">
            <v>0</v>
          </cell>
          <cell r="I479">
            <v>85805.77</v>
          </cell>
          <cell r="J479">
            <v>41356.230000000003</v>
          </cell>
          <cell r="K479">
            <v>0</v>
          </cell>
        </row>
        <row r="480">
          <cell r="C480">
            <v>437602</v>
          </cell>
          <cell r="D480" t="str">
            <v>Shrem museum</v>
          </cell>
          <cell r="E480">
            <v>114057.59</v>
          </cell>
          <cell r="F480">
            <v>0</v>
          </cell>
          <cell r="G480">
            <v>114057.59</v>
          </cell>
          <cell r="H480">
            <v>0</v>
          </cell>
          <cell r="I480">
            <v>28998.36</v>
          </cell>
          <cell r="J480">
            <v>85059.23</v>
          </cell>
          <cell r="K480">
            <v>0</v>
          </cell>
        </row>
        <row r="481">
          <cell r="C481">
            <v>437676</v>
          </cell>
          <cell r="D481" t="str">
            <v>Teaching resources center</v>
          </cell>
          <cell r="E481">
            <v>995921.64</v>
          </cell>
          <cell r="F481">
            <v>848721.08</v>
          </cell>
          <cell r="G481">
            <v>147200.56</v>
          </cell>
          <cell r="H481">
            <v>0</v>
          </cell>
          <cell r="I481">
            <v>549763.61</v>
          </cell>
          <cell r="J481">
            <v>446158.03</v>
          </cell>
          <cell r="K481">
            <v>0</v>
          </cell>
        </row>
        <row r="482">
          <cell r="C482">
            <v>438500</v>
          </cell>
          <cell r="D482" t="str">
            <v>Vivarium</v>
          </cell>
          <cell r="E482">
            <v>1043255.93</v>
          </cell>
          <cell r="F482">
            <v>0</v>
          </cell>
          <cell r="G482">
            <v>1043255.93</v>
          </cell>
          <cell r="H482">
            <v>0</v>
          </cell>
          <cell r="I482">
            <v>2126586.8799999999</v>
          </cell>
          <cell r="J482">
            <v>4612470.82</v>
          </cell>
          <cell r="K482">
            <v>-5695801.7699999996</v>
          </cell>
        </row>
        <row r="483">
          <cell r="C483">
            <v>437643</v>
          </cell>
          <cell r="D483" t="str">
            <v>Washington center</v>
          </cell>
          <cell r="E483">
            <v>232038.88</v>
          </cell>
          <cell r="F483">
            <v>231377.46</v>
          </cell>
          <cell r="G483">
            <v>661.42</v>
          </cell>
          <cell r="H483">
            <v>0</v>
          </cell>
          <cell r="I483">
            <v>149954.97</v>
          </cell>
          <cell r="J483">
            <v>82083.91</v>
          </cell>
          <cell r="K483">
            <v>0</v>
          </cell>
        </row>
        <row r="484">
          <cell r="C484">
            <v>437618</v>
          </cell>
          <cell r="D484" t="str">
            <v>Work learn center</v>
          </cell>
          <cell r="E484">
            <v>1023202.18</v>
          </cell>
          <cell r="F484">
            <v>931580.56</v>
          </cell>
          <cell r="G484">
            <v>282.20999999999998</v>
          </cell>
          <cell r="H484">
            <v>91339.41</v>
          </cell>
          <cell r="I484">
            <v>632510.96</v>
          </cell>
          <cell r="J484">
            <v>390691.22</v>
          </cell>
          <cell r="K484">
            <v>0</v>
          </cell>
        </row>
        <row r="485">
          <cell r="C485">
            <v>439235</v>
          </cell>
          <cell r="D485" t="str">
            <v>Z-CAPITAL EXPENSE ELIMINATION</v>
          </cell>
          <cell r="E485">
            <v>-25251432.079999998</v>
          </cell>
          <cell r="F485">
            <v>-19502937.010000002</v>
          </cell>
          <cell r="G485">
            <v>-4327690.58</v>
          </cell>
          <cell r="H485">
            <v>-1420804.49</v>
          </cell>
          <cell r="I485">
            <v>0</v>
          </cell>
          <cell r="J485">
            <v>-25251432.079999998</v>
          </cell>
          <cell r="K485">
            <v>0</v>
          </cell>
        </row>
        <row r="487">
          <cell r="C487">
            <v>409240</v>
          </cell>
          <cell r="D487" t="str">
            <v>Air quality research center</v>
          </cell>
          <cell r="E487">
            <v>22727.22</v>
          </cell>
          <cell r="F487">
            <v>0</v>
          </cell>
          <cell r="G487">
            <v>0</v>
          </cell>
          <cell r="H487">
            <v>22727.22</v>
          </cell>
          <cell r="I487">
            <v>13255.53</v>
          </cell>
          <cell r="J487">
            <v>9471.69</v>
          </cell>
          <cell r="K487">
            <v>0</v>
          </cell>
        </row>
        <row r="488">
          <cell r="C488">
            <v>400386</v>
          </cell>
          <cell r="D488" t="str">
            <v>Biotech reserve &amp; education program</v>
          </cell>
          <cell r="E488">
            <v>13471.95</v>
          </cell>
          <cell r="F488">
            <v>10753.21</v>
          </cell>
          <cell r="G488">
            <v>0</v>
          </cell>
          <cell r="H488">
            <v>2718.74</v>
          </cell>
          <cell r="I488">
            <v>0</v>
          </cell>
          <cell r="J488">
            <v>13471.95</v>
          </cell>
          <cell r="K488">
            <v>0</v>
          </cell>
        </row>
        <row r="489">
          <cell r="C489">
            <v>400379</v>
          </cell>
          <cell r="D489" t="str">
            <v>Biotechnology program</v>
          </cell>
          <cell r="E489">
            <v>467645.35</v>
          </cell>
          <cell r="F489">
            <v>304551.31</v>
          </cell>
          <cell r="G489">
            <v>134765.12</v>
          </cell>
          <cell r="H489">
            <v>28328.92</v>
          </cell>
          <cell r="I489">
            <v>300180.12</v>
          </cell>
          <cell r="J489">
            <v>169410.23</v>
          </cell>
          <cell r="K489">
            <v>-1945</v>
          </cell>
        </row>
        <row r="490">
          <cell r="C490">
            <v>407660</v>
          </cell>
          <cell r="D490" t="str">
            <v>Bodega marine laboratory</v>
          </cell>
          <cell r="E490">
            <v>554844.06999999995</v>
          </cell>
          <cell r="F490">
            <v>545723.84</v>
          </cell>
          <cell r="G490">
            <v>8736.9</v>
          </cell>
          <cell r="H490">
            <v>383.33</v>
          </cell>
          <cell r="I490">
            <v>342991.5</v>
          </cell>
          <cell r="J490">
            <v>211852.57</v>
          </cell>
          <cell r="K490">
            <v>0</v>
          </cell>
        </row>
        <row r="491">
          <cell r="C491">
            <v>408760</v>
          </cell>
          <cell r="D491" t="str">
            <v>Center for health &amp; the environment</v>
          </cell>
          <cell r="E491">
            <v>1930.2</v>
          </cell>
          <cell r="F491">
            <v>0</v>
          </cell>
          <cell r="G491">
            <v>0</v>
          </cell>
          <cell r="H491">
            <v>1930.2</v>
          </cell>
          <cell r="I491">
            <v>0</v>
          </cell>
          <cell r="J491">
            <v>1930.2</v>
          </cell>
          <cell r="K491">
            <v>0</v>
          </cell>
        </row>
        <row r="492">
          <cell r="C492">
            <v>407620</v>
          </cell>
          <cell r="D492" t="str">
            <v>Center for health services</v>
          </cell>
          <cell r="E492">
            <v>567816.30000000005</v>
          </cell>
          <cell r="F492">
            <v>0</v>
          </cell>
          <cell r="G492">
            <v>0</v>
          </cell>
          <cell r="H492">
            <v>567816.30000000005</v>
          </cell>
          <cell r="I492">
            <v>311181.90999999997</v>
          </cell>
          <cell r="J492">
            <v>256634.39</v>
          </cell>
          <cell r="K492">
            <v>0</v>
          </cell>
        </row>
        <row r="493">
          <cell r="C493">
            <v>404032</v>
          </cell>
          <cell r="D493" t="str">
            <v>Education</v>
          </cell>
          <cell r="E493">
            <v>17238.98</v>
          </cell>
          <cell r="F493">
            <v>0</v>
          </cell>
          <cell r="G493">
            <v>17238.98</v>
          </cell>
          <cell r="H493">
            <v>0</v>
          </cell>
          <cell r="I493">
            <v>0</v>
          </cell>
          <cell r="J493">
            <v>17238.98</v>
          </cell>
          <cell r="K493">
            <v>0</v>
          </cell>
        </row>
        <row r="494">
          <cell r="C494">
            <v>407622</v>
          </cell>
          <cell r="D494" t="str">
            <v>Education abroad</v>
          </cell>
          <cell r="E494">
            <v>2960436.65</v>
          </cell>
          <cell r="F494">
            <v>1011301.45</v>
          </cell>
          <cell r="G494">
            <v>1949135.2</v>
          </cell>
          <cell r="H494">
            <v>0</v>
          </cell>
          <cell r="I494">
            <v>832776.81</v>
          </cell>
          <cell r="J494">
            <v>2128137.34</v>
          </cell>
          <cell r="K494">
            <v>-477.5</v>
          </cell>
        </row>
        <row r="495">
          <cell r="C495">
            <v>409892</v>
          </cell>
          <cell r="D495" t="str">
            <v>Educational fee expense proration</v>
          </cell>
          <cell r="E495">
            <v>0</v>
          </cell>
          <cell r="F495">
            <v>-141454230.44999999</v>
          </cell>
          <cell r="G495">
            <v>141454230.44999999</v>
          </cell>
          <cell r="H495">
            <v>0</v>
          </cell>
          <cell r="I495">
            <v>0</v>
          </cell>
          <cell r="J495">
            <v>0</v>
          </cell>
          <cell r="K495">
            <v>0</v>
          </cell>
        </row>
        <row r="496">
          <cell r="C496">
            <v>407626</v>
          </cell>
          <cell r="D496" t="str">
            <v>Fed C&amp;G Admin-general campus</v>
          </cell>
          <cell r="E496">
            <v>7855006.8200000003</v>
          </cell>
          <cell r="F496">
            <v>0</v>
          </cell>
          <cell r="G496">
            <v>7855006.8200000003</v>
          </cell>
          <cell r="H496">
            <v>0</v>
          </cell>
          <cell r="I496">
            <v>0</v>
          </cell>
          <cell r="J496">
            <v>1736333</v>
          </cell>
          <cell r="K496">
            <v>6118673.8200000003</v>
          </cell>
        </row>
        <row r="497">
          <cell r="C497">
            <v>407799</v>
          </cell>
          <cell r="D497" t="str">
            <v>General</v>
          </cell>
          <cell r="E497">
            <v>-47265278.840000004</v>
          </cell>
          <cell r="F497">
            <v>220172.83</v>
          </cell>
          <cell r="G497">
            <v>-47431621.409999996</v>
          </cell>
          <cell r="H497">
            <v>-53830.26</v>
          </cell>
          <cell r="I497">
            <v>1645876.81</v>
          </cell>
          <cell r="J497">
            <v>-1379775.65</v>
          </cell>
          <cell r="K497">
            <v>-47531380</v>
          </cell>
        </row>
        <row r="498">
          <cell r="C498">
            <v>407601</v>
          </cell>
          <cell r="D498" t="str">
            <v>Graduate student health insurance</v>
          </cell>
          <cell r="E498">
            <v>12202620.35</v>
          </cell>
          <cell r="F498">
            <v>12202620.35</v>
          </cell>
          <cell r="G498">
            <v>0</v>
          </cell>
          <cell r="H498">
            <v>0</v>
          </cell>
          <cell r="I498">
            <v>0</v>
          </cell>
          <cell r="J498">
            <v>12202620.35</v>
          </cell>
          <cell r="K498">
            <v>0</v>
          </cell>
        </row>
        <row r="499">
          <cell r="C499">
            <v>407199</v>
          </cell>
          <cell r="D499" t="str">
            <v>Health sci graduate group</v>
          </cell>
          <cell r="E499">
            <v>49116.44</v>
          </cell>
          <cell r="F499">
            <v>0</v>
          </cell>
          <cell r="G499">
            <v>0</v>
          </cell>
          <cell r="H499">
            <v>49116.44</v>
          </cell>
          <cell r="I499">
            <v>32369.58</v>
          </cell>
          <cell r="J499">
            <v>16746.86</v>
          </cell>
          <cell r="K499">
            <v>0</v>
          </cell>
        </row>
        <row r="500">
          <cell r="C500">
            <v>407627</v>
          </cell>
          <cell r="D500" t="str">
            <v>Honors challenge</v>
          </cell>
          <cell r="E500">
            <v>331213</v>
          </cell>
          <cell r="F500">
            <v>331213</v>
          </cell>
          <cell r="G500">
            <v>0</v>
          </cell>
          <cell r="H500">
            <v>0</v>
          </cell>
          <cell r="I500">
            <v>205606.98</v>
          </cell>
          <cell r="J500">
            <v>125606.02</v>
          </cell>
          <cell r="K500">
            <v>0</v>
          </cell>
        </row>
        <row r="501">
          <cell r="C501">
            <v>407624</v>
          </cell>
          <cell r="D501" t="str">
            <v>Humphrey fellowship program</v>
          </cell>
          <cell r="E501">
            <v>256392.3</v>
          </cell>
          <cell r="F501">
            <v>0</v>
          </cell>
          <cell r="G501">
            <v>0</v>
          </cell>
          <cell r="H501">
            <v>256392.3</v>
          </cell>
          <cell r="I501">
            <v>116526.63</v>
          </cell>
          <cell r="J501">
            <v>139865.67000000001</v>
          </cell>
          <cell r="K501">
            <v>0</v>
          </cell>
        </row>
        <row r="502">
          <cell r="C502">
            <v>400999</v>
          </cell>
          <cell r="D502" t="str">
            <v>INSTRUCTION UCOP ASSESSMENT</v>
          </cell>
          <cell r="E502">
            <v>8657415</v>
          </cell>
          <cell r="F502">
            <v>0</v>
          </cell>
          <cell r="G502">
            <v>8657415</v>
          </cell>
          <cell r="H502">
            <v>0</v>
          </cell>
          <cell r="I502">
            <v>0</v>
          </cell>
          <cell r="J502">
            <v>8657415</v>
          </cell>
          <cell r="K502">
            <v>0</v>
          </cell>
        </row>
        <row r="503">
          <cell r="C503">
            <v>407646</v>
          </cell>
          <cell r="D503" t="str">
            <v>Institute of transportation studies</v>
          </cell>
          <cell r="E503">
            <v>168819.56</v>
          </cell>
          <cell r="F503">
            <v>0</v>
          </cell>
          <cell r="G503">
            <v>0</v>
          </cell>
          <cell r="H503">
            <v>168819.56</v>
          </cell>
          <cell r="I503">
            <v>103910.72</v>
          </cell>
          <cell r="J503">
            <v>64908.84</v>
          </cell>
          <cell r="K503">
            <v>0</v>
          </cell>
        </row>
        <row r="504">
          <cell r="C504">
            <v>407629</v>
          </cell>
          <cell r="D504" t="str">
            <v>Integrated studies</v>
          </cell>
          <cell r="E504">
            <v>4619.29</v>
          </cell>
          <cell r="F504">
            <v>0</v>
          </cell>
          <cell r="G504">
            <v>0</v>
          </cell>
          <cell r="H504">
            <v>4619.29</v>
          </cell>
          <cell r="I504">
            <v>0</v>
          </cell>
          <cell r="J504">
            <v>4619.29</v>
          </cell>
          <cell r="K504">
            <v>0</v>
          </cell>
        </row>
        <row r="505">
          <cell r="C505">
            <v>409215</v>
          </cell>
          <cell r="D505" t="str">
            <v>Nanomaterials in the environment</v>
          </cell>
          <cell r="E505">
            <v>136156.31</v>
          </cell>
          <cell r="F505">
            <v>127053.68</v>
          </cell>
          <cell r="G505">
            <v>0</v>
          </cell>
          <cell r="H505">
            <v>9102.6299999999992</v>
          </cell>
          <cell r="I505">
            <v>83312.399999999994</v>
          </cell>
          <cell r="J505">
            <v>52843.91</v>
          </cell>
          <cell r="K505">
            <v>0</v>
          </cell>
        </row>
        <row r="506">
          <cell r="C506">
            <v>407679</v>
          </cell>
          <cell r="D506" t="str">
            <v>Partner opportunity program</v>
          </cell>
          <cell r="E506">
            <v>153425.65</v>
          </cell>
          <cell r="F506">
            <v>0</v>
          </cell>
          <cell r="G506">
            <v>153140.24</v>
          </cell>
          <cell r="H506">
            <v>285.41000000000003</v>
          </cell>
          <cell r="I506">
            <v>81133.429999999993</v>
          </cell>
          <cell r="J506">
            <v>72292.22</v>
          </cell>
          <cell r="K506">
            <v>0</v>
          </cell>
        </row>
        <row r="507">
          <cell r="C507">
            <v>407700</v>
          </cell>
          <cell r="D507" t="str">
            <v>Primate center</v>
          </cell>
          <cell r="E507">
            <v>51667.040000000001</v>
          </cell>
          <cell r="F507">
            <v>0</v>
          </cell>
          <cell r="G507">
            <v>0</v>
          </cell>
          <cell r="H507">
            <v>51667.040000000001</v>
          </cell>
          <cell r="I507">
            <v>0</v>
          </cell>
          <cell r="J507">
            <v>51667.040000000001</v>
          </cell>
          <cell r="K507">
            <v>0</v>
          </cell>
        </row>
        <row r="508">
          <cell r="C508">
            <v>409996</v>
          </cell>
          <cell r="D508" t="str">
            <v>Property liability insurance</v>
          </cell>
          <cell r="E508">
            <v>1047851.95</v>
          </cell>
          <cell r="F508">
            <v>1047851.95</v>
          </cell>
          <cell r="G508">
            <v>0</v>
          </cell>
          <cell r="H508">
            <v>0</v>
          </cell>
          <cell r="I508">
            <v>0</v>
          </cell>
          <cell r="J508">
            <v>1047851.95</v>
          </cell>
          <cell r="K508">
            <v>0</v>
          </cell>
        </row>
        <row r="509">
          <cell r="C509">
            <v>407698</v>
          </cell>
          <cell r="D509" t="str">
            <v>Provision for removal expense</v>
          </cell>
          <cell r="E509">
            <v>222594</v>
          </cell>
          <cell r="F509">
            <v>222594</v>
          </cell>
          <cell r="G509">
            <v>0</v>
          </cell>
          <cell r="H509">
            <v>0</v>
          </cell>
          <cell r="I509">
            <v>0</v>
          </cell>
          <cell r="J509">
            <v>222594</v>
          </cell>
          <cell r="K509">
            <v>0</v>
          </cell>
        </row>
        <row r="510">
          <cell r="C510">
            <v>404088</v>
          </cell>
          <cell r="D510" t="str">
            <v>Subject A</v>
          </cell>
          <cell r="E510">
            <v>1363205.61</v>
          </cell>
          <cell r="F510">
            <v>138377.07999999999</v>
          </cell>
          <cell r="G510">
            <v>1775.35</v>
          </cell>
          <cell r="H510">
            <v>1223053.18</v>
          </cell>
          <cell r="I510">
            <v>97922.57</v>
          </cell>
          <cell r="J510">
            <v>1265283.04</v>
          </cell>
          <cell r="K510">
            <v>0</v>
          </cell>
        </row>
        <row r="511">
          <cell r="C511">
            <v>407616</v>
          </cell>
          <cell r="D511" t="str">
            <v>Undergraduate instructional support</v>
          </cell>
          <cell r="E511">
            <v>543806</v>
          </cell>
          <cell r="F511">
            <v>407587.99</v>
          </cell>
          <cell r="G511">
            <v>8601.4699999999993</v>
          </cell>
          <cell r="H511">
            <v>127616.54</v>
          </cell>
          <cell r="I511">
            <v>304633.27</v>
          </cell>
          <cell r="J511">
            <v>239172.73</v>
          </cell>
          <cell r="K511">
            <v>0</v>
          </cell>
        </row>
        <row r="512">
          <cell r="C512">
            <v>407132</v>
          </cell>
          <cell r="D512" t="str">
            <v>Work study program</v>
          </cell>
          <cell r="E512">
            <v>2629818.46</v>
          </cell>
          <cell r="F512">
            <v>0</v>
          </cell>
          <cell r="G512">
            <v>0</v>
          </cell>
          <cell r="H512">
            <v>2629818.46</v>
          </cell>
          <cell r="I512">
            <v>2172473.92</v>
          </cell>
          <cell r="J512">
            <v>457344.54</v>
          </cell>
          <cell r="K512">
            <v>0</v>
          </cell>
        </row>
        <row r="513">
          <cell r="C513">
            <v>409235</v>
          </cell>
          <cell r="D513" t="str">
            <v>Z-CAPITAL EXPENSE ELIMINATION</v>
          </cell>
          <cell r="E513">
            <v>-5234274.05</v>
          </cell>
          <cell r="F513">
            <v>-2349297.9300000002</v>
          </cell>
          <cell r="G513">
            <v>-3731001.28</v>
          </cell>
          <cell r="H513">
            <v>846025.16</v>
          </cell>
          <cell r="I513">
            <v>0</v>
          </cell>
          <cell r="J513">
            <v>-5234274.05</v>
          </cell>
          <cell r="K513">
            <v>0</v>
          </cell>
        </row>
        <row r="515">
          <cell r="C515">
            <v>620379</v>
          </cell>
          <cell r="D515" t="str">
            <v>Biotechnology program</v>
          </cell>
          <cell r="E515">
            <v>8079.55</v>
          </cell>
          <cell r="F515">
            <v>0</v>
          </cell>
          <cell r="G515">
            <v>0</v>
          </cell>
          <cell r="H515">
            <v>8079.55</v>
          </cell>
          <cell r="I515">
            <v>0</v>
          </cell>
          <cell r="J515">
            <v>8079.55</v>
          </cell>
          <cell r="K515">
            <v>0</v>
          </cell>
        </row>
        <row r="516">
          <cell r="C516">
            <v>629560</v>
          </cell>
          <cell r="D516" t="str">
            <v>Bodega marine laboratory</v>
          </cell>
          <cell r="E516">
            <v>30814.34</v>
          </cell>
          <cell r="F516">
            <v>0</v>
          </cell>
          <cell r="G516">
            <v>30814.34</v>
          </cell>
          <cell r="H516">
            <v>0</v>
          </cell>
          <cell r="I516">
            <v>0</v>
          </cell>
          <cell r="J516">
            <v>30814.34</v>
          </cell>
          <cell r="K516">
            <v>0</v>
          </cell>
        </row>
        <row r="517">
          <cell r="C517">
            <v>629220</v>
          </cell>
          <cell r="D517" t="str">
            <v>CHSRPC</v>
          </cell>
          <cell r="E517">
            <v>252274.51</v>
          </cell>
          <cell r="F517">
            <v>0</v>
          </cell>
          <cell r="G517">
            <v>0</v>
          </cell>
          <cell r="H517">
            <v>252274.51</v>
          </cell>
          <cell r="I517">
            <v>161323.60999999999</v>
          </cell>
          <cell r="J517">
            <v>90950.9</v>
          </cell>
          <cell r="K517">
            <v>0</v>
          </cell>
        </row>
        <row r="518">
          <cell r="C518">
            <v>624051</v>
          </cell>
          <cell r="D518" t="str">
            <v>California academy math &amp; science</v>
          </cell>
          <cell r="E518">
            <v>1157861.98</v>
          </cell>
          <cell r="F518">
            <v>111184.73</v>
          </cell>
          <cell r="G518">
            <v>451202.14</v>
          </cell>
          <cell r="H518">
            <v>595475.11</v>
          </cell>
          <cell r="I518">
            <v>457069.66</v>
          </cell>
          <cell r="J518">
            <v>700792.31999999995</v>
          </cell>
          <cell r="K518">
            <v>0</v>
          </cell>
        </row>
        <row r="519">
          <cell r="C519">
            <v>627640</v>
          </cell>
          <cell r="D519" t="str">
            <v>Community service projects</v>
          </cell>
          <cell r="E519">
            <v>383317.5</v>
          </cell>
          <cell r="F519">
            <v>0</v>
          </cell>
          <cell r="G519">
            <v>6084.87</v>
          </cell>
          <cell r="H519">
            <v>377232.63</v>
          </cell>
          <cell r="I519">
            <v>201350.17</v>
          </cell>
          <cell r="J519">
            <v>181967.33</v>
          </cell>
          <cell r="K519">
            <v>0</v>
          </cell>
        </row>
        <row r="520">
          <cell r="C520">
            <v>620200</v>
          </cell>
          <cell r="D520" t="str">
            <v>Cooperative extension</v>
          </cell>
          <cell r="E520">
            <v>42210.14</v>
          </cell>
          <cell r="F520">
            <v>0</v>
          </cell>
          <cell r="G520">
            <v>42210.14</v>
          </cell>
          <cell r="H520">
            <v>0</v>
          </cell>
          <cell r="I520">
            <v>383619.54</v>
          </cell>
          <cell r="J520">
            <v>294107.28000000003</v>
          </cell>
          <cell r="K520">
            <v>-635516.68000000005</v>
          </cell>
        </row>
        <row r="521">
          <cell r="C521">
            <v>628751</v>
          </cell>
          <cell r="D521" t="str">
            <v>Crocker nuclear laboratory</v>
          </cell>
          <cell r="E521">
            <v>68112.98</v>
          </cell>
          <cell r="F521">
            <v>0</v>
          </cell>
          <cell r="G521">
            <v>0</v>
          </cell>
          <cell r="H521">
            <v>68112.98</v>
          </cell>
          <cell r="I521">
            <v>44033.46</v>
          </cell>
          <cell r="J521">
            <v>24079.52</v>
          </cell>
          <cell r="K521">
            <v>0</v>
          </cell>
        </row>
        <row r="522">
          <cell r="C522">
            <v>628780</v>
          </cell>
          <cell r="D522" t="str">
            <v>Energy and transportation</v>
          </cell>
          <cell r="E522">
            <v>2391.0500000000002</v>
          </cell>
          <cell r="F522">
            <v>0</v>
          </cell>
          <cell r="G522">
            <v>1009.14</v>
          </cell>
          <cell r="H522">
            <v>1381.91</v>
          </cell>
          <cell r="I522">
            <v>-277.62</v>
          </cell>
          <cell r="J522">
            <v>2668.67</v>
          </cell>
          <cell r="K522">
            <v>0</v>
          </cell>
        </row>
        <row r="523">
          <cell r="C523">
            <v>627673</v>
          </cell>
          <cell r="D523" t="str">
            <v>General</v>
          </cell>
          <cell r="E523">
            <v>29250.2</v>
          </cell>
          <cell r="F523">
            <v>83323.929999999993</v>
          </cell>
          <cell r="G523">
            <v>227178.43</v>
          </cell>
          <cell r="H523">
            <v>-281252.15999999997</v>
          </cell>
          <cell r="I523">
            <v>468230.37</v>
          </cell>
          <cell r="J523">
            <v>-427604.62</v>
          </cell>
          <cell r="K523">
            <v>-11375.55</v>
          </cell>
        </row>
        <row r="524">
          <cell r="C524">
            <v>628746</v>
          </cell>
          <cell r="D524" t="str">
            <v>Institute of transportation studies</v>
          </cell>
          <cell r="E524">
            <v>1067832.08</v>
          </cell>
          <cell r="F524">
            <v>0</v>
          </cell>
          <cell r="G524">
            <v>0</v>
          </cell>
          <cell r="H524">
            <v>1067832.08</v>
          </cell>
          <cell r="I524">
            <v>667723.15</v>
          </cell>
          <cell r="J524">
            <v>400108.93</v>
          </cell>
          <cell r="K524">
            <v>0</v>
          </cell>
        </row>
        <row r="525">
          <cell r="C525">
            <v>628757</v>
          </cell>
          <cell r="D525" t="str">
            <v>John Muir institute of the environment</v>
          </cell>
          <cell r="E525">
            <v>13658.75</v>
          </cell>
          <cell r="F525">
            <v>0</v>
          </cell>
          <cell r="G525">
            <v>0</v>
          </cell>
          <cell r="H525">
            <v>13658.75</v>
          </cell>
          <cell r="I525">
            <v>973.08</v>
          </cell>
          <cell r="J525">
            <v>12685.67</v>
          </cell>
          <cell r="K525">
            <v>0</v>
          </cell>
        </row>
        <row r="526">
          <cell r="C526">
            <v>627600</v>
          </cell>
          <cell r="D526" t="str">
            <v>Mondavi center</v>
          </cell>
          <cell r="E526">
            <v>448454.78</v>
          </cell>
          <cell r="F526">
            <v>0</v>
          </cell>
          <cell r="G526">
            <v>234867.26</v>
          </cell>
          <cell r="H526">
            <v>213587.52</v>
          </cell>
          <cell r="I526">
            <v>1080032.3</v>
          </cell>
          <cell r="J526">
            <v>-67317.91</v>
          </cell>
          <cell r="K526">
            <v>-564259.61</v>
          </cell>
        </row>
        <row r="527">
          <cell r="C527">
            <v>620999</v>
          </cell>
          <cell r="D527" t="str">
            <v>PUBLIC SERV UCOP ASSESSMENT</v>
          </cell>
          <cell r="E527">
            <v>1062900</v>
          </cell>
          <cell r="F527">
            <v>0</v>
          </cell>
          <cell r="G527">
            <v>1062900</v>
          </cell>
          <cell r="H527">
            <v>0</v>
          </cell>
          <cell r="I527">
            <v>0</v>
          </cell>
          <cell r="J527">
            <v>1062900</v>
          </cell>
          <cell r="K527">
            <v>0</v>
          </cell>
        </row>
        <row r="528">
          <cell r="C528">
            <v>628000</v>
          </cell>
          <cell r="D528" t="str">
            <v>Public policy research</v>
          </cell>
          <cell r="E528">
            <v>42390.17</v>
          </cell>
          <cell r="F528">
            <v>0</v>
          </cell>
          <cell r="G528">
            <v>0</v>
          </cell>
          <cell r="H528">
            <v>42390.17</v>
          </cell>
          <cell r="I528">
            <v>27345.919999999998</v>
          </cell>
          <cell r="J528">
            <v>15044.25</v>
          </cell>
          <cell r="K528">
            <v>0</v>
          </cell>
        </row>
        <row r="529">
          <cell r="C529">
            <v>620000</v>
          </cell>
          <cell r="D529" t="str">
            <v>Student services public service</v>
          </cell>
          <cell r="E529">
            <v>6517316.8899999997</v>
          </cell>
          <cell r="F529">
            <v>2102891.9</v>
          </cell>
          <cell r="G529">
            <v>336774.74</v>
          </cell>
          <cell r="H529">
            <v>4077650.25</v>
          </cell>
          <cell r="I529">
            <v>3329035.83</v>
          </cell>
          <cell r="J529">
            <v>3193367.47</v>
          </cell>
          <cell r="K529">
            <v>-5086.41</v>
          </cell>
        </row>
        <row r="530">
          <cell r="C530">
            <v>620005</v>
          </cell>
          <cell r="D530" t="str">
            <v>Transfer opportunity program</v>
          </cell>
          <cell r="E530">
            <v>433171.85</v>
          </cell>
          <cell r="F530">
            <v>193117.29</v>
          </cell>
          <cell r="G530">
            <v>221072.5</v>
          </cell>
          <cell r="H530">
            <v>18982.060000000001</v>
          </cell>
          <cell r="I530">
            <v>224068.73</v>
          </cell>
          <cell r="J530">
            <v>209103.12</v>
          </cell>
          <cell r="K530">
            <v>0</v>
          </cell>
        </row>
        <row r="531">
          <cell r="C531">
            <v>620050</v>
          </cell>
          <cell r="D531" t="str">
            <v>University culture program</v>
          </cell>
          <cell r="E531">
            <v>6761313.5800000001</v>
          </cell>
          <cell r="F531">
            <v>44444.25</v>
          </cell>
          <cell r="G531">
            <v>4302045.47</v>
          </cell>
          <cell r="H531">
            <v>2414823.86</v>
          </cell>
          <cell r="I531">
            <v>1391034.76</v>
          </cell>
          <cell r="J531">
            <v>5381995.9299999997</v>
          </cell>
          <cell r="K531">
            <v>-11717.11</v>
          </cell>
        </row>
        <row r="532">
          <cell r="C532">
            <v>627132</v>
          </cell>
          <cell r="D532" t="str">
            <v>Work study program</v>
          </cell>
          <cell r="E532">
            <v>59434.55</v>
          </cell>
          <cell r="F532">
            <v>0</v>
          </cell>
          <cell r="G532">
            <v>59434.55</v>
          </cell>
          <cell r="H532">
            <v>0</v>
          </cell>
          <cell r="I532">
            <v>46574.6</v>
          </cell>
          <cell r="J532">
            <v>12859.95</v>
          </cell>
          <cell r="K532">
            <v>0</v>
          </cell>
        </row>
        <row r="533">
          <cell r="C533">
            <v>627610</v>
          </cell>
          <cell r="D533" t="str">
            <v>Work study program-cont</v>
          </cell>
          <cell r="E533">
            <v>19660.45</v>
          </cell>
          <cell r="F533">
            <v>0</v>
          </cell>
          <cell r="G533">
            <v>19660.45</v>
          </cell>
          <cell r="H533">
            <v>0</v>
          </cell>
          <cell r="I533">
            <v>22696.05</v>
          </cell>
          <cell r="J533">
            <v>-3035.6</v>
          </cell>
          <cell r="K533">
            <v>0</v>
          </cell>
        </row>
        <row r="534">
          <cell r="C534">
            <v>629235</v>
          </cell>
          <cell r="D534" t="str">
            <v>Z-CAPITAL EXPENSE ELIMINATION</v>
          </cell>
          <cell r="E534">
            <v>-1825060.63</v>
          </cell>
          <cell r="F534">
            <v>-23000</v>
          </cell>
          <cell r="G534">
            <v>-130007.07</v>
          </cell>
          <cell r="H534">
            <v>-1672053.56</v>
          </cell>
          <cell r="I534">
            <v>0</v>
          </cell>
          <cell r="J534">
            <v>-1825060.63</v>
          </cell>
          <cell r="K534">
            <v>0</v>
          </cell>
        </row>
        <row r="536">
          <cell r="C536">
            <v>449240</v>
          </cell>
          <cell r="D536" t="str">
            <v>Air quality research center</v>
          </cell>
          <cell r="E536">
            <v>1149846.18</v>
          </cell>
          <cell r="F536">
            <v>61109.599999999999</v>
          </cell>
          <cell r="G536">
            <v>172750.94</v>
          </cell>
          <cell r="H536">
            <v>915985.64</v>
          </cell>
          <cell r="I536">
            <v>425736.06</v>
          </cell>
          <cell r="J536">
            <v>724110.12</v>
          </cell>
          <cell r="K536">
            <v>0</v>
          </cell>
        </row>
        <row r="537">
          <cell r="C537">
            <v>447688</v>
          </cell>
          <cell r="D537" t="str">
            <v>Arboretum</v>
          </cell>
          <cell r="E537">
            <v>13995.12</v>
          </cell>
          <cell r="F537">
            <v>0</v>
          </cell>
          <cell r="G537">
            <v>0</v>
          </cell>
          <cell r="H537">
            <v>13995.12</v>
          </cell>
          <cell r="I537">
            <v>0</v>
          </cell>
          <cell r="J537">
            <v>13995.12</v>
          </cell>
          <cell r="K537">
            <v>0</v>
          </cell>
        </row>
        <row r="538">
          <cell r="C538">
            <v>448770</v>
          </cell>
          <cell r="D538" t="str">
            <v>Biosystematics</v>
          </cell>
          <cell r="E538">
            <v>10926.56</v>
          </cell>
          <cell r="F538">
            <v>0</v>
          </cell>
          <cell r="G538">
            <v>10926.56</v>
          </cell>
          <cell r="H538">
            <v>0</v>
          </cell>
          <cell r="I538">
            <v>8650.69</v>
          </cell>
          <cell r="J538">
            <v>2275.87</v>
          </cell>
          <cell r="K538">
            <v>0</v>
          </cell>
        </row>
        <row r="539">
          <cell r="C539">
            <v>449560</v>
          </cell>
          <cell r="D539" t="str">
            <v>Bodega marine laboratory</v>
          </cell>
          <cell r="E539">
            <v>3298065.62</v>
          </cell>
          <cell r="F539">
            <v>1130474.52</v>
          </cell>
          <cell r="G539">
            <v>997709.65</v>
          </cell>
          <cell r="H539">
            <v>1169881.45</v>
          </cell>
          <cell r="I539">
            <v>1826214.31</v>
          </cell>
          <cell r="J539">
            <v>1858606.13</v>
          </cell>
          <cell r="K539">
            <v>-386754.82</v>
          </cell>
        </row>
        <row r="540">
          <cell r="C540">
            <v>444991</v>
          </cell>
          <cell r="D540" t="str">
            <v>Center for biophotonics, science &amp; tech</v>
          </cell>
          <cell r="E540">
            <v>1443304.13</v>
          </cell>
          <cell r="F540">
            <v>2033.95</v>
          </cell>
          <cell r="G540">
            <v>514128.24</v>
          </cell>
          <cell r="H540">
            <v>927141.94</v>
          </cell>
          <cell r="I540">
            <v>895125.48</v>
          </cell>
          <cell r="J540">
            <v>548178.65</v>
          </cell>
          <cell r="K540">
            <v>0</v>
          </cell>
        </row>
        <row r="541">
          <cell r="C541">
            <v>448715</v>
          </cell>
          <cell r="D541" t="str">
            <v>Center for geotechnical modeling</v>
          </cell>
          <cell r="E541">
            <v>9451.82</v>
          </cell>
          <cell r="F541">
            <v>9051.82</v>
          </cell>
          <cell r="G541">
            <v>0</v>
          </cell>
          <cell r="H541">
            <v>400</v>
          </cell>
          <cell r="I541">
            <v>5120.38</v>
          </cell>
          <cell r="J541">
            <v>4331.4399999999996</v>
          </cell>
          <cell r="K541">
            <v>0</v>
          </cell>
        </row>
        <row r="542">
          <cell r="C542">
            <v>448760</v>
          </cell>
          <cell r="D542" t="str">
            <v>Center for health &amp; the environment</v>
          </cell>
          <cell r="E542">
            <v>3154594.89</v>
          </cell>
          <cell r="F542">
            <v>468050.62</v>
          </cell>
          <cell r="G542">
            <v>374383.33</v>
          </cell>
          <cell r="H542">
            <v>2312160.94</v>
          </cell>
          <cell r="I542">
            <v>1803792.99</v>
          </cell>
          <cell r="J542">
            <v>1350845</v>
          </cell>
          <cell r="K542">
            <v>-43.1</v>
          </cell>
        </row>
        <row r="543">
          <cell r="C543">
            <v>449220</v>
          </cell>
          <cell r="D543" t="str">
            <v>Center for health services</v>
          </cell>
          <cell r="E543">
            <v>1822804.93</v>
          </cell>
          <cell r="F543">
            <v>46635.6</v>
          </cell>
          <cell r="G543">
            <v>177462.87</v>
          </cell>
          <cell r="H543">
            <v>1598706.46</v>
          </cell>
          <cell r="I543">
            <v>1370843.51</v>
          </cell>
          <cell r="J543">
            <v>965293.67</v>
          </cell>
          <cell r="K543">
            <v>-513332.25</v>
          </cell>
        </row>
        <row r="544">
          <cell r="C544">
            <v>447674</v>
          </cell>
          <cell r="D544" t="str">
            <v>Center for plasma mass spectrometry</v>
          </cell>
          <cell r="E544">
            <v>317788.11</v>
          </cell>
          <cell r="F544">
            <v>764.59</v>
          </cell>
          <cell r="G544">
            <v>317023.52</v>
          </cell>
          <cell r="H544">
            <v>0</v>
          </cell>
          <cell r="I544">
            <v>248041.01</v>
          </cell>
          <cell r="J544">
            <v>181947.22</v>
          </cell>
          <cell r="K544">
            <v>-112200.12</v>
          </cell>
        </row>
        <row r="545">
          <cell r="C545">
            <v>448750</v>
          </cell>
          <cell r="D545" t="str">
            <v>Crocker nuclear laboratory</v>
          </cell>
          <cell r="E545">
            <v>4244206.5</v>
          </cell>
          <cell r="F545">
            <v>15663.04</v>
          </cell>
          <cell r="G545">
            <v>1348561.89</v>
          </cell>
          <cell r="H545">
            <v>2879981.57</v>
          </cell>
          <cell r="I545">
            <v>2018432.89</v>
          </cell>
          <cell r="J545">
            <v>2594014.08</v>
          </cell>
          <cell r="K545">
            <v>-368240.47</v>
          </cell>
        </row>
        <row r="546">
          <cell r="C546">
            <v>448780</v>
          </cell>
          <cell r="D546" t="str">
            <v>Energy and transportation</v>
          </cell>
          <cell r="E546">
            <v>1524989.27</v>
          </cell>
          <cell r="F546">
            <v>23328.76</v>
          </cell>
          <cell r="G546">
            <v>216475.16</v>
          </cell>
          <cell r="H546">
            <v>1285185.3500000001</v>
          </cell>
          <cell r="I546">
            <v>859330.78</v>
          </cell>
          <cell r="J546">
            <v>665658.49</v>
          </cell>
          <cell r="K546">
            <v>0</v>
          </cell>
        </row>
        <row r="547">
          <cell r="C547">
            <v>447626</v>
          </cell>
          <cell r="D547" t="str">
            <v>Fed C&amp;G Admin-general campus</v>
          </cell>
          <cell r="E547">
            <v>38602.07</v>
          </cell>
          <cell r="F547">
            <v>0</v>
          </cell>
          <cell r="G547">
            <v>38602.07</v>
          </cell>
          <cell r="H547">
            <v>0</v>
          </cell>
          <cell r="I547">
            <v>0</v>
          </cell>
          <cell r="J547">
            <v>38602.07</v>
          </cell>
          <cell r="K547">
            <v>0</v>
          </cell>
        </row>
        <row r="548">
          <cell r="C548">
            <v>447673</v>
          </cell>
          <cell r="D548" t="str">
            <v>General</v>
          </cell>
          <cell r="E548">
            <v>-1651985.91</v>
          </cell>
          <cell r="F548">
            <v>927343.59</v>
          </cell>
          <cell r="G548">
            <v>-1934380.1</v>
          </cell>
          <cell r="H548">
            <v>-644949.4</v>
          </cell>
          <cell r="I548">
            <v>-222763.61</v>
          </cell>
          <cell r="J548">
            <v>-1429222.3</v>
          </cell>
          <cell r="K548">
            <v>0</v>
          </cell>
        </row>
        <row r="549">
          <cell r="C549">
            <v>449990</v>
          </cell>
          <cell r="D549" t="str">
            <v>General campus organized research prog</v>
          </cell>
          <cell r="E549">
            <v>628903</v>
          </cell>
          <cell r="F549">
            <v>628903</v>
          </cell>
          <cell r="G549">
            <v>0</v>
          </cell>
          <cell r="H549">
            <v>0</v>
          </cell>
          <cell r="I549">
            <v>0</v>
          </cell>
          <cell r="J549">
            <v>628903</v>
          </cell>
          <cell r="K549">
            <v>0</v>
          </cell>
        </row>
        <row r="550">
          <cell r="C550">
            <v>447601</v>
          </cell>
          <cell r="D550" t="str">
            <v>Graduate student health insurance</v>
          </cell>
          <cell r="E550">
            <v>5002771.67</v>
          </cell>
          <cell r="F550">
            <v>1338188.19</v>
          </cell>
          <cell r="G550">
            <v>3664583.48</v>
          </cell>
          <cell r="H550">
            <v>0</v>
          </cell>
          <cell r="I550">
            <v>0</v>
          </cell>
          <cell r="J550">
            <v>5002771.67</v>
          </cell>
          <cell r="K550">
            <v>0</v>
          </cell>
        </row>
        <row r="551">
          <cell r="C551">
            <v>447612</v>
          </cell>
          <cell r="D551" t="str">
            <v>Graduate student travel</v>
          </cell>
          <cell r="E551">
            <v>56747.87</v>
          </cell>
          <cell r="F551">
            <v>0</v>
          </cell>
          <cell r="G551">
            <v>56747.87</v>
          </cell>
          <cell r="H551">
            <v>0</v>
          </cell>
          <cell r="I551">
            <v>0</v>
          </cell>
          <cell r="J551">
            <v>56747.87</v>
          </cell>
          <cell r="K551">
            <v>0</v>
          </cell>
        </row>
        <row r="552">
          <cell r="C552">
            <v>447610</v>
          </cell>
          <cell r="D552" t="str">
            <v>Humanities institute</v>
          </cell>
          <cell r="E552">
            <v>359438.22</v>
          </cell>
          <cell r="F552">
            <v>335341</v>
          </cell>
          <cell r="G552">
            <v>3092.97</v>
          </cell>
          <cell r="H552">
            <v>21004.25</v>
          </cell>
          <cell r="I552">
            <v>221339.43</v>
          </cell>
          <cell r="J552">
            <v>138098.79</v>
          </cell>
          <cell r="K552">
            <v>0</v>
          </cell>
        </row>
        <row r="553">
          <cell r="C553">
            <v>447646</v>
          </cell>
          <cell r="D553" t="str">
            <v>Institute of transportation studies</v>
          </cell>
          <cell r="E553">
            <v>12304750.58</v>
          </cell>
          <cell r="F553">
            <v>368785.33</v>
          </cell>
          <cell r="G553">
            <v>2436247.52</v>
          </cell>
          <cell r="H553">
            <v>9499717.7300000004</v>
          </cell>
          <cell r="I553">
            <v>5892236.6399999997</v>
          </cell>
          <cell r="J553">
            <v>6412513.9400000004</v>
          </cell>
          <cell r="K553">
            <v>0</v>
          </cell>
        </row>
        <row r="554">
          <cell r="C554">
            <v>448740</v>
          </cell>
          <cell r="D554" t="str">
            <v>International nutrition program</v>
          </cell>
          <cell r="E554">
            <v>234123.03</v>
          </cell>
          <cell r="F554">
            <v>138506.16</v>
          </cell>
          <cell r="G554">
            <v>95616.87</v>
          </cell>
          <cell r="H554">
            <v>0</v>
          </cell>
          <cell r="I554">
            <v>97498.07</v>
          </cell>
          <cell r="J554">
            <v>136624.95999999999</v>
          </cell>
          <cell r="K554">
            <v>0</v>
          </cell>
        </row>
        <row r="555">
          <cell r="C555">
            <v>448757</v>
          </cell>
          <cell r="D555" t="str">
            <v>John Muir institute of the environment</v>
          </cell>
          <cell r="E555">
            <v>7666760.8600000003</v>
          </cell>
          <cell r="F555">
            <v>1331985.9199999999</v>
          </cell>
          <cell r="G555">
            <v>382465.7</v>
          </cell>
          <cell r="H555">
            <v>5952309.2400000002</v>
          </cell>
          <cell r="I555">
            <v>4140423.97</v>
          </cell>
          <cell r="J555">
            <v>3536863</v>
          </cell>
          <cell r="K555">
            <v>-10526.11</v>
          </cell>
        </row>
        <row r="556">
          <cell r="C556">
            <v>447670</v>
          </cell>
          <cell r="D556" t="str">
            <v>McClellan nuclear radiation center</v>
          </cell>
          <cell r="E556">
            <v>1268665.6100000001</v>
          </cell>
          <cell r="F556">
            <v>32.14</v>
          </cell>
          <cell r="G556">
            <v>903531.58</v>
          </cell>
          <cell r="H556">
            <v>365101.89</v>
          </cell>
          <cell r="I556">
            <v>561802.16</v>
          </cell>
          <cell r="J556">
            <v>736581.46</v>
          </cell>
          <cell r="K556">
            <v>-29718.01</v>
          </cell>
        </row>
        <row r="557">
          <cell r="C557">
            <v>449215</v>
          </cell>
          <cell r="D557" t="str">
            <v>Nanomaterials in the environment</v>
          </cell>
          <cell r="E557">
            <v>2994470.74</v>
          </cell>
          <cell r="F557">
            <v>24404.86</v>
          </cell>
          <cell r="G557">
            <v>1188164.55</v>
          </cell>
          <cell r="H557">
            <v>1781901.33</v>
          </cell>
          <cell r="I557">
            <v>1388946.26</v>
          </cell>
          <cell r="J557">
            <v>1634767.48</v>
          </cell>
          <cell r="K557">
            <v>-29243</v>
          </cell>
        </row>
        <row r="558">
          <cell r="C558">
            <v>447635</v>
          </cell>
          <cell r="D558" t="str">
            <v>Natural reserve system</v>
          </cell>
          <cell r="E558">
            <v>917402.56</v>
          </cell>
          <cell r="F558">
            <v>797357.29</v>
          </cell>
          <cell r="G558">
            <v>86793.87</v>
          </cell>
          <cell r="H558">
            <v>33251.4</v>
          </cell>
          <cell r="I558">
            <v>530720.32999999996</v>
          </cell>
          <cell r="J558">
            <v>386682.23</v>
          </cell>
          <cell r="K558">
            <v>0</v>
          </cell>
        </row>
        <row r="559">
          <cell r="C559">
            <v>449200</v>
          </cell>
          <cell r="D559" t="str">
            <v>Office of vice-chancellor research grant</v>
          </cell>
          <cell r="E559">
            <v>497517.59</v>
          </cell>
          <cell r="F559">
            <v>-2980.2</v>
          </cell>
          <cell r="G559">
            <v>496210.41</v>
          </cell>
          <cell r="H559">
            <v>4287.38</v>
          </cell>
          <cell r="I559">
            <v>279197.83</v>
          </cell>
          <cell r="J559">
            <v>218319.76</v>
          </cell>
          <cell r="K559">
            <v>0</v>
          </cell>
        </row>
        <row r="560">
          <cell r="C560">
            <v>447664</v>
          </cell>
          <cell r="D560" t="str">
            <v>Plant biology</v>
          </cell>
          <cell r="E560">
            <v>212355.89</v>
          </cell>
          <cell r="F560">
            <v>107404.93</v>
          </cell>
          <cell r="G560">
            <v>101510.96</v>
          </cell>
          <cell r="H560">
            <v>3440</v>
          </cell>
          <cell r="I560">
            <v>186849.34</v>
          </cell>
          <cell r="J560">
            <v>216282.55</v>
          </cell>
          <cell r="K560">
            <v>-190776</v>
          </cell>
        </row>
        <row r="561">
          <cell r="C561">
            <v>447680</v>
          </cell>
          <cell r="D561" t="str">
            <v>Primate center</v>
          </cell>
          <cell r="E561">
            <v>25939713.75</v>
          </cell>
          <cell r="F561">
            <v>350083.77</v>
          </cell>
          <cell r="G561">
            <v>9279472.7799999993</v>
          </cell>
          <cell r="H561">
            <v>16310157.199999999</v>
          </cell>
          <cell r="I561">
            <v>14790758.93</v>
          </cell>
          <cell r="J561">
            <v>26335087.010000002</v>
          </cell>
          <cell r="K561">
            <v>-15186132.189999999</v>
          </cell>
        </row>
        <row r="562">
          <cell r="C562">
            <v>448050</v>
          </cell>
          <cell r="D562" t="str">
            <v>Public service research &amp; dissemination</v>
          </cell>
          <cell r="E562">
            <v>36540.980000000003</v>
          </cell>
          <cell r="F562">
            <v>0</v>
          </cell>
          <cell r="G562">
            <v>0</v>
          </cell>
          <cell r="H562">
            <v>36540.980000000003</v>
          </cell>
          <cell r="I562">
            <v>28148.48</v>
          </cell>
          <cell r="J562">
            <v>8392.5</v>
          </cell>
          <cell r="K562">
            <v>0</v>
          </cell>
        </row>
        <row r="563">
          <cell r="C563">
            <v>440999</v>
          </cell>
          <cell r="D563" t="str">
            <v>RESEARCH UCOP ASSESSMENT</v>
          </cell>
          <cell r="E563">
            <v>7205472</v>
          </cell>
          <cell r="F563">
            <v>0</v>
          </cell>
          <cell r="G563">
            <v>7205472</v>
          </cell>
          <cell r="H563">
            <v>0</v>
          </cell>
          <cell r="I563">
            <v>0</v>
          </cell>
          <cell r="J563">
            <v>7205472</v>
          </cell>
          <cell r="K563">
            <v>0</v>
          </cell>
        </row>
        <row r="564">
          <cell r="C564">
            <v>447665</v>
          </cell>
          <cell r="D564" t="str">
            <v>Reseach at particle accele</v>
          </cell>
          <cell r="E564">
            <v>567.35</v>
          </cell>
          <cell r="F564">
            <v>567.35</v>
          </cell>
          <cell r="G564">
            <v>0</v>
          </cell>
          <cell r="H564">
            <v>0</v>
          </cell>
          <cell r="I564">
            <v>0</v>
          </cell>
          <cell r="J564">
            <v>567.35</v>
          </cell>
          <cell r="K564">
            <v>0</v>
          </cell>
        </row>
        <row r="565">
          <cell r="C565">
            <v>447699</v>
          </cell>
          <cell r="D565" t="str">
            <v>Research Projects and Initiatives</v>
          </cell>
          <cell r="E565">
            <v>4739188.9800000004</v>
          </cell>
          <cell r="F565">
            <v>0</v>
          </cell>
          <cell r="G565">
            <v>4665468.83</v>
          </cell>
          <cell r="H565">
            <v>73720.149999999994</v>
          </cell>
          <cell r="I565">
            <v>2724863.08</v>
          </cell>
          <cell r="J565">
            <v>2014325.9</v>
          </cell>
          <cell r="K565">
            <v>0</v>
          </cell>
        </row>
        <row r="566">
          <cell r="C566">
            <v>448801</v>
          </cell>
          <cell r="D566" t="str">
            <v>Research assistant/mentor</v>
          </cell>
          <cell r="E566">
            <v>211344.22</v>
          </cell>
          <cell r="F566">
            <v>0</v>
          </cell>
          <cell r="G566">
            <v>211344.22</v>
          </cell>
          <cell r="H566">
            <v>0</v>
          </cell>
          <cell r="I566">
            <v>131420.87</v>
          </cell>
          <cell r="J566">
            <v>79923.350000000006</v>
          </cell>
          <cell r="K566">
            <v>0</v>
          </cell>
        </row>
        <row r="567">
          <cell r="C567">
            <v>447600</v>
          </cell>
          <cell r="D567" t="str">
            <v>Research travel-general campus</v>
          </cell>
          <cell r="E567">
            <v>319566.59999999998</v>
          </cell>
          <cell r="F567">
            <v>0</v>
          </cell>
          <cell r="G567">
            <v>319566.59999999998</v>
          </cell>
          <cell r="H567">
            <v>0</v>
          </cell>
          <cell r="I567">
            <v>10856.59</v>
          </cell>
          <cell r="J567">
            <v>308710.01</v>
          </cell>
          <cell r="K567">
            <v>0</v>
          </cell>
        </row>
        <row r="568">
          <cell r="C568">
            <v>447605</v>
          </cell>
          <cell r="D568" t="str">
            <v>Research travel-health science</v>
          </cell>
          <cell r="E568">
            <v>24598.53</v>
          </cell>
          <cell r="F568">
            <v>0</v>
          </cell>
          <cell r="G568">
            <v>24598.53</v>
          </cell>
          <cell r="H568">
            <v>0</v>
          </cell>
          <cell r="I568">
            <v>16301.15</v>
          </cell>
          <cell r="J568">
            <v>8297.3799999999992</v>
          </cell>
          <cell r="K568">
            <v>0</v>
          </cell>
        </row>
        <row r="569">
          <cell r="C569">
            <v>448675</v>
          </cell>
          <cell r="D569" t="str">
            <v>Satellite mass spectroscopy</v>
          </cell>
          <cell r="E569">
            <v>75431.08</v>
          </cell>
          <cell r="F569">
            <v>295</v>
          </cell>
          <cell r="G569">
            <v>75136.08</v>
          </cell>
          <cell r="H569">
            <v>0</v>
          </cell>
          <cell r="I569">
            <v>58519.54</v>
          </cell>
          <cell r="J569">
            <v>68066.84</v>
          </cell>
          <cell r="K569">
            <v>-51155.3</v>
          </cell>
        </row>
        <row r="570">
          <cell r="C570">
            <v>447150</v>
          </cell>
          <cell r="D570" t="str">
            <v>Toxic substance research</v>
          </cell>
          <cell r="E570">
            <v>6203.61</v>
          </cell>
          <cell r="F570">
            <v>5700.06</v>
          </cell>
          <cell r="G570">
            <v>503.55</v>
          </cell>
          <cell r="H570">
            <v>0</v>
          </cell>
          <cell r="I570">
            <v>0</v>
          </cell>
          <cell r="J570">
            <v>6203.61</v>
          </cell>
          <cell r="K570">
            <v>0</v>
          </cell>
        </row>
        <row r="571">
          <cell r="C571">
            <v>447618</v>
          </cell>
          <cell r="D571" t="str">
            <v>Undergraduate educ effectiveness hub</v>
          </cell>
          <cell r="E571">
            <v>369522.39</v>
          </cell>
          <cell r="F571">
            <v>0</v>
          </cell>
          <cell r="G571">
            <v>0</v>
          </cell>
          <cell r="H571">
            <v>369522.39</v>
          </cell>
          <cell r="I571">
            <v>197953.3</v>
          </cell>
          <cell r="J571">
            <v>171569.09</v>
          </cell>
          <cell r="K571">
            <v>0</v>
          </cell>
        </row>
        <row r="572">
          <cell r="C572">
            <v>447643</v>
          </cell>
          <cell r="D572" t="str">
            <v>Washington center</v>
          </cell>
          <cell r="E572">
            <v>3156.97</v>
          </cell>
          <cell r="F572">
            <v>1457.9</v>
          </cell>
          <cell r="G572">
            <v>1699.07</v>
          </cell>
          <cell r="H572">
            <v>0</v>
          </cell>
          <cell r="I572">
            <v>0</v>
          </cell>
          <cell r="J572">
            <v>3156.97</v>
          </cell>
          <cell r="K572">
            <v>0</v>
          </cell>
        </row>
        <row r="573">
          <cell r="C573">
            <v>449235</v>
          </cell>
          <cell r="D573" t="str">
            <v>Z-CAPITAL EXPENSE ELIMINATION</v>
          </cell>
          <cell r="E573">
            <v>-25770374.510000002</v>
          </cell>
          <cell r="F573">
            <v>-382956.63</v>
          </cell>
          <cell r="G573">
            <v>-2677013.9</v>
          </cell>
          <cell r="H573">
            <v>-22710403.98</v>
          </cell>
          <cell r="I573">
            <v>0</v>
          </cell>
          <cell r="J573">
            <v>-25770374.510000002</v>
          </cell>
          <cell r="K573">
            <v>0</v>
          </cell>
        </row>
        <row r="576">
          <cell r="C576">
            <v>409400</v>
          </cell>
          <cell r="D576" t="str">
            <v>Continuing education - general programs</v>
          </cell>
          <cell r="E576">
            <v>27353722.969999999</v>
          </cell>
          <cell r="F576">
            <v>1000</v>
          </cell>
          <cell r="G576">
            <v>27355056.09</v>
          </cell>
          <cell r="H576">
            <v>-2333.12</v>
          </cell>
          <cell r="I576">
            <v>14841877.74</v>
          </cell>
          <cell r="J576">
            <v>22850382.84</v>
          </cell>
          <cell r="K576">
            <v>-10338537.609999999</v>
          </cell>
        </row>
        <row r="577">
          <cell r="C577">
            <v>409700</v>
          </cell>
          <cell r="D577" t="str">
            <v>Other</v>
          </cell>
          <cell r="E577">
            <v>864465.54</v>
          </cell>
          <cell r="F577">
            <v>49744.55</v>
          </cell>
          <cell r="G577">
            <v>79791.55</v>
          </cell>
          <cell r="H577">
            <v>734929.44</v>
          </cell>
          <cell r="I577">
            <v>278282.03999999998</v>
          </cell>
          <cell r="J577">
            <v>586183.5</v>
          </cell>
          <cell r="K577">
            <v>0</v>
          </cell>
        </row>
        <row r="578">
          <cell r="C578">
            <v>409300</v>
          </cell>
          <cell r="D578" t="str">
            <v>Professional programs</v>
          </cell>
          <cell r="E578">
            <v>10543935.9</v>
          </cell>
          <cell r="F578">
            <v>0</v>
          </cell>
          <cell r="G578">
            <v>11456.39</v>
          </cell>
          <cell r="H578">
            <v>10532479.51</v>
          </cell>
          <cell r="I578">
            <v>2803649.04</v>
          </cell>
          <cell r="J578">
            <v>7741181.8600000003</v>
          </cell>
          <cell r="K578">
            <v>-895</v>
          </cell>
        </row>
        <row r="580">
          <cell r="C580">
            <v>441300</v>
          </cell>
          <cell r="D580" t="str">
            <v>General</v>
          </cell>
          <cell r="E580">
            <v>101322.98</v>
          </cell>
          <cell r="F580">
            <v>2319.5100000000002</v>
          </cell>
          <cell r="G580">
            <v>0</v>
          </cell>
          <cell r="H580">
            <v>99003.47</v>
          </cell>
          <cell r="I580">
            <v>59117.32</v>
          </cell>
          <cell r="J580">
            <v>42205.66</v>
          </cell>
          <cell r="K580">
            <v>0</v>
          </cell>
        </row>
        <row r="583">
          <cell r="C583">
            <v>409900</v>
          </cell>
          <cell r="D583" t="str">
            <v>General</v>
          </cell>
          <cell r="E583">
            <v>-4025142.18</v>
          </cell>
          <cell r="F583">
            <v>-7855006.8200000003</v>
          </cell>
          <cell r="G583">
            <v>3831890.33</v>
          </cell>
          <cell r="H583">
            <v>-2025.69</v>
          </cell>
          <cell r="I583">
            <v>1736976.5</v>
          </cell>
          <cell r="J583">
            <v>356555.14</v>
          </cell>
          <cell r="K583">
            <v>-6118673.8200000003</v>
          </cell>
        </row>
        <row r="586">
          <cell r="C586">
            <v>780235</v>
          </cell>
          <cell r="D586" t="str">
            <v>Scholarship allowance</v>
          </cell>
          <cell r="E586">
            <v>-211859384.22</v>
          </cell>
          <cell r="F586">
            <v>0</v>
          </cell>
          <cell r="G586">
            <v>-211859384.22</v>
          </cell>
          <cell r="H586">
            <v>0</v>
          </cell>
          <cell r="I586">
            <v>0</v>
          </cell>
          <cell r="J586">
            <v>-211859384.22</v>
          </cell>
          <cell r="K586">
            <v>0</v>
          </cell>
        </row>
        <row r="587">
          <cell r="C587">
            <v>780000</v>
          </cell>
          <cell r="D587" t="str">
            <v>Student financial aid</v>
          </cell>
          <cell r="E587">
            <v>264412727.56</v>
          </cell>
          <cell r="F587">
            <v>17623428.07</v>
          </cell>
          <cell r="G587">
            <v>165782116.69999999</v>
          </cell>
          <cell r="H587">
            <v>81007182.790000007</v>
          </cell>
          <cell r="I587">
            <v>164437.24</v>
          </cell>
          <cell r="J587">
            <v>264249040.31999999</v>
          </cell>
          <cell r="K587">
            <v>-750</v>
          </cell>
        </row>
        <row r="590">
          <cell r="C590">
            <v>420999</v>
          </cell>
          <cell r="D590" t="str">
            <v>MEDICAL CENTER UCOP ASSESSMENT</v>
          </cell>
          <cell r="E590">
            <v>18041281</v>
          </cell>
          <cell r="F590">
            <v>0</v>
          </cell>
          <cell r="G590">
            <v>18041281</v>
          </cell>
          <cell r="H590">
            <v>0</v>
          </cell>
          <cell r="I590">
            <v>0</v>
          </cell>
          <cell r="J590">
            <v>18041281</v>
          </cell>
          <cell r="K590">
            <v>0</v>
          </cell>
        </row>
        <row r="591">
          <cell r="C591">
            <v>428100</v>
          </cell>
          <cell r="D591" t="str">
            <v>Operations</v>
          </cell>
          <cell r="E591">
            <v>1568225613.1700001</v>
          </cell>
          <cell r="F591">
            <v>0</v>
          </cell>
          <cell r="G591">
            <v>1567912860.0799999</v>
          </cell>
          <cell r="H591">
            <v>312753.09000000003</v>
          </cell>
          <cell r="I591">
            <v>725596656.05999994</v>
          </cell>
          <cell r="J591">
            <v>882096069.64999998</v>
          </cell>
          <cell r="K591">
            <v>-39467112.539999999</v>
          </cell>
        </row>
        <row r="592">
          <cell r="C592">
            <v>429235</v>
          </cell>
          <cell r="D592" t="str">
            <v>Z-CAPTIAL EXPENSE ELIMINATION</v>
          </cell>
          <cell r="E592">
            <v>4890730.53</v>
          </cell>
          <cell r="F592">
            <v>0</v>
          </cell>
          <cell r="G592">
            <v>4890730.53</v>
          </cell>
          <cell r="H592">
            <v>0</v>
          </cell>
          <cell r="I592">
            <v>0</v>
          </cell>
          <cell r="J592">
            <v>4890730.53</v>
          </cell>
          <cell r="K592">
            <v>0</v>
          </cell>
        </row>
        <row r="595">
          <cell r="C595">
            <v>680003</v>
          </cell>
          <cell r="D595" t="str">
            <v>Vice chancellor academic services</v>
          </cell>
          <cell r="E595">
            <v>4231914.13</v>
          </cell>
          <cell r="F595">
            <v>-862165.74</v>
          </cell>
          <cell r="G595">
            <v>5094079.87</v>
          </cell>
          <cell r="H595">
            <v>0</v>
          </cell>
          <cell r="I595">
            <v>1145773.52</v>
          </cell>
          <cell r="J595">
            <v>3086140.61</v>
          </cell>
          <cell r="K595">
            <v>0</v>
          </cell>
        </row>
        <row r="596">
          <cell r="C596">
            <v>680002</v>
          </cell>
          <cell r="D596" t="str">
            <v>Vice chancellor student activities</v>
          </cell>
          <cell r="E596">
            <v>1787325.67</v>
          </cell>
          <cell r="F596">
            <v>0</v>
          </cell>
          <cell r="G596">
            <v>1780450.04</v>
          </cell>
          <cell r="H596">
            <v>6875.63</v>
          </cell>
          <cell r="I596">
            <v>640886.96</v>
          </cell>
          <cell r="J596">
            <v>1159740.71</v>
          </cell>
          <cell r="K596">
            <v>-13302</v>
          </cell>
        </row>
        <row r="597">
          <cell r="C597">
            <v>680001</v>
          </cell>
          <cell r="D597" t="str">
            <v>Vice chancellor student affairs</v>
          </cell>
          <cell r="E597">
            <v>5880160.8600000003</v>
          </cell>
          <cell r="F597">
            <v>-2261985</v>
          </cell>
          <cell r="G597">
            <v>7915819.3399999999</v>
          </cell>
          <cell r="H597">
            <v>226326.52</v>
          </cell>
          <cell r="I597">
            <v>4549123.4800000004</v>
          </cell>
          <cell r="J597">
            <v>4325116.5</v>
          </cell>
          <cell r="K597">
            <v>-2994079.12</v>
          </cell>
        </row>
        <row r="599">
          <cell r="C599">
            <v>680065</v>
          </cell>
          <cell r="D599" t="str">
            <v>Career planning and placement center</v>
          </cell>
          <cell r="E599">
            <v>1597915.49</v>
          </cell>
          <cell r="F599">
            <v>17219.63</v>
          </cell>
          <cell r="G599">
            <v>1391666.74</v>
          </cell>
          <cell r="H599">
            <v>189029.12</v>
          </cell>
          <cell r="I599">
            <v>927378.63</v>
          </cell>
          <cell r="J599">
            <v>671986.86</v>
          </cell>
          <cell r="K599">
            <v>-1450</v>
          </cell>
        </row>
        <row r="600">
          <cell r="C600">
            <v>680040</v>
          </cell>
          <cell r="D600" t="str">
            <v>Counseling center</v>
          </cell>
          <cell r="E600">
            <v>3117625.57</v>
          </cell>
          <cell r="F600">
            <v>99934.7</v>
          </cell>
          <cell r="G600">
            <v>2923771.71</v>
          </cell>
          <cell r="H600">
            <v>93919.16</v>
          </cell>
          <cell r="I600">
            <v>1830659.73</v>
          </cell>
          <cell r="J600">
            <v>1286965.8400000001</v>
          </cell>
          <cell r="K600">
            <v>0</v>
          </cell>
        </row>
        <row r="601">
          <cell r="C601">
            <v>680064</v>
          </cell>
          <cell r="D601" t="str">
            <v>International student</v>
          </cell>
          <cell r="E601">
            <v>944237.38</v>
          </cell>
          <cell r="F601">
            <v>721980.7</v>
          </cell>
          <cell r="G601">
            <v>222256.68</v>
          </cell>
          <cell r="H601">
            <v>0</v>
          </cell>
          <cell r="I601">
            <v>538622.46</v>
          </cell>
          <cell r="J601">
            <v>405614.92</v>
          </cell>
          <cell r="K601">
            <v>0</v>
          </cell>
        </row>
        <row r="602">
          <cell r="C602">
            <v>680070</v>
          </cell>
          <cell r="D602" t="str">
            <v>Student Academic Success Center</v>
          </cell>
          <cell r="E602">
            <v>5925826.1399999997</v>
          </cell>
          <cell r="F602">
            <v>71212.75</v>
          </cell>
          <cell r="G602">
            <v>5632531.8499999996</v>
          </cell>
          <cell r="H602">
            <v>222081.54</v>
          </cell>
          <cell r="I602">
            <v>3068618.92</v>
          </cell>
          <cell r="J602">
            <v>2905977.16</v>
          </cell>
          <cell r="K602">
            <v>-48769.94</v>
          </cell>
        </row>
        <row r="603">
          <cell r="C603">
            <v>687115</v>
          </cell>
          <cell r="D603" t="str">
            <v>Student affirmative action program</v>
          </cell>
          <cell r="E603">
            <v>21387.58</v>
          </cell>
          <cell r="F603">
            <v>21387.58</v>
          </cell>
          <cell r="G603">
            <v>0</v>
          </cell>
          <cell r="H603">
            <v>0</v>
          </cell>
          <cell r="I603">
            <v>0</v>
          </cell>
          <cell r="J603">
            <v>21387.58</v>
          </cell>
          <cell r="K603">
            <v>0</v>
          </cell>
        </row>
        <row r="604">
          <cell r="C604">
            <v>688500</v>
          </cell>
          <cell r="D604" t="str">
            <v>Student services - special</v>
          </cell>
          <cell r="E604">
            <v>1635873.51</v>
          </cell>
          <cell r="F604">
            <v>0</v>
          </cell>
          <cell r="G604">
            <v>1558262.35</v>
          </cell>
          <cell r="H604">
            <v>77611.16</v>
          </cell>
          <cell r="I604">
            <v>1093033.22</v>
          </cell>
          <cell r="J604">
            <v>725089.29</v>
          </cell>
          <cell r="K604">
            <v>-182249</v>
          </cell>
        </row>
        <row r="605">
          <cell r="C605">
            <v>680073</v>
          </cell>
          <cell r="D605" t="str">
            <v>Women's resources and research center</v>
          </cell>
          <cell r="E605">
            <v>813590.21</v>
          </cell>
          <cell r="F605">
            <v>188596.54</v>
          </cell>
          <cell r="G605">
            <v>619462.41</v>
          </cell>
          <cell r="H605">
            <v>5531.26</v>
          </cell>
          <cell r="I605">
            <v>359396.2</v>
          </cell>
          <cell r="J605">
            <v>454194.01</v>
          </cell>
          <cell r="K605">
            <v>0</v>
          </cell>
        </row>
        <row r="607">
          <cell r="C607">
            <v>680083</v>
          </cell>
          <cell r="D607" t="str">
            <v>ASUCD student services</v>
          </cell>
          <cell r="E607">
            <v>648336.22</v>
          </cell>
          <cell r="F607">
            <v>0</v>
          </cell>
          <cell r="G607">
            <v>648336.22</v>
          </cell>
          <cell r="H607">
            <v>0</v>
          </cell>
          <cell r="I607">
            <v>475266.58</v>
          </cell>
          <cell r="J607">
            <v>251055.89</v>
          </cell>
          <cell r="K607">
            <v>-77986.25</v>
          </cell>
        </row>
        <row r="608">
          <cell r="C608">
            <v>680087</v>
          </cell>
          <cell r="D608" t="str">
            <v>Asian american student association</v>
          </cell>
          <cell r="E608">
            <v>2316.66</v>
          </cell>
          <cell r="F608">
            <v>0</v>
          </cell>
          <cell r="G608">
            <v>2316.66</v>
          </cell>
          <cell r="H608">
            <v>0</v>
          </cell>
          <cell r="I608">
            <v>0</v>
          </cell>
          <cell r="J608">
            <v>2316.66</v>
          </cell>
          <cell r="K608">
            <v>0</v>
          </cell>
        </row>
        <row r="609">
          <cell r="C609">
            <v>680079</v>
          </cell>
          <cell r="D609" t="str">
            <v>Cal aggie band</v>
          </cell>
          <cell r="E609">
            <v>158907.45000000001</v>
          </cell>
          <cell r="F609">
            <v>0</v>
          </cell>
          <cell r="G609">
            <v>149799.84</v>
          </cell>
          <cell r="H609">
            <v>9107.61</v>
          </cell>
          <cell r="I609">
            <v>94506.3</v>
          </cell>
          <cell r="J609">
            <v>64401.15</v>
          </cell>
          <cell r="K609">
            <v>0</v>
          </cell>
        </row>
        <row r="610">
          <cell r="C610">
            <v>680084</v>
          </cell>
          <cell r="D610" t="str">
            <v>Chicano student affairs</v>
          </cell>
          <cell r="E610">
            <v>5301.19</v>
          </cell>
          <cell r="F610">
            <v>0</v>
          </cell>
          <cell r="G610">
            <v>5301.19</v>
          </cell>
          <cell r="H610">
            <v>0</v>
          </cell>
          <cell r="I610">
            <v>0</v>
          </cell>
          <cell r="J610">
            <v>5301.19</v>
          </cell>
          <cell r="K610">
            <v>0</v>
          </cell>
        </row>
        <row r="611">
          <cell r="C611">
            <v>684070</v>
          </cell>
          <cell r="D611" t="str">
            <v>Club sports</v>
          </cell>
          <cell r="E611">
            <v>3480.47</v>
          </cell>
          <cell r="F611">
            <v>0</v>
          </cell>
          <cell r="G611">
            <v>0</v>
          </cell>
          <cell r="H611">
            <v>3480.47</v>
          </cell>
          <cell r="I611">
            <v>0</v>
          </cell>
          <cell r="J611">
            <v>3480.47</v>
          </cell>
          <cell r="K611">
            <v>0</v>
          </cell>
        </row>
        <row r="612">
          <cell r="C612">
            <v>689998</v>
          </cell>
          <cell r="D612" t="str">
            <v>Compensated absences accrual</v>
          </cell>
          <cell r="E612">
            <v>-4049802.72</v>
          </cell>
          <cell r="F612">
            <v>-4299035.47</v>
          </cell>
          <cell r="G612">
            <v>239279.82</v>
          </cell>
          <cell r="H612">
            <v>9952.93</v>
          </cell>
          <cell r="I612">
            <v>231400.37</v>
          </cell>
          <cell r="J612">
            <v>-4281203.09</v>
          </cell>
          <cell r="K612">
            <v>0</v>
          </cell>
        </row>
        <row r="613">
          <cell r="C613">
            <v>680007</v>
          </cell>
          <cell r="D613" t="str">
            <v>Cross-cultural center</v>
          </cell>
          <cell r="E613">
            <v>1198572.95</v>
          </cell>
          <cell r="F613">
            <v>31280.04</v>
          </cell>
          <cell r="G613">
            <v>1154566.19</v>
          </cell>
          <cell r="H613">
            <v>12726.72</v>
          </cell>
          <cell r="I613">
            <v>600894.54</v>
          </cell>
          <cell r="J613">
            <v>599143.41</v>
          </cell>
          <cell r="K613">
            <v>-1465</v>
          </cell>
        </row>
        <row r="614">
          <cell r="C614">
            <v>681108</v>
          </cell>
          <cell r="D614" t="str">
            <v>Cultural programs</v>
          </cell>
          <cell r="E614">
            <v>17045.73</v>
          </cell>
          <cell r="F614">
            <v>0</v>
          </cell>
          <cell r="G614">
            <v>17045.73</v>
          </cell>
          <cell r="H614">
            <v>0</v>
          </cell>
          <cell r="I614">
            <v>0</v>
          </cell>
          <cell r="J614">
            <v>17045.73</v>
          </cell>
          <cell r="K614">
            <v>0</v>
          </cell>
        </row>
        <row r="615">
          <cell r="C615">
            <v>680046</v>
          </cell>
          <cell r="D615" t="str">
            <v>Faculty host-guest graduate</v>
          </cell>
          <cell r="E615">
            <v>6974.69</v>
          </cell>
          <cell r="F615">
            <v>0</v>
          </cell>
          <cell r="G615">
            <v>0</v>
          </cell>
          <cell r="H615">
            <v>6974.69</v>
          </cell>
          <cell r="I615">
            <v>0</v>
          </cell>
          <cell r="J615">
            <v>6974.69</v>
          </cell>
          <cell r="K615">
            <v>0</v>
          </cell>
        </row>
        <row r="616">
          <cell r="C616">
            <v>680063</v>
          </cell>
          <cell r="D616" t="str">
            <v>Housing service</v>
          </cell>
          <cell r="E616">
            <v>306016.33</v>
          </cell>
          <cell r="F616">
            <v>0</v>
          </cell>
          <cell r="G616">
            <v>306016.33</v>
          </cell>
          <cell r="H616">
            <v>0</v>
          </cell>
          <cell r="I616">
            <v>340314.19</v>
          </cell>
          <cell r="J616">
            <v>153283.39000000001</v>
          </cell>
          <cell r="K616">
            <v>-187581.25</v>
          </cell>
        </row>
        <row r="617">
          <cell r="C617">
            <v>684068</v>
          </cell>
          <cell r="D617" t="str">
            <v>Intercollegiate athletics</v>
          </cell>
          <cell r="E617">
            <v>18360731.27</v>
          </cell>
          <cell r="F617">
            <v>0</v>
          </cell>
          <cell r="G617">
            <v>17073360.039999999</v>
          </cell>
          <cell r="H617">
            <v>1287371.23</v>
          </cell>
          <cell r="I617">
            <v>7408051</v>
          </cell>
          <cell r="J617">
            <v>11176989.529999999</v>
          </cell>
          <cell r="K617">
            <v>-224309.26</v>
          </cell>
        </row>
        <row r="618">
          <cell r="C618">
            <v>684080</v>
          </cell>
          <cell r="D618" t="str">
            <v>Intramural sports</v>
          </cell>
          <cell r="E618">
            <v>390602.47</v>
          </cell>
          <cell r="F618">
            <v>0</v>
          </cell>
          <cell r="G618">
            <v>390602.47</v>
          </cell>
          <cell r="H618">
            <v>0</v>
          </cell>
          <cell r="I618">
            <v>254151.08</v>
          </cell>
          <cell r="J618">
            <v>136451.39000000001</v>
          </cell>
          <cell r="K618">
            <v>0</v>
          </cell>
        </row>
        <row r="619">
          <cell r="C619">
            <v>680088</v>
          </cell>
          <cell r="D619" t="str">
            <v>Native american student association</v>
          </cell>
          <cell r="E619">
            <v>-69.92</v>
          </cell>
          <cell r="F619">
            <v>0</v>
          </cell>
          <cell r="G619">
            <v>-69.92</v>
          </cell>
          <cell r="H619">
            <v>0</v>
          </cell>
          <cell r="I619">
            <v>0</v>
          </cell>
          <cell r="J619">
            <v>-69.92</v>
          </cell>
          <cell r="K619">
            <v>0</v>
          </cell>
        </row>
        <row r="620">
          <cell r="C620">
            <v>684050</v>
          </cell>
          <cell r="D620" t="str">
            <v>Recreation hall operations</v>
          </cell>
          <cell r="E620">
            <v>7522634.2400000002</v>
          </cell>
          <cell r="F620">
            <v>0</v>
          </cell>
          <cell r="G620">
            <v>7493729.4199999999</v>
          </cell>
          <cell r="H620">
            <v>28904.82</v>
          </cell>
          <cell r="I620">
            <v>3640807.21</v>
          </cell>
          <cell r="J620">
            <v>4963915.3499999996</v>
          </cell>
          <cell r="K620">
            <v>-1082088.32</v>
          </cell>
        </row>
        <row r="621">
          <cell r="C621">
            <v>684010</v>
          </cell>
          <cell r="D621" t="str">
            <v>Recreation program-general</v>
          </cell>
          <cell r="E621">
            <v>2212005.2799999998</v>
          </cell>
          <cell r="F621">
            <v>0</v>
          </cell>
          <cell r="G621">
            <v>2212005.2799999998</v>
          </cell>
          <cell r="H621">
            <v>0</v>
          </cell>
          <cell r="I621">
            <v>671916.4</v>
          </cell>
          <cell r="J621">
            <v>1819142.35</v>
          </cell>
          <cell r="K621">
            <v>-279053.46999999997</v>
          </cell>
        </row>
        <row r="622">
          <cell r="C622">
            <v>684011</v>
          </cell>
          <cell r="D622" t="str">
            <v>Recreation program-life styles info ntwk</v>
          </cell>
          <cell r="E622">
            <v>48624.79</v>
          </cell>
          <cell r="F622">
            <v>0</v>
          </cell>
          <cell r="G622">
            <v>48624.79</v>
          </cell>
          <cell r="H622">
            <v>0</v>
          </cell>
          <cell r="I622">
            <v>44767.91</v>
          </cell>
          <cell r="J622">
            <v>3856.88</v>
          </cell>
          <cell r="K622">
            <v>0</v>
          </cell>
        </row>
        <row r="623">
          <cell r="C623">
            <v>680075</v>
          </cell>
          <cell r="D623" t="str">
            <v>Student activities</v>
          </cell>
          <cell r="E623">
            <v>66439.740000000005</v>
          </cell>
          <cell r="F623">
            <v>0</v>
          </cell>
          <cell r="G623">
            <v>63806.46</v>
          </cell>
          <cell r="H623">
            <v>2633.28</v>
          </cell>
          <cell r="I623">
            <v>0</v>
          </cell>
          <cell r="J623">
            <v>66439.740000000005</v>
          </cell>
          <cell r="K623">
            <v>0</v>
          </cell>
        </row>
        <row r="624">
          <cell r="C624">
            <v>680080</v>
          </cell>
          <cell r="D624" t="str">
            <v>Student government</v>
          </cell>
          <cell r="E624">
            <v>4318647.47</v>
          </cell>
          <cell r="F624">
            <v>0</v>
          </cell>
          <cell r="G624">
            <v>4316779.28</v>
          </cell>
          <cell r="H624">
            <v>1868.19</v>
          </cell>
          <cell r="I624">
            <v>2249039.7200000002</v>
          </cell>
          <cell r="J624">
            <v>2071107.75</v>
          </cell>
          <cell r="K624">
            <v>-1500</v>
          </cell>
        </row>
        <row r="625">
          <cell r="C625">
            <v>680009</v>
          </cell>
          <cell r="D625" t="str">
            <v>Student judicial affairs</v>
          </cell>
          <cell r="E625">
            <v>647809.04</v>
          </cell>
          <cell r="F625">
            <v>8065.93</v>
          </cell>
          <cell r="G625">
            <v>639743.11</v>
          </cell>
          <cell r="H625">
            <v>0</v>
          </cell>
          <cell r="I625">
            <v>406406.86</v>
          </cell>
          <cell r="J625">
            <v>241402.18</v>
          </cell>
          <cell r="K625">
            <v>0</v>
          </cell>
        </row>
        <row r="626">
          <cell r="C626">
            <v>680076</v>
          </cell>
          <cell r="D626" t="str">
            <v>Student memorial union</v>
          </cell>
          <cell r="E626">
            <v>1752522.42</v>
          </cell>
          <cell r="F626">
            <v>0</v>
          </cell>
          <cell r="G626">
            <v>1751935.64</v>
          </cell>
          <cell r="H626">
            <v>586.78</v>
          </cell>
          <cell r="I626">
            <v>707459.58</v>
          </cell>
          <cell r="J626">
            <v>1045062.84</v>
          </cell>
          <cell r="K626">
            <v>0</v>
          </cell>
        </row>
        <row r="628">
          <cell r="C628">
            <v>680055</v>
          </cell>
          <cell r="D628" t="str">
            <v>Financial aid office</v>
          </cell>
          <cell r="E628">
            <v>4274387.84</v>
          </cell>
          <cell r="F628">
            <v>3176196.85</v>
          </cell>
          <cell r="G628">
            <v>1078146.47</v>
          </cell>
          <cell r="H628">
            <v>20044.52</v>
          </cell>
          <cell r="I628">
            <v>2582495.84</v>
          </cell>
          <cell r="J628">
            <v>1701922.19</v>
          </cell>
          <cell r="K628">
            <v>-10030.19</v>
          </cell>
        </row>
        <row r="629">
          <cell r="C629">
            <v>680057</v>
          </cell>
          <cell r="D629" t="str">
            <v>Student accounting</v>
          </cell>
          <cell r="E629">
            <v>826813.56</v>
          </cell>
          <cell r="F629">
            <v>400396.53</v>
          </cell>
          <cell r="G629">
            <v>426417.03</v>
          </cell>
          <cell r="H629">
            <v>0</v>
          </cell>
          <cell r="I629">
            <v>514956.81</v>
          </cell>
          <cell r="J629">
            <v>395444.68</v>
          </cell>
          <cell r="K629">
            <v>-83587.929999999993</v>
          </cell>
        </row>
        <row r="631">
          <cell r="C631">
            <v>680999</v>
          </cell>
          <cell r="D631" t="str">
            <v>STUDENT SERV UCOP ASSESSMENT</v>
          </cell>
          <cell r="E631">
            <v>1476250</v>
          </cell>
          <cell r="F631">
            <v>0</v>
          </cell>
          <cell r="G631">
            <v>1476250</v>
          </cell>
          <cell r="H631">
            <v>0</v>
          </cell>
          <cell r="I631">
            <v>0</v>
          </cell>
          <cell r="J631">
            <v>1476250</v>
          </cell>
          <cell r="K631">
            <v>0</v>
          </cell>
        </row>
        <row r="632">
          <cell r="C632">
            <v>686500</v>
          </cell>
          <cell r="D632" t="str">
            <v>Student activity-general</v>
          </cell>
          <cell r="E632">
            <v>4060652.2</v>
          </cell>
          <cell r="F632">
            <v>0</v>
          </cell>
          <cell r="G632">
            <v>4060652.2</v>
          </cell>
          <cell r="H632">
            <v>0</v>
          </cell>
          <cell r="I632">
            <v>282515.37</v>
          </cell>
          <cell r="J632">
            <v>3846129.05</v>
          </cell>
          <cell r="K632">
            <v>-67992.22</v>
          </cell>
        </row>
        <row r="633">
          <cell r="C633">
            <v>689996</v>
          </cell>
          <cell r="D633" t="str">
            <v>Student services-general</v>
          </cell>
          <cell r="E633">
            <v>185828.78</v>
          </cell>
          <cell r="F633">
            <v>185828.78</v>
          </cell>
          <cell r="G633">
            <v>0</v>
          </cell>
          <cell r="H633">
            <v>0</v>
          </cell>
          <cell r="I633">
            <v>0</v>
          </cell>
          <cell r="J633">
            <v>185828.78</v>
          </cell>
          <cell r="K633">
            <v>0</v>
          </cell>
        </row>
        <row r="634">
          <cell r="C634">
            <v>689235</v>
          </cell>
          <cell r="D634" t="str">
            <v>Z-CAPITAL EXPENSE ELIMINATION</v>
          </cell>
          <cell r="E634">
            <v>-1988811.92</v>
          </cell>
          <cell r="F634">
            <v>3229.26</v>
          </cell>
          <cell r="G634">
            <v>-1950854.64</v>
          </cell>
          <cell r="H634">
            <v>-41186.54</v>
          </cell>
          <cell r="I634">
            <v>0</v>
          </cell>
          <cell r="J634">
            <v>-1988811.92</v>
          </cell>
          <cell r="K634">
            <v>0</v>
          </cell>
        </row>
        <row r="636">
          <cell r="C636">
            <v>685000</v>
          </cell>
          <cell r="D636" t="str">
            <v>Registrar's office</v>
          </cell>
          <cell r="E636">
            <v>3354987.06</v>
          </cell>
          <cell r="F636">
            <v>4280.42</v>
          </cell>
          <cell r="G636">
            <v>3589461.1</v>
          </cell>
          <cell r="H636">
            <v>-238754.46</v>
          </cell>
          <cell r="I636">
            <v>2196961.84</v>
          </cell>
          <cell r="J636">
            <v>1249967.3</v>
          </cell>
          <cell r="K636">
            <v>-91942.080000000002</v>
          </cell>
        </row>
        <row r="637">
          <cell r="C637">
            <v>685200</v>
          </cell>
          <cell r="D637" t="str">
            <v>Undergraduate admissions</v>
          </cell>
          <cell r="E637">
            <v>8315371.5999999996</v>
          </cell>
          <cell r="F637">
            <v>7866437.5</v>
          </cell>
          <cell r="G637">
            <v>448934.1</v>
          </cell>
          <cell r="H637">
            <v>0</v>
          </cell>
          <cell r="I637">
            <v>4498944.8600000003</v>
          </cell>
          <cell r="J637">
            <v>3831319.58</v>
          </cell>
          <cell r="K637">
            <v>-14892.84</v>
          </cell>
        </row>
        <row r="639">
          <cell r="C639">
            <v>689892</v>
          </cell>
          <cell r="D639" t="str">
            <v>Educational fee expense proration</v>
          </cell>
          <cell r="E639">
            <v>0</v>
          </cell>
          <cell r="F639">
            <v>-5372965</v>
          </cell>
          <cell r="G639">
            <v>5372965</v>
          </cell>
          <cell r="H639">
            <v>0</v>
          </cell>
          <cell r="I639">
            <v>0</v>
          </cell>
          <cell r="J639">
            <v>0</v>
          </cell>
          <cell r="K639">
            <v>0</v>
          </cell>
        </row>
        <row r="640">
          <cell r="C640">
            <v>689100</v>
          </cell>
          <cell r="D640" t="str">
            <v>Student health center-general</v>
          </cell>
          <cell r="E640">
            <v>54533736.130000003</v>
          </cell>
          <cell r="F640">
            <v>104</v>
          </cell>
          <cell r="G640">
            <v>54519164.640000001</v>
          </cell>
          <cell r="H640">
            <v>14467.49</v>
          </cell>
          <cell r="I640">
            <v>11274789.15</v>
          </cell>
          <cell r="J640">
            <v>43341845.140000001</v>
          </cell>
          <cell r="K640">
            <v>-82898.16</v>
          </cell>
        </row>
        <row r="642">
          <cell r="C642">
            <v>680060</v>
          </cell>
          <cell r="D642" t="str">
            <v>Law school tutoring program</v>
          </cell>
          <cell r="E642">
            <v>108245.43</v>
          </cell>
          <cell r="F642">
            <v>0</v>
          </cell>
          <cell r="G642">
            <v>108245.43</v>
          </cell>
          <cell r="H642">
            <v>0</v>
          </cell>
          <cell r="I642">
            <v>75485.11</v>
          </cell>
          <cell r="J642">
            <v>32760.32</v>
          </cell>
          <cell r="K642">
            <v>0</v>
          </cell>
        </row>
        <row r="643">
          <cell r="C643">
            <v>680061</v>
          </cell>
          <cell r="D643" t="str">
            <v>School of law recruitment program</v>
          </cell>
          <cell r="E643">
            <v>41923.03</v>
          </cell>
          <cell r="F643">
            <v>0</v>
          </cell>
          <cell r="G643">
            <v>41923.03</v>
          </cell>
          <cell r="H643">
            <v>0</v>
          </cell>
          <cell r="I643">
            <v>18039.759999999998</v>
          </cell>
          <cell r="J643">
            <v>23883.27</v>
          </cell>
          <cell r="K643">
            <v>0</v>
          </cell>
        </row>
        <row r="644">
          <cell r="C644">
            <v>680067</v>
          </cell>
          <cell r="D644" t="str">
            <v>Summer transitional enrichment</v>
          </cell>
          <cell r="E644">
            <v>255918.09</v>
          </cell>
          <cell r="F644">
            <v>0</v>
          </cell>
          <cell r="G644">
            <v>255767.36</v>
          </cell>
          <cell r="H644">
            <v>150.72999999999999</v>
          </cell>
          <cell r="I644">
            <v>30661.53</v>
          </cell>
          <cell r="J644">
            <v>225256.56</v>
          </cell>
          <cell r="K644">
            <v>0</v>
          </cell>
        </row>
        <row r="645">
          <cell r="C645">
            <v>680066</v>
          </cell>
          <cell r="D645" t="str">
            <v>Washington center</v>
          </cell>
          <cell r="E645">
            <v>9291.4699999999993</v>
          </cell>
          <cell r="F645">
            <v>0</v>
          </cell>
          <cell r="G645">
            <v>9291.4699999999993</v>
          </cell>
          <cell r="H645">
            <v>0</v>
          </cell>
          <cell r="I645">
            <v>0</v>
          </cell>
          <cell r="J645">
            <v>9291.4699999999993</v>
          </cell>
          <cell r="K645">
            <v>0</v>
          </cell>
        </row>
        <row r="648">
          <cell r="C648">
            <v>721055</v>
          </cell>
          <cell r="D648" t="str">
            <v>Alumni relations</v>
          </cell>
          <cell r="E648">
            <v>389885.07</v>
          </cell>
          <cell r="F648">
            <v>0</v>
          </cell>
          <cell r="G648">
            <v>328963.13</v>
          </cell>
          <cell r="H648">
            <v>60921.94</v>
          </cell>
          <cell r="I648">
            <v>141448.57999999999</v>
          </cell>
          <cell r="J648">
            <v>417749.69</v>
          </cell>
          <cell r="K648">
            <v>-169313.2</v>
          </cell>
        </row>
        <row r="649">
          <cell r="C649">
            <v>721080</v>
          </cell>
          <cell r="D649" t="str">
            <v>Campus events and information office</v>
          </cell>
          <cell r="E649">
            <v>194836.51</v>
          </cell>
          <cell r="F649">
            <v>0</v>
          </cell>
          <cell r="G649">
            <v>194836.51</v>
          </cell>
          <cell r="H649">
            <v>0</v>
          </cell>
          <cell r="I649">
            <v>490405.75</v>
          </cell>
          <cell r="J649">
            <v>351017.36</v>
          </cell>
          <cell r="K649">
            <v>-646586.6</v>
          </cell>
        </row>
        <row r="650">
          <cell r="C650">
            <v>721063</v>
          </cell>
          <cell r="D650" t="str">
            <v>Development campaigns</v>
          </cell>
          <cell r="E650">
            <v>7009741.0899999999</v>
          </cell>
          <cell r="F650">
            <v>185029.05</v>
          </cell>
          <cell r="G650">
            <v>5896364.96</v>
          </cell>
          <cell r="H650">
            <v>928347.08</v>
          </cell>
          <cell r="I650">
            <v>4321792.8099999996</v>
          </cell>
          <cell r="J650">
            <v>2694627.68</v>
          </cell>
          <cell r="K650">
            <v>-6679.4</v>
          </cell>
        </row>
        <row r="651">
          <cell r="C651">
            <v>721064</v>
          </cell>
          <cell r="D651" t="str">
            <v>Public communications</v>
          </cell>
          <cell r="E651">
            <v>5616869.7699999996</v>
          </cell>
          <cell r="F651">
            <v>3412933.64</v>
          </cell>
          <cell r="G651">
            <v>2203936.13</v>
          </cell>
          <cell r="H651">
            <v>0</v>
          </cell>
          <cell r="I651">
            <v>2683544.7799999998</v>
          </cell>
          <cell r="J651">
            <v>2933324.99</v>
          </cell>
          <cell r="K651">
            <v>0</v>
          </cell>
        </row>
        <row r="652">
          <cell r="C652">
            <v>725600</v>
          </cell>
          <cell r="D652" t="str">
            <v>Publications</v>
          </cell>
          <cell r="E652">
            <v>63621.54</v>
          </cell>
          <cell r="F652">
            <v>48379.49</v>
          </cell>
          <cell r="G652">
            <v>15242.05</v>
          </cell>
          <cell r="H652">
            <v>0</v>
          </cell>
          <cell r="I652">
            <v>34060.57</v>
          </cell>
          <cell r="J652">
            <v>29560.97</v>
          </cell>
          <cell r="K652">
            <v>0</v>
          </cell>
        </row>
        <row r="653">
          <cell r="C653">
            <v>721061</v>
          </cell>
          <cell r="D653" t="str">
            <v>University relations-administrative svcs</v>
          </cell>
          <cell r="E653">
            <v>642413.02</v>
          </cell>
          <cell r="F653">
            <v>381490.04</v>
          </cell>
          <cell r="G653">
            <v>257942.98</v>
          </cell>
          <cell r="H653">
            <v>2980</v>
          </cell>
          <cell r="I653">
            <v>47387.63</v>
          </cell>
          <cell r="J653">
            <v>595025.39</v>
          </cell>
          <cell r="K653">
            <v>0</v>
          </cell>
        </row>
        <row r="654">
          <cell r="C654">
            <v>721060</v>
          </cell>
          <cell r="D654" t="str">
            <v>University relations-gifts &amp; endowments</v>
          </cell>
          <cell r="E654">
            <v>7457425.5099999998</v>
          </cell>
          <cell r="F654">
            <v>571264.35</v>
          </cell>
          <cell r="G654">
            <v>6797248.4800000004</v>
          </cell>
          <cell r="H654">
            <v>88912.68</v>
          </cell>
          <cell r="I654">
            <v>3531185.63</v>
          </cell>
          <cell r="J654">
            <v>3926239.88</v>
          </cell>
          <cell r="K654">
            <v>0</v>
          </cell>
        </row>
        <row r="655">
          <cell r="C655">
            <v>721062</v>
          </cell>
          <cell r="D655" t="str">
            <v>University relations-gov communications</v>
          </cell>
          <cell r="E655">
            <v>1461854.13</v>
          </cell>
          <cell r="F655">
            <v>1053494.74</v>
          </cell>
          <cell r="G655">
            <v>408359.39</v>
          </cell>
          <cell r="H655">
            <v>0</v>
          </cell>
          <cell r="I655">
            <v>824390.94</v>
          </cell>
          <cell r="J655">
            <v>637463.18999999994</v>
          </cell>
          <cell r="K655">
            <v>0</v>
          </cell>
        </row>
        <row r="656">
          <cell r="C656">
            <v>721048</v>
          </cell>
          <cell r="D656" t="str">
            <v>Vice chancellor-dev and alumni relations</v>
          </cell>
          <cell r="E656">
            <v>1086064.52</v>
          </cell>
          <cell r="F656">
            <v>604435.5</v>
          </cell>
          <cell r="G656">
            <v>481629.02</v>
          </cell>
          <cell r="H656">
            <v>0</v>
          </cell>
          <cell r="I656">
            <v>594748.42000000004</v>
          </cell>
          <cell r="J656">
            <v>491316.1</v>
          </cell>
          <cell r="K656">
            <v>0</v>
          </cell>
        </row>
        <row r="658">
          <cell r="C658">
            <v>721010</v>
          </cell>
          <cell r="D658" t="str">
            <v>Academic senate secretariat</v>
          </cell>
          <cell r="E658">
            <v>909450.75</v>
          </cell>
          <cell r="F658">
            <v>791246.51</v>
          </cell>
          <cell r="G658">
            <v>116127.06</v>
          </cell>
          <cell r="H658">
            <v>2077.1799999999998</v>
          </cell>
          <cell r="I658">
            <v>466246.63</v>
          </cell>
          <cell r="J658">
            <v>446515.12</v>
          </cell>
          <cell r="K658">
            <v>-3311</v>
          </cell>
        </row>
        <row r="659">
          <cell r="C659">
            <v>721000</v>
          </cell>
          <cell r="D659" t="str">
            <v>Chancellor and Provost office</v>
          </cell>
          <cell r="E659">
            <v>12371741.32</v>
          </cell>
          <cell r="F659">
            <v>7952236.1299999999</v>
          </cell>
          <cell r="G659">
            <v>4237310.3099999996</v>
          </cell>
          <cell r="H659">
            <v>182194.88</v>
          </cell>
          <cell r="I659">
            <v>12326199.619999999</v>
          </cell>
          <cell r="J659">
            <v>9164319.9600000009</v>
          </cell>
          <cell r="K659">
            <v>-9118778.2599999998</v>
          </cell>
        </row>
        <row r="660">
          <cell r="C660">
            <v>721030</v>
          </cell>
          <cell r="D660" t="str">
            <v>Employee health service</v>
          </cell>
          <cell r="E660">
            <v>1654597.92</v>
          </cell>
          <cell r="F660">
            <v>0</v>
          </cell>
          <cell r="G660">
            <v>1654597.92</v>
          </cell>
          <cell r="H660">
            <v>0</v>
          </cell>
          <cell r="I660">
            <v>796690</v>
          </cell>
          <cell r="J660">
            <v>867215.17</v>
          </cell>
          <cell r="K660">
            <v>-9307.25</v>
          </cell>
        </row>
        <row r="661">
          <cell r="C661">
            <v>721004</v>
          </cell>
          <cell r="D661" t="str">
            <v>Employee relations and development</v>
          </cell>
          <cell r="E661">
            <v>1215415.73</v>
          </cell>
          <cell r="F661">
            <v>228919.82</v>
          </cell>
          <cell r="G661">
            <v>986495.91</v>
          </cell>
          <cell r="H661">
            <v>0</v>
          </cell>
          <cell r="I661">
            <v>602290.43999999994</v>
          </cell>
          <cell r="J661">
            <v>633833.29</v>
          </cell>
          <cell r="K661">
            <v>-20708</v>
          </cell>
        </row>
        <row r="662">
          <cell r="C662">
            <v>720170</v>
          </cell>
          <cell r="D662" t="str">
            <v>General counsel</v>
          </cell>
          <cell r="E662">
            <v>1446221.05</v>
          </cell>
          <cell r="F662">
            <v>1053523.52</v>
          </cell>
          <cell r="G662">
            <v>392697.53</v>
          </cell>
          <cell r="H662">
            <v>0</v>
          </cell>
          <cell r="I662">
            <v>1021877.14</v>
          </cell>
          <cell r="J662">
            <v>424343.91</v>
          </cell>
          <cell r="K662">
            <v>0</v>
          </cell>
        </row>
        <row r="663">
          <cell r="C663">
            <v>721002</v>
          </cell>
          <cell r="D663" t="str">
            <v>Labor relations</v>
          </cell>
          <cell r="E663">
            <v>1355410.99</v>
          </cell>
          <cell r="F663">
            <v>977901.89</v>
          </cell>
          <cell r="G663">
            <v>377509.1</v>
          </cell>
          <cell r="H663">
            <v>0</v>
          </cell>
          <cell r="I663">
            <v>839424.28</v>
          </cell>
          <cell r="J663">
            <v>643706.71</v>
          </cell>
          <cell r="K663">
            <v>-127720</v>
          </cell>
        </row>
        <row r="664">
          <cell r="C664">
            <v>721006</v>
          </cell>
          <cell r="D664" t="str">
            <v>Office of resource management &amp; planning</v>
          </cell>
          <cell r="E664">
            <v>10467592.279999999</v>
          </cell>
          <cell r="F664">
            <v>6730838.6100000003</v>
          </cell>
          <cell r="G664">
            <v>3771687.67</v>
          </cell>
          <cell r="H664">
            <v>-34934</v>
          </cell>
          <cell r="I664">
            <v>5891456.9500000002</v>
          </cell>
          <cell r="J664">
            <v>6314644.4199999999</v>
          </cell>
          <cell r="K664">
            <v>-1738509.09</v>
          </cell>
        </row>
        <row r="665">
          <cell r="C665">
            <v>720150</v>
          </cell>
          <cell r="D665" t="str">
            <v>Vice Provost - Undergraduate Studies</v>
          </cell>
          <cell r="E665">
            <v>2187974.64</v>
          </cell>
          <cell r="F665">
            <v>2018033.64</v>
          </cell>
          <cell r="G665">
            <v>167396.94</v>
          </cell>
          <cell r="H665">
            <v>2544.06</v>
          </cell>
          <cell r="I665">
            <v>1406332.82</v>
          </cell>
          <cell r="J665">
            <v>782141.82</v>
          </cell>
          <cell r="K665">
            <v>-500</v>
          </cell>
        </row>
        <row r="666">
          <cell r="C666">
            <v>721001</v>
          </cell>
          <cell r="D666" t="str">
            <v>Vice Provost-academic affairs</v>
          </cell>
          <cell r="E666">
            <v>3111312.33</v>
          </cell>
          <cell r="F666">
            <v>3055369.71</v>
          </cell>
          <cell r="G666">
            <v>55942.62</v>
          </cell>
          <cell r="H666">
            <v>0</v>
          </cell>
          <cell r="I666">
            <v>1424638.54</v>
          </cell>
          <cell r="J666">
            <v>1705473.79</v>
          </cell>
          <cell r="K666">
            <v>-18800</v>
          </cell>
        </row>
        <row r="667">
          <cell r="C667">
            <v>721045</v>
          </cell>
          <cell r="D667" t="str">
            <v>Vice chancellor - finance &amp; resource mgm</v>
          </cell>
          <cell r="E667">
            <v>751483.61</v>
          </cell>
          <cell r="F667">
            <v>489906.25</v>
          </cell>
          <cell r="G667">
            <v>261577.36</v>
          </cell>
          <cell r="H667">
            <v>0</v>
          </cell>
          <cell r="I667">
            <v>597360.98</v>
          </cell>
          <cell r="J667">
            <v>154122.63</v>
          </cell>
          <cell r="K667">
            <v>0</v>
          </cell>
        </row>
        <row r="668">
          <cell r="C668">
            <v>721003</v>
          </cell>
          <cell r="D668" t="str">
            <v>Vice chancellor-administration</v>
          </cell>
          <cell r="E668">
            <v>2067749.25</v>
          </cell>
          <cell r="F668">
            <v>1884959.53</v>
          </cell>
          <cell r="G668">
            <v>182789.72</v>
          </cell>
          <cell r="H668">
            <v>0</v>
          </cell>
          <cell r="I668">
            <v>884070.55</v>
          </cell>
          <cell r="J668">
            <v>1183678.7</v>
          </cell>
          <cell r="K668">
            <v>0</v>
          </cell>
        </row>
        <row r="670">
          <cell r="C670">
            <v>720009</v>
          </cell>
          <cell r="D670" t="str">
            <v>Accounting &amp; financial services - FIS</v>
          </cell>
          <cell r="E670">
            <v>1821024.91</v>
          </cell>
          <cell r="F670">
            <v>1806352.28</v>
          </cell>
          <cell r="G670">
            <v>14672.63</v>
          </cell>
          <cell r="H670">
            <v>0</v>
          </cell>
          <cell r="I670">
            <v>1101321.79</v>
          </cell>
          <cell r="J670">
            <v>719703.12</v>
          </cell>
          <cell r="K670">
            <v>0</v>
          </cell>
        </row>
        <row r="671">
          <cell r="C671">
            <v>720008</v>
          </cell>
          <cell r="D671" t="str">
            <v>Accounting &amp; financial services - genl</v>
          </cell>
          <cell r="E671">
            <v>7987856.79</v>
          </cell>
          <cell r="F671">
            <v>2794631.92</v>
          </cell>
          <cell r="G671">
            <v>5193224.87</v>
          </cell>
          <cell r="H671">
            <v>0</v>
          </cell>
          <cell r="I671">
            <v>5541050.1399999997</v>
          </cell>
          <cell r="J671">
            <v>5280343.0199999996</v>
          </cell>
          <cell r="K671">
            <v>-2833536.37</v>
          </cell>
        </row>
        <row r="672">
          <cell r="C672">
            <v>720010</v>
          </cell>
          <cell r="D672" t="str">
            <v>Accounting &amp; financial services - spon p</v>
          </cell>
          <cell r="E672">
            <v>2699897.95</v>
          </cell>
          <cell r="F672">
            <v>1803237.43</v>
          </cell>
          <cell r="G672">
            <v>896660.52</v>
          </cell>
          <cell r="H672">
            <v>0</v>
          </cell>
          <cell r="I672">
            <v>1727316.96</v>
          </cell>
          <cell r="J672">
            <v>972580.99</v>
          </cell>
          <cell r="K672">
            <v>0</v>
          </cell>
        </row>
        <row r="673">
          <cell r="C673">
            <v>721040</v>
          </cell>
          <cell r="D673" t="str">
            <v>Bad debts and collections</v>
          </cell>
          <cell r="E673">
            <v>-271777.73</v>
          </cell>
          <cell r="F673">
            <v>17481.080000000002</v>
          </cell>
          <cell r="G673">
            <v>-289258.81</v>
          </cell>
          <cell r="H673">
            <v>0</v>
          </cell>
          <cell r="I673">
            <v>0</v>
          </cell>
          <cell r="J673">
            <v>-271777.73</v>
          </cell>
          <cell r="K673">
            <v>0</v>
          </cell>
        </row>
        <row r="674">
          <cell r="C674">
            <v>722064</v>
          </cell>
          <cell r="D674" t="str">
            <v>Cashier</v>
          </cell>
          <cell r="E674">
            <v>457882.54</v>
          </cell>
          <cell r="F674">
            <v>374844.13</v>
          </cell>
          <cell r="G674">
            <v>83038.41</v>
          </cell>
          <cell r="H674">
            <v>0</v>
          </cell>
          <cell r="I674">
            <v>276209.15999999997</v>
          </cell>
          <cell r="J674">
            <v>196619.18</v>
          </cell>
          <cell r="K674">
            <v>-14945.8</v>
          </cell>
        </row>
        <row r="675">
          <cell r="C675">
            <v>721008</v>
          </cell>
          <cell r="D675" t="str">
            <v>Internal audit</v>
          </cell>
          <cell r="E675">
            <v>1896332.67</v>
          </cell>
          <cell r="F675">
            <v>953817.03</v>
          </cell>
          <cell r="G675">
            <v>942515.64</v>
          </cell>
          <cell r="H675">
            <v>0</v>
          </cell>
          <cell r="I675">
            <v>1262289.33</v>
          </cell>
          <cell r="J675">
            <v>634043.34</v>
          </cell>
          <cell r="K675">
            <v>0</v>
          </cell>
        </row>
        <row r="676">
          <cell r="C676">
            <v>721011</v>
          </cell>
          <cell r="D676" t="str">
            <v>Office of research</v>
          </cell>
          <cell r="E676">
            <v>20772820.120000001</v>
          </cell>
          <cell r="F676">
            <v>4346298.2300000004</v>
          </cell>
          <cell r="G676">
            <v>16093989.550000001</v>
          </cell>
          <cell r="H676">
            <v>332532.34000000003</v>
          </cell>
          <cell r="I676">
            <v>11815461.5</v>
          </cell>
          <cell r="J676">
            <v>8963760.6199999992</v>
          </cell>
          <cell r="K676">
            <v>-6402</v>
          </cell>
        </row>
        <row r="678">
          <cell r="C678">
            <v>721005</v>
          </cell>
          <cell r="D678" t="str">
            <v>Benefits and risk management</v>
          </cell>
          <cell r="E678">
            <v>716871.03</v>
          </cell>
          <cell r="F678">
            <v>93474.59</v>
          </cell>
          <cell r="G678">
            <v>623396.43999999994</v>
          </cell>
          <cell r="H678">
            <v>0</v>
          </cell>
          <cell r="I678">
            <v>571716.27</v>
          </cell>
          <cell r="J678">
            <v>335542.76</v>
          </cell>
          <cell r="K678">
            <v>-190388</v>
          </cell>
        </row>
        <row r="679">
          <cell r="C679">
            <v>721009</v>
          </cell>
          <cell r="D679" t="str">
            <v>Employee assistance program</v>
          </cell>
          <cell r="E679">
            <v>582416.77</v>
          </cell>
          <cell r="F679">
            <v>0</v>
          </cell>
          <cell r="G679">
            <v>582416.77</v>
          </cell>
          <cell r="H679">
            <v>0</v>
          </cell>
          <cell r="I679">
            <v>414038.33</v>
          </cell>
          <cell r="J679">
            <v>179581.94</v>
          </cell>
          <cell r="K679">
            <v>-11203.5</v>
          </cell>
        </row>
        <row r="680">
          <cell r="C680">
            <v>722021</v>
          </cell>
          <cell r="D680" t="str">
            <v>Environmental health and safety</v>
          </cell>
          <cell r="E680">
            <v>8079510.6699999999</v>
          </cell>
          <cell r="F680">
            <v>3581330.55</v>
          </cell>
          <cell r="G680">
            <v>4409635.8</v>
          </cell>
          <cell r="H680">
            <v>88544.320000000007</v>
          </cell>
          <cell r="I680">
            <v>3746814.66</v>
          </cell>
          <cell r="J680">
            <v>4634622.3600000003</v>
          </cell>
          <cell r="K680">
            <v>-301926.34999999998</v>
          </cell>
        </row>
        <row r="681">
          <cell r="C681">
            <v>721072</v>
          </cell>
          <cell r="D681" t="str">
            <v>Faculty staff identification</v>
          </cell>
          <cell r="E681">
            <v>147648.92000000001</v>
          </cell>
          <cell r="F681">
            <v>0</v>
          </cell>
          <cell r="G681">
            <v>147648.92000000001</v>
          </cell>
          <cell r="H681">
            <v>0</v>
          </cell>
          <cell r="I681">
            <v>0</v>
          </cell>
          <cell r="J681">
            <v>147610.32</v>
          </cell>
          <cell r="K681">
            <v>38.6</v>
          </cell>
        </row>
        <row r="682">
          <cell r="C682">
            <v>729907</v>
          </cell>
          <cell r="D682" t="str">
            <v>GAEL - General and employee liability</v>
          </cell>
          <cell r="E682">
            <v>-730189.94</v>
          </cell>
          <cell r="F682">
            <v>0</v>
          </cell>
          <cell r="G682">
            <v>-730189.94</v>
          </cell>
          <cell r="H682">
            <v>0</v>
          </cell>
          <cell r="I682">
            <v>0</v>
          </cell>
          <cell r="J682">
            <v>0</v>
          </cell>
          <cell r="K682">
            <v>-730189.94</v>
          </cell>
        </row>
        <row r="683">
          <cell r="C683">
            <v>727640</v>
          </cell>
          <cell r="D683" t="str">
            <v>General</v>
          </cell>
          <cell r="E683">
            <v>-6639784.1600000001</v>
          </cell>
          <cell r="F683">
            <v>-1799786</v>
          </cell>
          <cell r="G683">
            <v>-4839998.16</v>
          </cell>
          <cell r="H683">
            <v>0</v>
          </cell>
          <cell r="I683">
            <v>0</v>
          </cell>
          <cell r="J683">
            <v>5815875.1399999997</v>
          </cell>
          <cell r="K683">
            <v>-12455659.300000001</v>
          </cell>
        </row>
        <row r="684">
          <cell r="C684">
            <v>720999</v>
          </cell>
          <cell r="D684" t="str">
            <v>INSITUTIONAL SUPP UCOP ASSESSMENT</v>
          </cell>
          <cell r="E684">
            <v>1472130</v>
          </cell>
          <cell r="F684">
            <v>0</v>
          </cell>
          <cell r="G684">
            <v>1472130</v>
          </cell>
          <cell r="H684">
            <v>0</v>
          </cell>
          <cell r="I684">
            <v>0</v>
          </cell>
          <cell r="J684">
            <v>1472130</v>
          </cell>
          <cell r="K684">
            <v>0</v>
          </cell>
        </row>
        <row r="685">
          <cell r="C685">
            <v>723420</v>
          </cell>
          <cell r="D685" t="str">
            <v>Information technology</v>
          </cell>
          <cell r="E685">
            <v>11227850.18</v>
          </cell>
          <cell r="F685">
            <v>9298344.9299999997</v>
          </cell>
          <cell r="G685">
            <v>1918882.74</v>
          </cell>
          <cell r="H685">
            <v>10622.51</v>
          </cell>
          <cell r="I685">
            <v>8224732.6399999997</v>
          </cell>
          <cell r="J685">
            <v>8737128.4199999999</v>
          </cell>
          <cell r="K685">
            <v>-5734010.8799999999</v>
          </cell>
        </row>
        <row r="686">
          <cell r="C686">
            <v>723400</v>
          </cell>
          <cell r="D686" t="str">
            <v>Information technology association</v>
          </cell>
          <cell r="E686">
            <v>2432901.2599999998</v>
          </cell>
          <cell r="F686">
            <v>2355620.7200000002</v>
          </cell>
          <cell r="G686">
            <v>77280.539999999994</v>
          </cell>
          <cell r="H686">
            <v>0</v>
          </cell>
          <cell r="I686">
            <v>1038854.74</v>
          </cell>
          <cell r="J686">
            <v>1394046.52</v>
          </cell>
          <cell r="K686">
            <v>0</v>
          </cell>
        </row>
        <row r="687">
          <cell r="C687">
            <v>723430</v>
          </cell>
          <cell r="D687" t="str">
            <v>Information technology communication</v>
          </cell>
          <cell r="E687">
            <v>3814504.65</v>
          </cell>
          <cell r="F687">
            <v>3889247.54</v>
          </cell>
          <cell r="G687">
            <v>-74742.89</v>
          </cell>
          <cell r="H687">
            <v>0</v>
          </cell>
          <cell r="I687">
            <v>5095518.9800000004</v>
          </cell>
          <cell r="J687">
            <v>9118281.3200000003</v>
          </cell>
          <cell r="K687">
            <v>-10399295.65</v>
          </cell>
        </row>
        <row r="688">
          <cell r="C688">
            <v>723410</v>
          </cell>
          <cell r="D688" t="str">
            <v>Information technology digital</v>
          </cell>
          <cell r="E688">
            <v>3946118.51</v>
          </cell>
          <cell r="F688">
            <v>3018515.71</v>
          </cell>
          <cell r="G688">
            <v>927602.8</v>
          </cell>
          <cell r="H688">
            <v>0</v>
          </cell>
          <cell r="I688">
            <v>2817150.77</v>
          </cell>
          <cell r="J688">
            <v>3514192.72</v>
          </cell>
          <cell r="K688">
            <v>-2385224.98</v>
          </cell>
        </row>
        <row r="689">
          <cell r="C689">
            <v>721070</v>
          </cell>
          <cell r="D689" t="str">
            <v>Inst meeting facility</v>
          </cell>
          <cell r="E689">
            <v>469423.04</v>
          </cell>
          <cell r="F689">
            <v>0</v>
          </cell>
          <cell r="G689">
            <v>469423.04</v>
          </cell>
          <cell r="H689">
            <v>0</v>
          </cell>
          <cell r="I689">
            <v>155970.62</v>
          </cell>
          <cell r="J689">
            <v>313452.42</v>
          </cell>
          <cell r="K689">
            <v>0</v>
          </cell>
        </row>
        <row r="690">
          <cell r="C690">
            <v>727777</v>
          </cell>
          <cell r="D690" t="str">
            <v>Miscellaneous employee benefits</v>
          </cell>
          <cell r="E690">
            <v>547547.17000000004</v>
          </cell>
          <cell r="F690">
            <v>28434.17</v>
          </cell>
          <cell r="G690">
            <v>519113</v>
          </cell>
          <cell r="H690">
            <v>0</v>
          </cell>
          <cell r="I690">
            <v>0</v>
          </cell>
          <cell r="J690">
            <v>1179033.17</v>
          </cell>
          <cell r="K690">
            <v>-631486</v>
          </cell>
        </row>
        <row r="691">
          <cell r="C691">
            <v>722049</v>
          </cell>
          <cell r="D691" t="str">
            <v>Musical performance</v>
          </cell>
          <cell r="E691">
            <v>27695.71</v>
          </cell>
          <cell r="F691">
            <v>10443</v>
          </cell>
          <cell r="G691">
            <v>17252.71</v>
          </cell>
          <cell r="H691">
            <v>0</v>
          </cell>
          <cell r="I691">
            <v>0</v>
          </cell>
          <cell r="J691">
            <v>27695.71</v>
          </cell>
          <cell r="K691">
            <v>0</v>
          </cell>
        </row>
        <row r="692">
          <cell r="C692">
            <v>722072</v>
          </cell>
          <cell r="D692" t="str">
            <v>Personnel office</v>
          </cell>
          <cell r="E692">
            <v>2443832.92</v>
          </cell>
          <cell r="F692">
            <v>1589028.73</v>
          </cell>
          <cell r="G692">
            <v>849583.61</v>
          </cell>
          <cell r="H692">
            <v>5220.58</v>
          </cell>
          <cell r="I692">
            <v>1569198.83</v>
          </cell>
          <cell r="J692">
            <v>1754702.4</v>
          </cell>
          <cell r="K692">
            <v>-880068.31</v>
          </cell>
        </row>
        <row r="693">
          <cell r="C693">
            <v>722023</v>
          </cell>
          <cell r="D693" t="str">
            <v>Safety services</v>
          </cell>
          <cell r="E693">
            <v>-3100976.26</v>
          </cell>
          <cell r="F693">
            <v>461233.21</v>
          </cell>
          <cell r="G693">
            <v>-3579114.99</v>
          </cell>
          <cell r="H693">
            <v>16905.52</v>
          </cell>
          <cell r="I693">
            <v>4220954.3600000003</v>
          </cell>
          <cell r="J693">
            <v>-7321930.6200000001</v>
          </cell>
          <cell r="K693">
            <v>0</v>
          </cell>
        </row>
        <row r="694">
          <cell r="C694">
            <v>722005</v>
          </cell>
          <cell r="D694" t="str">
            <v>Temporary employment pool</v>
          </cell>
          <cell r="E694">
            <v>-80224.86</v>
          </cell>
          <cell r="F694">
            <v>0</v>
          </cell>
          <cell r="G694">
            <v>-80224.86</v>
          </cell>
          <cell r="H694">
            <v>0</v>
          </cell>
          <cell r="I694">
            <v>10013377.359999999</v>
          </cell>
          <cell r="J694">
            <v>1725907.76</v>
          </cell>
          <cell r="K694">
            <v>-11819509.98</v>
          </cell>
        </row>
        <row r="695">
          <cell r="C695">
            <v>727405</v>
          </cell>
          <cell r="D695" t="str">
            <v>Veterinary medicine-central services</v>
          </cell>
          <cell r="E695">
            <v>1770618.8</v>
          </cell>
          <cell r="F695">
            <v>317891.27</v>
          </cell>
          <cell r="G695">
            <v>1452727.53</v>
          </cell>
          <cell r="H695">
            <v>0</v>
          </cell>
          <cell r="I695">
            <v>973047.77</v>
          </cell>
          <cell r="J695">
            <v>1563079.6799999999</v>
          </cell>
          <cell r="K695">
            <v>-765508.65</v>
          </cell>
        </row>
        <row r="696">
          <cell r="C696">
            <v>722004</v>
          </cell>
          <cell r="D696" t="str">
            <v>Vocational rehabilitation counseling</v>
          </cell>
          <cell r="E696">
            <v>360511.09</v>
          </cell>
          <cell r="F696">
            <v>0</v>
          </cell>
          <cell r="G696">
            <v>360511.09</v>
          </cell>
          <cell r="H696">
            <v>0</v>
          </cell>
          <cell r="I696">
            <v>219495.09</v>
          </cell>
          <cell r="J696">
            <v>141016</v>
          </cell>
          <cell r="K696">
            <v>0</v>
          </cell>
        </row>
        <row r="697">
          <cell r="C697">
            <v>728600</v>
          </cell>
          <cell r="D697" t="str">
            <v>Workers' compensation</v>
          </cell>
          <cell r="E697">
            <v>-2720922.46</v>
          </cell>
          <cell r="F697">
            <v>0</v>
          </cell>
          <cell r="G697">
            <v>-2720922.46</v>
          </cell>
          <cell r="H697">
            <v>0</v>
          </cell>
          <cell r="I697">
            <v>0</v>
          </cell>
          <cell r="J697">
            <v>-2720922.46</v>
          </cell>
          <cell r="K697">
            <v>0</v>
          </cell>
        </row>
        <row r="698">
          <cell r="C698">
            <v>729235</v>
          </cell>
          <cell r="D698" t="str">
            <v>Z-CAPITAL EXPENSE ELIMINATION</v>
          </cell>
          <cell r="E698">
            <v>-6048327.1500000004</v>
          </cell>
          <cell r="F698">
            <v>-1213874.01</v>
          </cell>
          <cell r="G698">
            <v>-4782487.79</v>
          </cell>
          <cell r="H698">
            <v>-51965.35</v>
          </cell>
          <cell r="I698">
            <v>-1018421.41</v>
          </cell>
          <cell r="J698">
            <v>-5029905.74</v>
          </cell>
          <cell r="K698">
            <v>0</v>
          </cell>
        </row>
        <row r="700">
          <cell r="C700">
            <v>724500</v>
          </cell>
          <cell r="D700" t="str">
            <v>Chiles road warehouse</v>
          </cell>
          <cell r="E700">
            <v>38712.83</v>
          </cell>
          <cell r="F700">
            <v>0</v>
          </cell>
          <cell r="G700">
            <v>38712.83</v>
          </cell>
          <cell r="H700">
            <v>0</v>
          </cell>
          <cell r="I700">
            <v>0</v>
          </cell>
          <cell r="J700">
            <v>38712.83</v>
          </cell>
          <cell r="K700">
            <v>0</v>
          </cell>
        </row>
        <row r="701">
          <cell r="C701">
            <v>722025</v>
          </cell>
          <cell r="D701" t="str">
            <v>Construction management</v>
          </cell>
          <cell r="E701">
            <v>175516.03</v>
          </cell>
          <cell r="F701">
            <v>0</v>
          </cell>
          <cell r="G701">
            <v>175516.03</v>
          </cell>
          <cell r="H701">
            <v>0</v>
          </cell>
          <cell r="I701">
            <v>7178019.5999999996</v>
          </cell>
          <cell r="J701">
            <v>5729231.7000000002</v>
          </cell>
          <cell r="K701">
            <v>-12731735.27</v>
          </cell>
        </row>
        <row r="702">
          <cell r="C702">
            <v>727605</v>
          </cell>
          <cell r="D702" t="str">
            <v>Debt service</v>
          </cell>
          <cell r="E702">
            <v>61209.29</v>
          </cell>
          <cell r="F702">
            <v>18196.09</v>
          </cell>
          <cell r="G702">
            <v>43013.2</v>
          </cell>
          <cell r="H702">
            <v>0</v>
          </cell>
          <cell r="I702">
            <v>0</v>
          </cell>
          <cell r="J702">
            <v>61209.29</v>
          </cell>
          <cell r="K702">
            <v>0</v>
          </cell>
        </row>
        <row r="703">
          <cell r="C703">
            <v>722081</v>
          </cell>
          <cell r="D703" t="str">
            <v>Equipment inventory</v>
          </cell>
          <cell r="E703">
            <v>207599.85</v>
          </cell>
          <cell r="F703">
            <v>0</v>
          </cell>
          <cell r="G703">
            <v>207599.85</v>
          </cell>
          <cell r="H703">
            <v>0</v>
          </cell>
          <cell r="I703">
            <v>255772.36</v>
          </cell>
          <cell r="J703">
            <v>182075.46</v>
          </cell>
          <cell r="K703">
            <v>-230247.97</v>
          </cell>
        </row>
        <row r="704">
          <cell r="C704">
            <v>722019</v>
          </cell>
          <cell r="D704" t="str">
            <v>General</v>
          </cell>
          <cell r="E704">
            <v>-2796043.42</v>
          </cell>
          <cell r="F704">
            <v>202138.47</v>
          </cell>
          <cell r="G704">
            <v>-2998181.89</v>
          </cell>
          <cell r="H704">
            <v>0</v>
          </cell>
          <cell r="I704">
            <v>0</v>
          </cell>
          <cell r="J704">
            <v>-2796043.42</v>
          </cell>
          <cell r="K704">
            <v>0</v>
          </cell>
        </row>
        <row r="705">
          <cell r="C705">
            <v>722018</v>
          </cell>
          <cell r="D705" t="str">
            <v>General rental service</v>
          </cell>
          <cell r="E705">
            <v>-4940.5</v>
          </cell>
          <cell r="F705">
            <v>0</v>
          </cell>
          <cell r="G705">
            <v>-4940.5</v>
          </cell>
          <cell r="H705">
            <v>0</v>
          </cell>
          <cell r="I705">
            <v>0</v>
          </cell>
          <cell r="J705">
            <v>7955.84</v>
          </cell>
          <cell r="K705">
            <v>-12896.34</v>
          </cell>
        </row>
        <row r="706">
          <cell r="C706">
            <v>721200</v>
          </cell>
          <cell r="D706" t="str">
            <v>Institutional support</v>
          </cell>
          <cell r="E706">
            <v>38991.69</v>
          </cell>
          <cell r="F706">
            <v>0</v>
          </cell>
          <cell r="G706">
            <v>38991.69</v>
          </cell>
          <cell r="H706">
            <v>0</v>
          </cell>
          <cell r="I706">
            <v>38253.449999999997</v>
          </cell>
          <cell r="J706">
            <v>738.24</v>
          </cell>
          <cell r="K706">
            <v>0</v>
          </cell>
        </row>
        <row r="707">
          <cell r="C707">
            <v>724200</v>
          </cell>
          <cell r="D707" t="str">
            <v>Intercampus exchange operations</v>
          </cell>
          <cell r="E707">
            <v>335577.05</v>
          </cell>
          <cell r="F707">
            <v>115986.8</v>
          </cell>
          <cell r="G707">
            <v>219590.25</v>
          </cell>
          <cell r="H707">
            <v>0</v>
          </cell>
          <cell r="I707">
            <v>106672.87</v>
          </cell>
          <cell r="J707">
            <v>258311.84</v>
          </cell>
          <cell r="K707">
            <v>-29407.66</v>
          </cell>
        </row>
        <row r="708">
          <cell r="C708">
            <v>722035</v>
          </cell>
          <cell r="D708" t="str">
            <v>Mail service</v>
          </cell>
          <cell r="E708">
            <v>489934.75</v>
          </cell>
          <cell r="F708">
            <v>395515.96</v>
          </cell>
          <cell r="G708">
            <v>94418.79</v>
          </cell>
          <cell r="H708">
            <v>0</v>
          </cell>
          <cell r="I708">
            <v>877365.36</v>
          </cell>
          <cell r="J708">
            <v>944891.33</v>
          </cell>
          <cell r="K708">
            <v>-1332321.94</v>
          </cell>
        </row>
        <row r="709">
          <cell r="C709">
            <v>724803</v>
          </cell>
          <cell r="D709" t="str">
            <v>Police</v>
          </cell>
          <cell r="E709">
            <v>5597604.3300000001</v>
          </cell>
          <cell r="F709">
            <v>3828311.35</v>
          </cell>
          <cell r="G709">
            <v>1769292.98</v>
          </cell>
          <cell r="H709">
            <v>0</v>
          </cell>
          <cell r="I709">
            <v>6123661.8099999996</v>
          </cell>
          <cell r="J709">
            <v>4551254.6500000004</v>
          </cell>
          <cell r="K709">
            <v>-5077312.13</v>
          </cell>
        </row>
        <row r="710">
          <cell r="C710">
            <v>724802</v>
          </cell>
          <cell r="D710" t="str">
            <v>Police student monitor service</v>
          </cell>
          <cell r="E710">
            <v>94648.98</v>
          </cell>
          <cell r="F710">
            <v>0</v>
          </cell>
          <cell r="G710">
            <v>94648.98</v>
          </cell>
          <cell r="H710">
            <v>0</v>
          </cell>
          <cell r="I710">
            <v>421247.22</v>
          </cell>
          <cell r="J710">
            <v>86577.06</v>
          </cell>
          <cell r="K710">
            <v>-413175.3</v>
          </cell>
        </row>
        <row r="711">
          <cell r="C711">
            <v>722080</v>
          </cell>
          <cell r="D711" t="str">
            <v>Purchasing</v>
          </cell>
          <cell r="E711">
            <v>2717790.85</v>
          </cell>
          <cell r="F711">
            <v>1446468.31</v>
          </cell>
          <cell r="G711">
            <v>1271322.54</v>
          </cell>
          <cell r="H711">
            <v>0</v>
          </cell>
          <cell r="I711">
            <v>1642840.14</v>
          </cell>
          <cell r="J711">
            <v>1074950.71</v>
          </cell>
          <cell r="K711">
            <v>0</v>
          </cell>
        </row>
        <row r="712">
          <cell r="C712">
            <v>722059</v>
          </cell>
          <cell r="D712" t="str">
            <v>Receiving</v>
          </cell>
          <cell r="E712">
            <v>221970.57</v>
          </cell>
          <cell r="F712">
            <v>221970.57</v>
          </cell>
          <cell r="G712">
            <v>0</v>
          </cell>
          <cell r="H712">
            <v>0</v>
          </cell>
          <cell r="I712">
            <v>113770.12</v>
          </cell>
          <cell r="J712">
            <v>108200.45</v>
          </cell>
          <cell r="K712">
            <v>0</v>
          </cell>
        </row>
        <row r="713">
          <cell r="C713">
            <v>722007</v>
          </cell>
          <cell r="D713" t="str">
            <v>Reprographics</v>
          </cell>
          <cell r="E713">
            <v>-218578.06</v>
          </cell>
          <cell r="F713">
            <v>0</v>
          </cell>
          <cell r="G713">
            <v>-218578.06</v>
          </cell>
          <cell r="H713">
            <v>0</v>
          </cell>
          <cell r="I713">
            <v>1184695.46</v>
          </cell>
          <cell r="J713">
            <v>4262657.83</v>
          </cell>
          <cell r="K713">
            <v>-5665931.3499999996</v>
          </cell>
        </row>
        <row r="714">
          <cell r="C714">
            <v>722063</v>
          </cell>
          <cell r="D714" t="str">
            <v>Storehouse-campus</v>
          </cell>
          <cell r="E714">
            <v>1310163.25</v>
          </cell>
          <cell r="F714">
            <v>0</v>
          </cell>
          <cell r="G714">
            <v>1310163.25</v>
          </cell>
          <cell r="H714">
            <v>0</v>
          </cell>
          <cell r="I714">
            <v>1577526.19</v>
          </cell>
          <cell r="J714">
            <v>5313895.53</v>
          </cell>
          <cell r="K714">
            <v>-5581258.4699999997</v>
          </cell>
        </row>
        <row r="715">
          <cell r="C715">
            <v>722547</v>
          </cell>
          <cell r="D715" t="str">
            <v>Storehouse-chemistry</v>
          </cell>
          <cell r="E715">
            <v>9434.49</v>
          </cell>
          <cell r="F715">
            <v>0</v>
          </cell>
          <cell r="G715">
            <v>9434.49</v>
          </cell>
          <cell r="H715">
            <v>0</v>
          </cell>
          <cell r="I715">
            <v>155817.99</v>
          </cell>
          <cell r="J715">
            <v>612084.52</v>
          </cell>
          <cell r="K715">
            <v>-758468.02</v>
          </cell>
        </row>
        <row r="716">
          <cell r="C716">
            <v>722091</v>
          </cell>
          <cell r="D716" t="str">
            <v>University center</v>
          </cell>
          <cell r="E716">
            <v>826439.53</v>
          </cell>
          <cell r="F716">
            <v>0</v>
          </cell>
          <cell r="G716">
            <v>826439.53</v>
          </cell>
          <cell r="H716">
            <v>0</v>
          </cell>
          <cell r="I716">
            <v>1568126.9</v>
          </cell>
          <cell r="J716">
            <v>6464722.5199999996</v>
          </cell>
          <cell r="K716">
            <v>-7206409.8899999997</v>
          </cell>
        </row>
        <row r="717">
          <cell r="C717">
            <v>727400</v>
          </cell>
          <cell r="D717" t="str">
            <v>Veterinary medicine-central services</v>
          </cell>
          <cell r="E717">
            <v>45653</v>
          </cell>
          <cell r="F717">
            <v>0</v>
          </cell>
          <cell r="G717">
            <v>45653</v>
          </cell>
          <cell r="H717">
            <v>0</v>
          </cell>
          <cell r="I717">
            <v>756178.11</v>
          </cell>
          <cell r="J717">
            <v>3757769.79</v>
          </cell>
          <cell r="K717">
            <v>-4468294.9000000004</v>
          </cell>
        </row>
        <row r="719">
          <cell r="C719">
            <v>729998</v>
          </cell>
          <cell r="D719" t="str">
            <v>Compensated absences accrual</v>
          </cell>
          <cell r="E719">
            <v>788697.16</v>
          </cell>
          <cell r="F719">
            <v>171994.6</v>
          </cell>
          <cell r="G719">
            <v>632201.39</v>
          </cell>
          <cell r="H719">
            <v>-15498.83</v>
          </cell>
          <cell r="I719">
            <v>847910.62</v>
          </cell>
          <cell r="J719">
            <v>-59213.46</v>
          </cell>
          <cell r="K719">
            <v>0</v>
          </cell>
        </row>
        <row r="720">
          <cell r="C720">
            <v>729999</v>
          </cell>
          <cell r="D720" t="str">
            <v>Consolidated employee benefits</v>
          </cell>
          <cell r="E720">
            <v>-9218518.2699999996</v>
          </cell>
          <cell r="F720">
            <v>0</v>
          </cell>
          <cell r="G720">
            <v>-9218518.2699999996</v>
          </cell>
          <cell r="H720">
            <v>0</v>
          </cell>
          <cell r="I720">
            <v>-3665.38</v>
          </cell>
          <cell r="J720">
            <v>-9214852.8900000006</v>
          </cell>
          <cell r="K720">
            <v>0</v>
          </cell>
        </row>
        <row r="721">
          <cell r="C721">
            <v>729892</v>
          </cell>
          <cell r="D721" t="str">
            <v>Educational fee expense proration</v>
          </cell>
          <cell r="E721">
            <v>0</v>
          </cell>
          <cell r="F721">
            <v>-21258359</v>
          </cell>
          <cell r="G721">
            <v>21258359</v>
          </cell>
          <cell r="H721">
            <v>0</v>
          </cell>
          <cell r="I721">
            <v>0</v>
          </cell>
          <cell r="J721">
            <v>0</v>
          </cell>
          <cell r="K721">
            <v>0</v>
          </cell>
        </row>
        <row r="724">
          <cell r="C724">
            <v>640000</v>
          </cell>
          <cell r="D724" t="str">
            <v>Administration</v>
          </cell>
          <cell r="E724">
            <v>4203577</v>
          </cell>
          <cell r="F724">
            <v>1781842.68</v>
          </cell>
          <cell r="G724">
            <v>2421734.3199999998</v>
          </cell>
          <cell r="H724">
            <v>0</v>
          </cell>
          <cell r="I724">
            <v>6881447.0300000003</v>
          </cell>
          <cell r="J724">
            <v>13047574.630000001</v>
          </cell>
          <cell r="K724">
            <v>-15725444.66</v>
          </cell>
        </row>
        <row r="725">
          <cell r="C725">
            <v>642014</v>
          </cell>
          <cell r="D725" t="str">
            <v>Agriculture industrial services</v>
          </cell>
          <cell r="E725">
            <v>433472.08</v>
          </cell>
          <cell r="F725">
            <v>350922.32</v>
          </cell>
          <cell r="G725">
            <v>82549.759999999995</v>
          </cell>
          <cell r="H725">
            <v>0</v>
          </cell>
          <cell r="I725">
            <v>818269.77</v>
          </cell>
          <cell r="J725">
            <v>1816297.03</v>
          </cell>
          <cell r="K725">
            <v>-2201094.7200000002</v>
          </cell>
        </row>
        <row r="726">
          <cell r="C726">
            <v>640500</v>
          </cell>
          <cell r="D726" t="str">
            <v>Bodega marine laboratory</v>
          </cell>
          <cell r="E726">
            <v>794749.77</v>
          </cell>
          <cell r="F726">
            <v>794749.77</v>
          </cell>
          <cell r="G726">
            <v>0</v>
          </cell>
          <cell r="H726">
            <v>0</v>
          </cell>
          <cell r="I726">
            <v>486403.23</v>
          </cell>
          <cell r="J726">
            <v>308346.53999999998</v>
          </cell>
          <cell r="K726">
            <v>0</v>
          </cell>
        </row>
        <row r="727">
          <cell r="C727">
            <v>640020</v>
          </cell>
          <cell r="D727" t="str">
            <v>Building maintenance</v>
          </cell>
          <cell r="E727">
            <v>21945895</v>
          </cell>
          <cell r="F727">
            <v>21079105.66</v>
          </cell>
          <cell r="G727">
            <v>866789.34</v>
          </cell>
          <cell r="H727">
            <v>0</v>
          </cell>
          <cell r="I727">
            <v>10834224.33</v>
          </cell>
          <cell r="J727">
            <v>16011875.57</v>
          </cell>
          <cell r="K727">
            <v>-4900204.9000000004</v>
          </cell>
        </row>
        <row r="728">
          <cell r="C728">
            <v>640490</v>
          </cell>
          <cell r="D728" t="str">
            <v>Chancellor's home maintenance</v>
          </cell>
          <cell r="E728">
            <v>105315.68</v>
          </cell>
          <cell r="F728">
            <v>0</v>
          </cell>
          <cell r="G728">
            <v>105315.68</v>
          </cell>
          <cell r="H728">
            <v>0</v>
          </cell>
          <cell r="I728">
            <v>0</v>
          </cell>
          <cell r="J728">
            <v>105315.68</v>
          </cell>
          <cell r="K728">
            <v>0</v>
          </cell>
        </row>
        <row r="729">
          <cell r="C729">
            <v>640200</v>
          </cell>
          <cell r="D729" t="str">
            <v>Custodial services</v>
          </cell>
          <cell r="E729">
            <v>12653191.689999999</v>
          </cell>
          <cell r="F729">
            <v>12653191.689999999</v>
          </cell>
          <cell r="G729">
            <v>0</v>
          </cell>
          <cell r="H729">
            <v>0</v>
          </cell>
          <cell r="I729">
            <v>6409169.75</v>
          </cell>
          <cell r="J729">
            <v>6244021.9400000004</v>
          </cell>
          <cell r="K729">
            <v>0</v>
          </cell>
        </row>
        <row r="730">
          <cell r="C730">
            <v>640450</v>
          </cell>
          <cell r="D730" t="str">
            <v>Deferred maintenance</v>
          </cell>
          <cell r="E730">
            <v>6534449.8899999997</v>
          </cell>
          <cell r="F730">
            <v>0</v>
          </cell>
          <cell r="G730">
            <v>6534449.8899999997</v>
          </cell>
          <cell r="H730">
            <v>0</v>
          </cell>
          <cell r="I730">
            <v>129627.45</v>
          </cell>
          <cell r="J730">
            <v>6404822.4400000004</v>
          </cell>
          <cell r="K730">
            <v>0</v>
          </cell>
        </row>
        <row r="731">
          <cell r="C731">
            <v>642023</v>
          </cell>
          <cell r="D731" t="str">
            <v>EH&amp;S hazardous waste disposal</v>
          </cell>
          <cell r="E731">
            <v>0</v>
          </cell>
          <cell r="F731">
            <v>0</v>
          </cell>
          <cell r="G731">
            <v>0</v>
          </cell>
          <cell r="H731">
            <v>0</v>
          </cell>
          <cell r="I731">
            <v>-151547</v>
          </cell>
          <cell r="J731">
            <v>151547</v>
          </cell>
          <cell r="K731">
            <v>0</v>
          </cell>
        </row>
        <row r="732">
          <cell r="C732">
            <v>649892</v>
          </cell>
          <cell r="D732" t="str">
            <v>Educational fee expense proration</v>
          </cell>
          <cell r="E732">
            <v>0</v>
          </cell>
          <cell r="F732">
            <v>-25868310</v>
          </cell>
          <cell r="G732">
            <v>25868310</v>
          </cell>
          <cell r="H732">
            <v>0</v>
          </cell>
          <cell r="I732">
            <v>0</v>
          </cell>
          <cell r="J732">
            <v>0</v>
          </cell>
          <cell r="K732">
            <v>0</v>
          </cell>
        </row>
        <row r="733">
          <cell r="C733">
            <v>640150</v>
          </cell>
          <cell r="D733" t="str">
            <v>Fire department</v>
          </cell>
          <cell r="E733">
            <v>5267542.8099999996</v>
          </cell>
          <cell r="F733">
            <v>2934683.77</v>
          </cell>
          <cell r="G733">
            <v>2332859.04</v>
          </cell>
          <cell r="H733">
            <v>0</v>
          </cell>
          <cell r="I733">
            <v>3378515.21</v>
          </cell>
          <cell r="J733">
            <v>2386434.98</v>
          </cell>
          <cell r="K733">
            <v>-497407.38</v>
          </cell>
        </row>
        <row r="734">
          <cell r="C734">
            <v>649996</v>
          </cell>
          <cell r="D734" t="str">
            <v>General</v>
          </cell>
          <cell r="E734">
            <v>4346753.9400000004</v>
          </cell>
          <cell r="F734">
            <v>4460480.37</v>
          </cell>
          <cell r="G734">
            <v>-113726.43</v>
          </cell>
          <cell r="H734">
            <v>0</v>
          </cell>
          <cell r="I734">
            <v>173791.66</v>
          </cell>
          <cell r="J734">
            <v>8032926.3200000003</v>
          </cell>
          <cell r="K734">
            <v>-3859964.04</v>
          </cell>
        </row>
        <row r="735">
          <cell r="C735">
            <v>640160</v>
          </cell>
          <cell r="D735" t="str">
            <v>Grounds maintenance</v>
          </cell>
          <cell r="E735">
            <v>4104405.85</v>
          </cell>
          <cell r="F735">
            <v>3711956.03</v>
          </cell>
          <cell r="G735">
            <v>392449.82</v>
          </cell>
          <cell r="H735">
            <v>0</v>
          </cell>
          <cell r="I735">
            <v>3860247.62</v>
          </cell>
          <cell r="J735">
            <v>3793026.59</v>
          </cell>
          <cell r="K735">
            <v>-3548868.36</v>
          </cell>
        </row>
        <row r="736">
          <cell r="C736">
            <v>640470</v>
          </cell>
          <cell r="D736" t="str">
            <v>Major repairs-department relocation</v>
          </cell>
          <cell r="E736">
            <v>103845.4</v>
          </cell>
          <cell r="F736">
            <v>0</v>
          </cell>
          <cell r="G736">
            <v>103845.4</v>
          </cell>
          <cell r="H736">
            <v>0</v>
          </cell>
          <cell r="I736">
            <v>0</v>
          </cell>
          <cell r="J736">
            <v>103845.4</v>
          </cell>
          <cell r="K736">
            <v>0</v>
          </cell>
        </row>
        <row r="737">
          <cell r="C737">
            <v>640999</v>
          </cell>
          <cell r="D737" t="str">
            <v>OMP UCOP ASSESSMENT</v>
          </cell>
          <cell r="E737">
            <v>1787979</v>
          </cell>
          <cell r="F737">
            <v>0</v>
          </cell>
          <cell r="G737">
            <v>1787979</v>
          </cell>
          <cell r="H737">
            <v>0</v>
          </cell>
          <cell r="I737">
            <v>0</v>
          </cell>
          <cell r="J737">
            <v>1787979</v>
          </cell>
          <cell r="K737">
            <v>0</v>
          </cell>
        </row>
        <row r="738">
          <cell r="C738">
            <v>640901</v>
          </cell>
          <cell r="D738" t="str">
            <v>Op &amp; maintenance of plant-stdt</v>
          </cell>
          <cell r="E738">
            <v>0</v>
          </cell>
          <cell r="F738">
            <v>-3190000</v>
          </cell>
          <cell r="G738">
            <v>3190000</v>
          </cell>
          <cell r="H738">
            <v>0</v>
          </cell>
          <cell r="I738">
            <v>0</v>
          </cell>
          <cell r="J738">
            <v>0</v>
          </cell>
          <cell r="K738">
            <v>0</v>
          </cell>
        </row>
        <row r="739">
          <cell r="C739">
            <v>640290</v>
          </cell>
          <cell r="D739" t="str">
            <v>Purchased utilities</v>
          </cell>
          <cell r="E739">
            <v>27165812.23</v>
          </cell>
          <cell r="F739">
            <v>26491930.530000001</v>
          </cell>
          <cell r="G739">
            <v>673881.7</v>
          </cell>
          <cell r="H739">
            <v>0</v>
          </cell>
          <cell r="I739">
            <v>1402815.75</v>
          </cell>
          <cell r="J739">
            <v>30126005.02</v>
          </cell>
          <cell r="K739">
            <v>-4363008.54</v>
          </cell>
        </row>
        <row r="740">
          <cell r="C740">
            <v>640230</v>
          </cell>
          <cell r="D740" t="str">
            <v>Refuse disposal</v>
          </cell>
          <cell r="E740">
            <v>1002366.29</v>
          </cell>
          <cell r="F740">
            <v>676870.47</v>
          </cell>
          <cell r="G740">
            <v>325495.82</v>
          </cell>
          <cell r="H740">
            <v>0</v>
          </cell>
          <cell r="I740">
            <v>236263.74</v>
          </cell>
          <cell r="J740">
            <v>1039043.1</v>
          </cell>
          <cell r="K740">
            <v>-272940.55</v>
          </cell>
        </row>
        <row r="741">
          <cell r="C741">
            <v>640550</v>
          </cell>
          <cell r="D741" t="str">
            <v>Tahoe environmental research center</v>
          </cell>
          <cell r="E741">
            <v>127439.72</v>
          </cell>
          <cell r="F741">
            <v>0</v>
          </cell>
          <cell r="G741">
            <v>127439.72</v>
          </cell>
          <cell r="H741">
            <v>0</v>
          </cell>
          <cell r="I741">
            <v>0</v>
          </cell>
          <cell r="J741">
            <v>127439.72</v>
          </cell>
          <cell r="K741">
            <v>0</v>
          </cell>
        </row>
        <row r="742">
          <cell r="C742">
            <v>640270</v>
          </cell>
          <cell r="D742" t="str">
            <v>Utilities operations</v>
          </cell>
          <cell r="E742">
            <v>5741917.6600000001</v>
          </cell>
          <cell r="F742">
            <v>5294050.76</v>
          </cell>
          <cell r="G742">
            <v>447866.9</v>
          </cell>
          <cell r="H742">
            <v>0</v>
          </cell>
          <cell r="I742">
            <v>2677417.15</v>
          </cell>
          <cell r="J742">
            <v>3064500.51</v>
          </cell>
          <cell r="K742">
            <v>0</v>
          </cell>
        </row>
        <row r="743">
          <cell r="C743">
            <v>649235</v>
          </cell>
          <cell r="D743" t="str">
            <v>Z-CAPITAL EXPENSE ELIMINATION</v>
          </cell>
          <cell r="E743">
            <v>-3890793.57</v>
          </cell>
          <cell r="F743">
            <v>-955778.75</v>
          </cell>
          <cell r="G743">
            <v>-2935014.82</v>
          </cell>
          <cell r="H743">
            <v>0</v>
          </cell>
          <cell r="I743">
            <v>0</v>
          </cell>
          <cell r="J743">
            <v>-3890793.57</v>
          </cell>
          <cell r="K743">
            <v>0</v>
          </cell>
        </row>
        <row r="746">
          <cell r="C746">
            <v>760100</v>
          </cell>
          <cell r="D746" t="str">
            <v>ASUCD enterprises</v>
          </cell>
          <cell r="E746">
            <v>6462470.7999999998</v>
          </cell>
          <cell r="F746">
            <v>0</v>
          </cell>
          <cell r="G746">
            <v>6462470.7999999998</v>
          </cell>
          <cell r="H746">
            <v>0</v>
          </cell>
          <cell r="I746">
            <v>2409532.48</v>
          </cell>
          <cell r="J746">
            <v>4322603.4000000004</v>
          </cell>
          <cell r="K746">
            <v>-269665.08</v>
          </cell>
        </row>
        <row r="747">
          <cell r="C747">
            <v>760999</v>
          </cell>
          <cell r="D747" t="str">
            <v>AUXILIARY UCOP ASSESSMENT</v>
          </cell>
          <cell r="E747">
            <v>1315867</v>
          </cell>
          <cell r="F747">
            <v>0</v>
          </cell>
          <cell r="G747">
            <v>1315867</v>
          </cell>
          <cell r="H747">
            <v>0</v>
          </cell>
          <cell r="I747">
            <v>0</v>
          </cell>
          <cell r="J747">
            <v>1315867</v>
          </cell>
          <cell r="K747">
            <v>0</v>
          </cell>
        </row>
        <row r="748">
          <cell r="C748">
            <v>762605</v>
          </cell>
          <cell r="D748" t="str">
            <v>Bicycle operations</v>
          </cell>
          <cell r="E748">
            <v>93419.37</v>
          </cell>
          <cell r="F748">
            <v>0</v>
          </cell>
          <cell r="G748">
            <v>93419.37</v>
          </cell>
          <cell r="H748">
            <v>0</v>
          </cell>
          <cell r="I748">
            <v>60300.49</v>
          </cell>
          <cell r="J748">
            <v>34408.879999999997</v>
          </cell>
          <cell r="K748">
            <v>-1290</v>
          </cell>
        </row>
        <row r="749">
          <cell r="C749">
            <v>761601</v>
          </cell>
          <cell r="D749" t="str">
            <v>Bodega marine laboratory housing</v>
          </cell>
          <cell r="E749">
            <v>186324.67</v>
          </cell>
          <cell r="F749">
            <v>0</v>
          </cell>
          <cell r="G749">
            <v>186324.67</v>
          </cell>
          <cell r="H749">
            <v>0</v>
          </cell>
          <cell r="I749">
            <v>162912.26</v>
          </cell>
          <cell r="J749">
            <v>229101.64</v>
          </cell>
          <cell r="K749">
            <v>-205689.23</v>
          </cell>
        </row>
        <row r="750">
          <cell r="C750">
            <v>760400</v>
          </cell>
          <cell r="D750" t="str">
            <v>Cooperative housing</v>
          </cell>
          <cell r="E750">
            <v>-1386052.47</v>
          </cell>
          <cell r="F750">
            <v>0</v>
          </cell>
          <cell r="G750">
            <v>-1386052.47</v>
          </cell>
          <cell r="H750">
            <v>0</v>
          </cell>
          <cell r="I750">
            <v>325324.93</v>
          </cell>
          <cell r="J750">
            <v>1964350.09</v>
          </cell>
          <cell r="K750">
            <v>-3675727.49</v>
          </cell>
        </row>
        <row r="751">
          <cell r="C751">
            <v>760700</v>
          </cell>
          <cell r="D751" t="str">
            <v>Cuarto halls</v>
          </cell>
          <cell r="E751">
            <v>16362236.029999999</v>
          </cell>
          <cell r="F751">
            <v>0</v>
          </cell>
          <cell r="G751">
            <v>16362236.029999999</v>
          </cell>
          <cell r="H751">
            <v>0</v>
          </cell>
          <cell r="I751">
            <v>345453.35</v>
          </cell>
          <cell r="J751">
            <v>16028831.08</v>
          </cell>
          <cell r="K751">
            <v>-12048.4</v>
          </cell>
        </row>
        <row r="752">
          <cell r="C752">
            <v>769908</v>
          </cell>
          <cell r="D752" t="str">
            <v>General</v>
          </cell>
          <cell r="E752">
            <v>193042.01</v>
          </cell>
          <cell r="F752">
            <v>0</v>
          </cell>
          <cell r="G752">
            <v>193042.01</v>
          </cell>
          <cell r="H752">
            <v>0</v>
          </cell>
          <cell r="I752">
            <v>200793.03</v>
          </cell>
          <cell r="J752">
            <v>-7751.02</v>
          </cell>
          <cell r="K752">
            <v>0</v>
          </cell>
        </row>
        <row r="753">
          <cell r="C753">
            <v>760170</v>
          </cell>
          <cell r="D753" t="str">
            <v>Housing central administration</v>
          </cell>
          <cell r="E753">
            <v>171710.93</v>
          </cell>
          <cell r="F753">
            <v>0</v>
          </cell>
          <cell r="G753">
            <v>171710.93</v>
          </cell>
          <cell r="H753">
            <v>0</v>
          </cell>
          <cell r="I753">
            <v>8910209.4499999993</v>
          </cell>
          <cell r="J753">
            <v>-7944006.3499999996</v>
          </cell>
          <cell r="K753">
            <v>-794492.17</v>
          </cell>
        </row>
        <row r="754">
          <cell r="C754">
            <v>760600</v>
          </cell>
          <cell r="D754" t="str">
            <v>Leach halls</v>
          </cell>
          <cell r="E754">
            <v>2290485.62</v>
          </cell>
          <cell r="F754">
            <v>0</v>
          </cell>
          <cell r="G754">
            <v>2290485.62</v>
          </cell>
          <cell r="H754">
            <v>0</v>
          </cell>
          <cell r="I754">
            <v>1471.23</v>
          </cell>
          <cell r="J754">
            <v>2289014.39</v>
          </cell>
          <cell r="K754">
            <v>0</v>
          </cell>
        </row>
        <row r="755">
          <cell r="C755">
            <v>766415</v>
          </cell>
          <cell r="D755" t="str">
            <v>Memorial union - bookstore</v>
          </cell>
          <cell r="E755">
            <v>18255389.550000001</v>
          </cell>
          <cell r="F755">
            <v>0</v>
          </cell>
          <cell r="G755">
            <v>18255389.550000001</v>
          </cell>
          <cell r="H755">
            <v>0</v>
          </cell>
          <cell r="I755">
            <v>2952654.57</v>
          </cell>
          <cell r="J755">
            <v>15284892.35</v>
          </cell>
          <cell r="K755">
            <v>17842.63</v>
          </cell>
        </row>
        <row r="756">
          <cell r="C756">
            <v>766410</v>
          </cell>
          <cell r="D756" t="str">
            <v>Memorial union - general</v>
          </cell>
          <cell r="E756">
            <v>725593.5</v>
          </cell>
          <cell r="F756">
            <v>0</v>
          </cell>
          <cell r="G756">
            <v>725593.5</v>
          </cell>
          <cell r="H756">
            <v>0</v>
          </cell>
          <cell r="I756">
            <v>0</v>
          </cell>
          <cell r="J756">
            <v>725593.5</v>
          </cell>
          <cell r="K756">
            <v>0</v>
          </cell>
        </row>
        <row r="757">
          <cell r="C757">
            <v>760300</v>
          </cell>
          <cell r="D757" t="str">
            <v>Orchard park</v>
          </cell>
          <cell r="E757">
            <v>54980.05</v>
          </cell>
          <cell r="F757">
            <v>0</v>
          </cell>
          <cell r="G757">
            <v>54980.05</v>
          </cell>
          <cell r="H757">
            <v>0</v>
          </cell>
          <cell r="I757">
            <v>7694.25</v>
          </cell>
          <cell r="J757">
            <v>47285.8</v>
          </cell>
          <cell r="K757">
            <v>0</v>
          </cell>
        </row>
        <row r="758">
          <cell r="C758">
            <v>769907</v>
          </cell>
          <cell r="D758" t="str">
            <v>Other</v>
          </cell>
          <cell r="E758">
            <v>-4616175.8899999997</v>
          </cell>
          <cell r="F758">
            <v>0</v>
          </cell>
          <cell r="G758">
            <v>-4616175.8899999997</v>
          </cell>
          <cell r="H758">
            <v>0</v>
          </cell>
          <cell r="I758">
            <v>0</v>
          </cell>
          <cell r="J758">
            <v>-4616175.8899999997</v>
          </cell>
          <cell r="K758">
            <v>0</v>
          </cell>
        </row>
        <row r="759">
          <cell r="C759">
            <v>762610</v>
          </cell>
          <cell r="D759" t="str">
            <v>Parking enforcement</v>
          </cell>
          <cell r="E759">
            <v>9416831.9299999997</v>
          </cell>
          <cell r="F759">
            <v>0</v>
          </cell>
          <cell r="G759">
            <v>9416831.9299999997</v>
          </cell>
          <cell r="H759">
            <v>0</v>
          </cell>
          <cell r="I759">
            <v>1632342.39</v>
          </cell>
          <cell r="J759">
            <v>8495744.9700000007</v>
          </cell>
          <cell r="K759">
            <v>-711255.43</v>
          </cell>
        </row>
        <row r="760">
          <cell r="C760">
            <v>760180</v>
          </cell>
          <cell r="D760" t="str">
            <v>Privately developed housing</v>
          </cell>
          <cell r="E760">
            <v>105109.69</v>
          </cell>
          <cell r="F760">
            <v>0</v>
          </cell>
          <cell r="G760">
            <v>105109.69</v>
          </cell>
          <cell r="H760">
            <v>0</v>
          </cell>
          <cell r="I760">
            <v>236597.37</v>
          </cell>
          <cell r="J760">
            <v>163748.29999999999</v>
          </cell>
          <cell r="K760">
            <v>-295235.98</v>
          </cell>
        </row>
        <row r="761">
          <cell r="C761">
            <v>761936</v>
          </cell>
          <cell r="D761" t="str">
            <v>RETAIL DINING &amp; CATERING SERVICES</v>
          </cell>
          <cell r="E761">
            <v>11612123.35</v>
          </cell>
          <cell r="F761">
            <v>0</v>
          </cell>
          <cell r="G761">
            <v>11612123.35</v>
          </cell>
          <cell r="H761">
            <v>0</v>
          </cell>
          <cell r="I761">
            <v>6618966.7599999998</v>
          </cell>
          <cell r="J761">
            <v>4993156.59</v>
          </cell>
          <cell r="K761">
            <v>0</v>
          </cell>
        </row>
        <row r="762">
          <cell r="C762">
            <v>761100</v>
          </cell>
          <cell r="D762" t="str">
            <v>Regan hall</v>
          </cell>
          <cell r="E762">
            <v>-1.1599999999999999</v>
          </cell>
          <cell r="F762">
            <v>0</v>
          </cell>
          <cell r="G762">
            <v>-1.1599999999999999</v>
          </cell>
          <cell r="H762">
            <v>0</v>
          </cell>
          <cell r="I762">
            <v>0</v>
          </cell>
          <cell r="J762">
            <v>-1.1599999999999999</v>
          </cell>
          <cell r="K762">
            <v>0</v>
          </cell>
        </row>
        <row r="763">
          <cell r="C763">
            <v>761200</v>
          </cell>
          <cell r="D763" t="str">
            <v>Segundo hall</v>
          </cell>
          <cell r="E763">
            <v>14113422.689999999</v>
          </cell>
          <cell r="F763">
            <v>0</v>
          </cell>
          <cell r="G763">
            <v>14113422.689999999</v>
          </cell>
          <cell r="H763">
            <v>0</v>
          </cell>
          <cell r="I763">
            <v>444492.69</v>
          </cell>
          <cell r="J763">
            <v>13668930</v>
          </cell>
          <cell r="K763">
            <v>0</v>
          </cell>
        </row>
        <row r="764">
          <cell r="C764">
            <v>760500</v>
          </cell>
          <cell r="D764" t="str">
            <v>Segundo infill housing</v>
          </cell>
          <cell r="E764">
            <v>1397.45</v>
          </cell>
          <cell r="F764">
            <v>0</v>
          </cell>
          <cell r="G764">
            <v>1397.45</v>
          </cell>
          <cell r="H764">
            <v>0</v>
          </cell>
          <cell r="I764">
            <v>0</v>
          </cell>
          <cell r="J764">
            <v>1397.45</v>
          </cell>
          <cell r="K764">
            <v>0</v>
          </cell>
        </row>
        <row r="765">
          <cell r="C765">
            <v>761400</v>
          </cell>
          <cell r="D765" t="str">
            <v>Solano park apartments</v>
          </cell>
          <cell r="E765">
            <v>1688062.69</v>
          </cell>
          <cell r="F765">
            <v>0</v>
          </cell>
          <cell r="G765">
            <v>1688062.69</v>
          </cell>
          <cell r="H765">
            <v>0</v>
          </cell>
          <cell r="I765">
            <v>132038</v>
          </cell>
          <cell r="J765">
            <v>1556024.69</v>
          </cell>
          <cell r="K765">
            <v>0</v>
          </cell>
        </row>
        <row r="766">
          <cell r="C766">
            <v>761700</v>
          </cell>
          <cell r="D766" t="str">
            <v>Tercero halls</v>
          </cell>
          <cell r="E766">
            <v>19006111.809999999</v>
          </cell>
          <cell r="F766">
            <v>0</v>
          </cell>
          <cell r="G766">
            <v>19006111.809999999</v>
          </cell>
          <cell r="H766">
            <v>0</v>
          </cell>
          <cell r="I766">
            <v>522192.99</v>
          </cell>
          <cell r="J766">
            <v>18483918.82</v>
          </cell>
          <cell r="K766">
            <v>0</v>
          </cell>
        </row>
        <row r="767">
          <cell r="C767">
            <v>762620</v>
          </cell>
          <cell r="D767" t="str">
            <v>Unitrans bus service</v>
          </cell>
          <cell r="E767">
            <v>2067769.55</v>
          </cell>
          <cell r="F767">
            <v>652</v>
          </cell>
          <cell r="G767">
            <v>2025136.57</v>
          </cell>
          <cell r="H767">
            <v>41980.98</v>
          </cell>
          <cell r="I767">
            <v>1268516.81</v>
          </cell>
          <cell r="J767">
            <v>991682.12</v>
          </cell>
          <cell r="K767">
            <v>-192429.38</v>
          </cell>
        </row>
        <row r="768">
          <cell r="C768">
            <v>766610</v>
          </cell>
          <cell r="D768" t="str">
            <v>University airport</v>
          </cell>
          <cell r="E768">
            <v>452994.71</v>
          </cell>
          <cell r="F768">
            <v>0</v>
          </cell>
          <cell r="G768">
            <v>452994.71</v>
          </cell>
          <cell r="H768">
            <v>0</v>
          </cell>
          <cell r="I768">
            <v>48542.1</v>
          </cell>
          <cell r="J768">
            <v>414420.81</v>
          </cell>
          <cell r="K768">
            <v>-9968.2000000000007</v>
          </cell>
        </row>
        <row r="769">
          <cell r="C769">
            <v>766518</v>
          </cell>
          <cell r="D769" t="str">
            <v>Vending concessions</v>
          </cell>
          <cell r="E769">
            <v>5788.49</v>
          </cell>
          <cell r="F769">
            <v>0</v>
          </cell>
          <cell r="G769">
            <v>5788.49</v>
          </cell>
          <cell r="H769">
            <v>0</v>
          </cell>
          <cell r="I769">
            <v>0</v>
          </cell>
          <cell r="J769">
            <v>5788.49</v>
          </cell>
          <cell r="K769">
            <v>0</v>
          </cell>
        </row>
        <row r="770">
          <cell r="C770">
            <v>767480</v>
          </cell>
          <cell r="D770" t="str">
            <v>Veterinary medical tulare housing</v>
          </cell>
          <cell r="E770">
            <v>8392.65</v>
          </cell>
          <cell r="F770">
            <v>0</v>
          </cell>
          <cell r="G770">
            <v>8392.65</v>
          </cell>
          <cell r="H770">
            <v>0</v>
          </cell>
          <cell r="I770">
            <v>0</v>
          </cell>
          <cell r="J770">
            <v>8392.65</v>
          </cell>
          <cell r="K770">
            <v>0</v>
          </cell>
        </row>
        <row r="771">
          <cell r="C771">
            <v>769235</v>
          </cell>
          <cell r="D771" t="str">
            <v>Z-CAPITAL EXPENSE ELIMINATION</v>
          </cell>
          <cell r="E771">
            <v>-653500.39</v>
          </cell>
          <cell r="F771">
            <v>0</v>
          </cell>
          <cell r="G771">
            <v>-653500.39</v>
          </cell>
          <cell r="H771">
            <v>0</v>
          </cell>
          <cell r="I771">
            <v>0</v>
          </cell>
          <cell r="J771">
            <v>-653500.39</v>
          </cell>
          <cell r="K771">
            <v>0</v>
          </cell>
        </row>
        <row r="774">
          <cell r="C774">
            <v>800000</v>
          </cell>
          <cell r="D774" t="str">
            <v>Agency account</v>
          </cell>
          <cell r="E774">
            <v>0</v>
          </cell>
          <cell r="F774">
            <v>0</v>
          </cell>
          <cell r="G774">
            <v>0</v>
          </cell>
          <cell r="H774">
            <v>0</v>
          </cell>
          <cell r="I774">
            <v>1112126.1399999999</v>
          </cell>
          <cell r="J774">
            <v>-601031.23</v>
          </cell>
          <cell r="K774">
            <v>-511094.91</v>
          </cell>
        </row>
        <row r="775">
          <cell r="C775">
            <v>0</v>
          </cell>
          <cell r="D775" t="str">
            <v>Unallocated/Provision/Agency Accounts</v>
          </cell>
          <cell r="E775">
            <v>0</v>
          </cell>
          <cell r="F775">
            <v>0</v>
          </cell>
          <cell r="G775">
            <v>0</v>
          </cell>
          <cell r="H775">
            <v>0</v>
          </cell>
          <cell r="I775">
            <v>-1145773.52</v>
          </cell>
          <cell r="J775">
            <v>1145773.52</v>
          </cell>
          <cell r="K775">
            <v>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6"/>
  <sheetViews>
    <sheetView zoomScaleNormal="100" zoomScaleSheetLayoutView="100" workbookViewId="0">
      <pane ySplit="3" topLeftCell="A767" activePane="bottomLeft" state="frozen"/>
      <selection pane="bottomLeft" activeCell="J773" sqref="J773"/>
    </sheetView>
  </sheetViews>
  <sheetFormatPr defaultColWidth="9.109375" defaultRowHeight="13.2" x14ac:dyDescent="0.25"/>
  <cols>
    <col min="1" max="1" width="2" style="5" customWidth="1"/>
    <col min="2" max="2" width="1.33203125" style="5" customWidth="1"/>
    <col min="3" max="3" width="1.109375" style="5" customWidth="1"/>
    <col min="4" max="4" width="1.109375" style="8" customWidth="1"/>
    <col min="5" max="5" width="32.5546875" style="5" customWidth="1"/>
    <col min="6" max="6" width="12" style="36" bestFit="1" customWidth="1"/>
    <col min="7" max="7" width="0.88671875" style="37" customWidth="1"/>
    <col min="8" max="8" width="13.44140625" style="36" bestFit="1" customWidth="1"/>
    <col min="9" max="9" width="1" style="36" customWidth="1"/>
    <col min="10" max="10" width="11.33203125" style="36" bestFit="1" customWidth="1"/>
    <col min="11" max="11" width="1" style="36" customWidth="1"/>
    <col min="12" max="12" width="10.6640625" style="36" customWidth="1"/>
    <col min="13" max="13" width="1" style="36" customWidth="1"/>
    <col min="14" max="14" width="11.33203125" style="36" bestFit="1" customWidth="1"/>
    <col min="15" max="15" width="1" style="36" customWidth="1"/>
    <col min="16" max="16" width="11.33203125" style="36" bestFit="1" customWidth="1"/>
    <col min="17" max="17" width="1" style="36" customWidth="1"/>
    <col min="18" max="18" width="10.6640625" style="36" customWidth="1"/>
    <col min="19" max="19" width="10.44140625" style="4" customWidth="1"/>
    <col min="20" max="16384" width="9.109375" style="5"/>
  </cols>
  <sheetData>
    <row r="1" spans="1:21" ht="21.75" customHeight="1" x14ac:dyDescent="0.25">
      <c r="A1" s="2"/>
      <c r="B1" s="2"/>
      <c r="C1" s="2"/>
      <c r="D1" s="68"/>
      <c r="E1" s="3" t="s">
        <v>17</v>
      </c>
      <c r="F1" s="25" t="s">
        <v>17</v>
      </c>
      <c r="G1" s="26"/>
      <c r="H1" s="27" t="s">
        <v>18</v>
      </c>
      <c r="I1" s="27"/>
      <c r="J1" s="27"/>
      <c r="K1" s="27"/>
      <c r="L1" s="27"/>
      <c r="M1" s="28"/>
      <c r="N1" s="27" t="s">
        <v>19</v>
      </c>
      <c r="O1" s="27"/>
      <c r="P1" s="27"/>
      <c r="Q1" s="27"/>
      <c r="R1" s="27"/>
    </row>
    <row r="2" spans="1:21" s="6" customFormat="1" ht="33.75" customHeight="1" x14ac:dyDescent="0.25">
      <c r="E2" s="6" t="s">
        <v>17</v>
      </c>
      <c r="F2" s="29" t="s">
        <v>4</v>
      </c>
      <c r="G2" s="30"/>
      <c r="H2" s="31" t="s">
        <v>20</v>
      </c>
      <c r="I2" s="31"/>
      <c r="J2" s="31"/>
      <c r="K2" s="32"/>
      <c r="L2" s="33" t="s">
        <v>5</v>
      </c>
      <c r="M2" s="34"/>
      <c r="N2" s="29" t="s">
        <v>21</v>
      </c>
      <c r="O2" s="35"/>
      <c r="P2" s="29" t="s">
        <v>3</v>
      </c>
      <c r="Q2" s="35"/>
      <c r="R2" s="29" t="s">
        <v>22</v>
      </c>
      <c r="S2" s="7"/>
    </row>
    <row r="3" spans="1:21" ht="17.100000000000001" customHeight="1" x14ac:dyDescent="0.25">
      <c r="A3" s="65"/>
      <c r="B3" s="65"/>
      <c r="C3" s="65"/>
      <c r="D3" s="14"/>
      <c r="E3" s="65"/>
      <c r="H3" s="38" t="s">
        <v>23</v>
      </c>
      <c r="J3" s="39" t="s">
        <v>24</v>
      </c>
      <c r="R3" s="36" t="s">
        <v>17</v>
      </c>
    </row>
    <row r="4" spans="1:21" x14ac:dyDescent="0.25">
      <c r="A4" s="9" t="s">
        <v>25</v>
      </c>
      <c r="B4" s="9"/>
      <c r="C4" s="65"/>
      <c r="D4" s="14"/>
      <c r="E4" s="65"/>
    </row>
    <row r="5" spans="1:21" x14ac:dyDescent="0.25">
      <c r="A5" s="10" t="s">
        <v>26</v>
      </c>
      <c r="B5" s="10"/>
      <c r="C5" s="65"/>
      <c r="D5" s="14"/>
      <c r="E5" s="9"/>
    </row>
    <row r="6" spans="1:21" x14ac:dyDescent="0.25">
      <c r="A6" s="10"/>
      <c r="B6" s="10"/>
      <c r="C6" s="65"/>
      <c r="D6" s="14"/>
      <c r="E6" s="9"/>
    </row>
    <row r="7" spans="1:21" x14ac:dyDescent="0.25">
      <c r="A7" s="65"/>
      <c r="B7" s="65" t="s">
        <v>27</v>
      </c>
      <c r="C7" s="65"/>
      <c r="D7" s="14"/>
      <c r="E7" s="65"/>
    </row>
    <row r="8" spans="1:21" x14ac:dyDescent="0.25">
      <c r="A8" s="65"/>
      <c r="B8" s="14"/>
      <c r="C8" s="47" t="s">
        <v>28</v>
      </c>
      <c r="D8" s="14"/>
      <c r="E8" s="65"/>
      <c r="F8" s="43">
        <f>SUM(H8:L8)</f>
        <v>8184000</v>
      </c>
      <c r="G8" s="44"/>
      <c r="H8" s="43">
        <v>2872000</v>
      </c>
      <c r="I8" s="44"/>
      <c r="J8" s="43">
        <v>178000</v>
      </c>
      <c r="K8" s="44"/>
      <c r="L8" s="43">
        <v>5134000</v>
      </c>
      <c r="M8" s="44"/>
      <c r="N8" s="43">
        <v>3337000</v>
      </c>
      <c r="O8" s="44"/>
      <c r="P8" s="43">
        <v>4847000</v>
      </c>
      <c r="Q8" s="44"/>
      <c r="R8" s="43">
        <v>0</v>
      </c>
      <c r="S8" s="36">
        <f>SUM(N8:P8)-R8-F8</f>
        <v>0</v>
      </c>
      <c r="T8" s="11"/>
      <c r="U8" s="65"/>
    </row>
    <row r="9" spans="1:21" x14ac:dyDescent="0.25">
      <c r="A9" s="65"/>
      <c r="B9" s="14"/>
      <c r="C9" s="47" t="s">
        <v>273</v>
      </c>
      <c r="D9" s="14"/>
      <c r="E9" s="12"/>
      <c r="F9" s="36">
        <f>SUM(H9:L9)</f>
        <v>8000</v>
      </c>
      <c r="G9" s="40"/>
      <c r="H9" s="36">
        <v>8000</v>
      </c>
      <c r="I9" s="40"/>
      <c r="J9" s="36">
        <v>0</v>
      </c>
      <c r="K9" s="40"/>
      <c r="L9" s="36">
        <v>0</v>
      </c>
      <c r="M9" s="40"/>
      <c r="N9" s="36">
        <v>3000</v>
      </c>
      <c r="O9" s="40"/>
      <c r="P9" s="36">
        <v>5000</v>
      </c>
      <c r="Q9" s="40"/>
      <c r="R9" s="36">
        <v>0</v>
      </c>
      <c r="S9" s="36">
        <f t="shared" ref="S9:S45" si="0">SUM(N9:P9)-R9-F9</f>
        <v>0</v>
      </c>
      <c r="T9" s="11"/>
      <c r="U9" s="65"/>
    </row>
    <row r="10" spans="1:21" x14ac:dyDescent="0.25">
      <c r="A10" s="65"/>
      <c r="B10" s="14"/>
      <c r="C10" s="47" t="s">
        <v>29</v>
      </c>
      <c r="D10" s="14"/>
      <c r="E10" s="65"/>
      <c r="F10" s="36">
        <f>SUM(H10:L10)</f>
        <v>11450000</v>
      </c>
      <c r="G10" s="40"/>
      <c r="H10" s="36">
        <v>4675000</v>
      </c>
      <c r="I10" s="40"/>
      <c r="J10" s="36">
        <v>2249000</v>
      </c>
      <c r="K10" s="40"/>
      <c r="L10" s="36">
        <v>4526000</v>
      </c>
      <c r="M10" s="40"/>
      <c r="N10" s="36">
        <v>5298000</v>
      </c>
      <c r="O10" s="40"/>
      <c r="P10" s="36">
        <v>6258000</v>
      </c>
      <c r="Q10" s="40"/>
      <c r="R10" s="36">
        <v>106000</v>
      </c>
      <c r="S10" s="36">
        <f t="shared" si="0"/>
        <v>0</v>
      </c>
      <c r="T10" s="11"/>
      <c r="U10" s="65"/>
    </row>
    <row r="11" spans="1:21" x14ac:dyDescent="0.25">
      <c r="A11" s="65"/>
      <c r="B11" s="14"/>
      <c r="C11" s="47" t="s">
        <v>30</v>
      </c>
      <c r="D11" s="14"/>
      <c r="E11" s="65"/>
      <c r="F11" s="36">
        <f>SUM(H11:L11)</f>
        <v>0</v>
      </c>
      <c r="G11" s="40"/>
      <c r="H11" s="36">
        <v>0</v>
      </c>
      <c r="I11" s="40"/>
      <c r="J11" s="36">
        <v>0</v>
      </c>
      <c r="K11" s="40"/>
      <c r="L11" s="36">
        <v>0</v>
      </c>
      <c r="M11" s="40"/>
      <c r="N11" s="36">
        <v>0</v>
      </c>
      <c r="O11" s="40"/>
      <c r="P11" s="36">
        <v>0</v>
      </c>
      <c r="Q11" s="40"/>
      <c r="R11" s="36">
        <v>0</v>
      </c>
      <c r="S11" s="36">
        <f t="shared" si="0"/>
        <v>0</v>
      </c>
      <c r="T11" s="11"/>
      <c r="U11" s="65"/>
    </row>
    <row r="12" spans="1:21" x14ac:dyDescent="0.25">
      <c r="A12" s="65"/>
      <c r="B12" s="14"/>
      <c r="C12" s="47" t="s">
        <v>31</v>
      </c>
      <c r="D12" s="14"/>
      <c r="E12" s="65"/>
      <c r="F12" s="36">
        <f>SUM(H12:L12)</f>
        <v>217000</v>
      </c>
      <c r="G12" s="40"/>
      <c r="H12" s="36">
        <v>210000</v>
      </c>
      <c r="I12" s="40"/>
      <c r="J12" s="36">
        <v>-11000</v>
      </c>
      <c r="K12" s="40"/>
      <c r="L12" s="36">
        <v>18000</v>
      </c>
      <c r="M12" s="40"/>
      <c r="N12" s="36">
        <v>91000</v>
      </c>
      <c r="O12" s="40"/>
      <c r="P12" s="36">
        <v>151000</v>
      </c>
      <c r="Q12" s="40"/>
      <c r="R12" s="36">
        <v>25000</v>
      </c>
      <c r="S12" s="36">
        <f t="shared" si="0"/>
        <v>0</v>
      </c>
      <c r="T12" s="11"/>
      <c r="U12" s="65"/>
    </row>
    <row r="13" spans="1:21" x14ac:dyDescent="0.25">
      <c r="A13" s="65"/>
      <c r="B13" s="14"/>
      <c r="C13" s="65" t="s">
        <v>504</v>
      </c>
      <c r="D13" s="65"/>
      <c r="E13" s="65"/>
      <c r="F13" s="36">
        <f t="shared" ref="F13:F37" si="1">SUM(H13:L13)</f>
        <v>5448000</v>
      </c>
      <c r="G13" s="40"/>
      <c r="H13" s="36">
        <v>1557000</v>
      </c>
      <c r="I13" s="40"/>
      <c r="J13" s="36">
        <v>294000</v>
      </c>
      <c r="K13" s="40"/>
      <c r="L13" s="36">
        <v>3597000</v>
      </c>
      <c r="M13" s="40"/>
      <c r="N13" s="36">
        <v>3268000</v>
      </c>
      <c r="O13" s="40"/>
      <c r="P13" s="36">
        <v>2471000</v>
      </c>
      <c r="Q13" s="40"/>
      <c r="R13" s="36">
        <v>291000</v>
      </c>
      <c r="S13" s="36">
        <f t="shared" si="0"/>
        <v>0</v>
      </c>
      <c r="T13" s="11"/>
      <c r="U13" s="65"/>
    </row>
    <row r="14" spans="1:21" x14ac:dyDescent="0.25">
      <c r="A14" s="14"/>
      <c r="B14" s="14"/>
      <c r="C14" s="47" t="s">
        <v>32</v>
      </c>
      <c r="D14" s="14"/>
      <c r="E14" s="65"/>
      <c r="F14" s="36">
        <f t="shared" si="1"/>
        <v>111000</v>
      </c>
      <c r="G14" s="40"/>
      <c r="H14" s="36">
        <v>0</v>
      </c>
      <c r="I14" s="40"/>
      <c r="J14" s="36">
        <v>0</v>
      </c>
      <c r="K14" s="40"/>
      <c r="L14" s="36">
        <v>111000</v>
      </c>
      <c r="M14" s="40"/>
      <c r="N14" s="36">
        <v>24000</v>
      </c>
      <c r="O14" s="40"/>
      <c r="P14" s="36">
        <v>88000</v>
      </c>
      <c r="Q14" s="40"/>
      <c r="R14" s="36">
        <v>1000</v>
      </c>
      <c r="S14" s="36">
        <f t="shared" si="0"/>
        <v>0</v>
      </c>
      <c r="T14" s="11"/>
      <c r="U14" s="65"/>
    </row>
    <row r="15" spans="1:21" x14ac:dyDescent="0.25">
      <c r="A15" s="14"/>
      <c r="B15" s="14"/>
      <c r="C15" s="47" t="s">
        <v>33</v>
      </c>
      <c r="D15" s="14"/>
      <c r="E15" s="65"/>
      <c r="F15" s="36">
        <f t="shared" si="1"/>
        <v>2137000</v>
      </c>
      <c r="G15" s="40"/>
      <c r="H15" s="36">
        <v>1705000</v>
      </c>
      <c r="I15" s="40"/>
      <c r="J15" s="36">
        <v>72000</v>
      </c>
      <c r="K15" s="40"/>
      <c r="L15" s="36">
        <v>360000</v>
      </c>
      <c r="M15" s="40"/>
      <c r="N15" s="36">
        <v>1297000</v>
      </c>
      <c r="O15" s="40"/>
      <c r="P15" s="36">
        <v>841000</v>
      </c>
      <c r="Q15" s="40"/>
      <c r="R15" s="36">
        <v>1000</v>
      </c>
      <c r="S15" s="36">
        <f t="shared" si="0"/>
        <v>0</v>
      </c>
      <c r="T15" s="11"/>
      <c r="U15" s="65"/>
    </row>
    <row r="16" spans="1:21" s="65" customFormat="1" x14ac:dyDescent="0.25">
      <c r="A16" s="14"/>
      <c r="B16" s="14"/>
      <c r="C16" s="47" t="s">
        <v>537</v>
      </c>
      <c r="D16" s="14"/>
      <c r="F16" s="36">
        <f t="shared" si="1"/>
        <v>4050000</v>
      </c>
      <c r="G16" s="40"/>
      <c r="H16" s="36">
        <v>4025000</v>
      </c>
      <c r="I16" s="40"/>
      <c r="J16" s="36">
        <v>25000</v>
      </c>
      <c r="K16" s="40"/>
      <c r="L16" s="36">
        <v>0</v>
      </c>
      <c r="M16" s="40"/>
      <c r="N16" s="36">
        <v>2612000</v>
      </c>
      <c r="O16" s="40"/>
      <c r="P16" s="36">
        <v>1438000</v>
      </c>
      <c r="Q16" s="40"/>
      <c r="R16" s="36">
        <v>0</v>
      </c>
      <c r="S16" s="36">
        <f t="shared" si="0"/>
        <v>0</v>
      </c>
      <c r="T16" s="64"/>
    </row>
    <row r="17" spans="1:21" x14ac:dyDescent="0.25">
      <c r="A17" s="65"/>
      <c r="B17" s="14"/>
      <c r="C17" s="47" t="s">
        <v>34</v>
      </c>
      <c r="D17" s="14"/>
      <c r="E17" s="65"/>
      <c r="F17" s="36">
        <f t="shared" si="1"/>
        <v>11213000</v>
      </c>
      <c r="G17" s="40"/>
      <c r="H17" s="36">
        <v>2727000</v>
      </c>
      <c r="I17" s="40"/>
      <c r="J17" s="36">
        <v>517000</v>
      </c>
      <c r="K17" s="40"/>
      <c r="L17" s="36">
        <v>7969000</v>
      </c>
      <c r="M17" s="40"/>
      <c r="N17" s="36">
        <v>5129000</v>
      </c>
      <c r="O17" s="40"/>
      <c r="P17" s="36">
        <v>6087000</v>
      </c>
      <c r="Q17" s="40"/>
      <c r="R17" s="36">
        <v>3000</v>
      </c>
      <c r="S17" s="36">
        <f t="shared" si="0"/>
        <v>0</v>
      </c>
      <c r="T17" s="11"/>
      <c r="U17" s="65"/>
    </row>
    <row r="18" spans="1:21" x14ac:dyDescent="0.25">
      <c r="A18" s="65"/>
      <c r="B18" s="14"/>
      <c r="C18" s="47" t="s">
        <v>35</v>
      </c>
      <c r="D18" s="14"/>
      <c r="E18" s="65"/>
      <c r="F18" s="36">
        <f t="shared" si="1"/>
        <v>262000</v>
      </c>
      <c r="G18" s="40"/>
      <c r="H18" s="36">
        <v>19000</v>
      </c>
      <c r="I18" s="40"/>
      <c r="J18" s="36">
        <v>8000</v>
      </c>
      <c r="K18" s="40"/>
      <c r="L18" s="36">
        <v>235000</v>
      </c>
      <c r="M18" s="40"/>
      <c r="N18" s="36">
        <v>154000</v>
      </c>
      <c r="O18" s="40"/>
      <c r="P18" s="36">
        <v>108000</v>
      </c>
      <c r="Q18" s="40"/>
      <c r="R18" s="36">
        <v>0</v>
      </c>
      <c r="S18" s="36">
        <f t="shared" si="0"/>
        <v>0</v>
      </c>
      <c r="T18" s="11"/>
      <c r="U18" s="65"/>
    </row>
    <row r="19" spans="1:21" x14ac:dyDescent="0.25">
      <c r="A19" s="65"/>
      <c r="B19" s="14"/>
      <c r="C19" s="47" t="s">
        <v>36</v>
      </c>
      <c r="D19" s="14"/>
      <c r="E19" s="65"/>
      <c r="F19" s="36">
        <f t="shared" si="1"/>
        <v>4841000</v>
      </c>
      <c r="G19" s="40"/>
      <c r="H19" s="36">
        <v>1632000</v>
      </c>
      <c r="I19" s="40"/>
      <c r="J19" s="36">
        <v>224000</v>
      </c>
      <c r="K19" s="40"/>
      <c r="L19" s="36">
        <v>2985000</v>
      </c>
      <c r="M19" s="40"/>
      <c r="N19" s="36">
        <v>3048000</v>
      </c>
      <c r="O19" s="40"/>
      <c r="P19" s="36">
        <v>1806000</v>
      </c>
      <c r="Q19" s="40"/>
      <c r="R19" s="36">
        <v>13000</v>
      </c>
      <c r="S19" s="36">
        <f t="shared" si="0"/>
        <v>0</v>
      </c>
      <c r="T19" s="11"/>
      <c r="U19" s="65"/>
    </row>
    <row r="20" spans="1:21" x14ac:dyDescent="0.25">
      <c r="A20" s="65"/>
      <c r="B20" s="14"/>
      <c r="C20" s="48" t="s">
        <v>37</v>
      </c>
      <c r="D20" s="14"/>
      <c r="E20" s="65"/>
      <c r="F20" s="36">
        <f t="shared" si="1"/>
        <v>6240000</v>
      </c>
      <c r="G20" s="40"/>
      <c r="H20" s="36">
        <v>1241000</v>
      </c>
      <c r="I20" s="40"/>
      <c r="J20" s="36">
        <v>63000</v>
      </c>
      <c r="K20" s="40"/>
      <c r="L20" s="36">
        <v>4936000</v>
      </c>
      <c r="M20" s="40"/>
      <c r="N20" s="36">
        <v>3027000</v>
      </c>
      <c r="O20" s="40"/>
      <c r="P20" s="36">
        <v>3215000</v>
      </c>
      <c r="Q20" s="40"/>
      <c r="R20" s="36">
        <v>2000</v>
      </c>
      <c r="S20" s="36">
        <f t="shared" si="0"/>
        <v>0</v>
      </c>
      <c r="T20" s="11"/>
      <c r="U20" s="65"/>
    </row>
    <row r="21" spans="1:21" x14ac:dyDescent="0.25">
      <c r="A21" s="14"/>
      <c r="B21" s="14"/>
      <c r="C21" s="47" t="s">
        <v>38</v>
      </c>
      <c r="D21" s="14"/>
      <c r="E21" s="65"/>
      <c r="F21" s="36">
        <f t="shared" si="1"/>
        <v>3577000</v>
      </c>
      <c r="G21" s="40"/>
      <c r="H21" s="36">
        <v>916000</v>
      </c>
      <c r="I21" s="40"/>
      <c r="J21" s="36">
        <v>51000</v>
      </c>
      <c r="K21" s="40"/>
      <c r="L21" s="36">
        <v>2610000</v>
      </c>
      <c r="M21" s="40"/>
      <c r="N21" s="36">
        <v>1827000</v>
      </c>
      <c r="O21" s="40"/>
      <c r="P21" s="36">
        <v>1751000</v>
      </c>
      <c r="Q21" s="40"/>
      <c r="R21" s="36">
        <v>1000</v>
      </c>
      <c r="S21" s="36">
        <f t="shared" si="0"/>
        <v>0</v>
      </c>
      <c r="T21" s="11"/>
      <c r="U21" s="65"/>
    </row>
    <row r="22" spans="1:21" x14ac:dyDescent="0.25">
      <c r="A22" s="65"/>
      <c r="B22" s="14"/>
      <c r="C22" s="48" t="s">
        <v>39</v>
      </c>
      <c r="D22" s="14"/>
      <c r="E22" s="65"/>
      <c r="F22" s="36">
        <f t="shared" si="1"/>
        <v>0</v>
      </c>
      <c r="G22" s="40"/>
      <c r="H22" s="36">
        <v>0</v>
      </c>
      <c r="I22" s="40"/>
      <c r="J22" s="36">
        <v>0</v>
      </c>
      <c r="K22" s="40"/>
      <c r="L22" s="36">
        <v>0</v>
      </c>
      <c r="M22" s="40"/>
      <c r="N22" s="36">
        <v>0</v>
      </c>
      <c r="O22" s="40"/>
      <c r="P22" s="36">
        <v>0</v>
      </c>
      <c r="Q22" s="40"/>
      <c r="R22" s="36">
        <v>0</v>
      </c>
      <c r="S22" s="36">
        <f t="shared" si="0"/>
        <v>0</v>
      </c>
      <c r="T22" s="11"/>
      <c r="U22" s="65"/>
    </row>
    <row r="23" spans="1:21" x14ac:dyDescent="0.25">
      <c r="A23" s="65"/>
      <c r="B23" s="14"/>
      <c r="C23" s="48" t="s">
        <v>40</v>
      </c>
      <c r="D23" s="14"/>
      <c r="E23" s="65"/>
      <c r="F23" s="36">
        <f t="shared" si="1"/>
        <v>5357000</v>
      </c>
      <c r="G23" s="40"/>
      <c r="H23" s="36">
        <v>1446000</v>
      </c>
      <c r="I23" s="40"/>
      <c r="J23" s="36">
        <v>679000</v>
      </c>
      <c r="K23" s="40"/>
      <c r="L23" s="36">
        <v>3232000</v>
      </c>
      <c r="M23" s="40"/>
      <c r="N23" s="36">
        <v>2879000</v>
      </c>
      <c r="O23" s="40"/>
      <c r="P23" s="36">
        <v>2527000</v>
      </c>
      <c r="Q23" s="40"/>
      <c r="R23" s="36">
        <v>49000</v>
      </c>
      <c r="S23" s="36">
        <f t="shared" si="0"/>
        <v>0</v>
      </c>
      <c r="T23" s="11"/>
      <c r="U23" s="65"/>
    </row>
    <row r="24" spans="1:21" x14ac:dyDescent="0.25">
      <c r="A24" s="65"/>
      <c r="B24" s="14"/>
      <c r="C24" s="48" t="s">
        <v>23</v>
      </c>
      <c r="D24" s="14"/>
      <c r="E24" s="65"/>
      <c r="F24" s="36">
        <f t="shared" si="1"/>
        <v>7531000</v>
      </c>
      <c r="G24" s="40"/>
      <c r="H24" s="36">
        <v>1878000</v>
      </c>
      <c r="I24" s="40"/>
      <c r="J24" s="36">
        <v>313000</v>
      </c>
      <c r="K24" s="40"/>
      <c r="L24" s="36">
        <v>5340000</v>
      </c>
      <c r="M24" s="40"/>
      <c r="N24" s="36">
        <v>2752000</v>
      </c>
      <c r="O24" s="40"/>
      <c r="P24" s="36">
        <v>5267000</v>
      </c>
      <c r="Q24" s="40"/>
      <c r="R24" s="36">
        <v>488000</v>
      </c>
      <c r="S24" s="36">
        <f t="shared" si="0"/>
        <v>0</v>
      </c>
      <c r="T24" s="11"/>
      <c r="U24" s="65"/>
    </row>
    <row r="25" spans="1:21" x14ac:dyDescent="0.25">
      <c r="A25" s="65"/>
      <c r="B25" s="14"/>
      <c r="C25" s="48" t="s">
        <v>41</v>
      </c>
      <c r="D25" s="14"/>
      <c r="E25" s="65"/>
      <c r="F25" s="36">
        <f t="shared" si="1"/>
        <v>896000</v>
      </c>
      <c r="G25" s="40"/>
      <c r="H25" s="36">
        <v>30000</v>
      </c>
      <c r="I25" s="40"/>
      <c r="J25" s="36">
        <v>19000</v>
      </c>
      <c r="K25" s="40"/>
      <c r="L25" s="36">
        <v>847000</v>
      </c>
      <c r="M25" s="40"/>
      <c r="N25" s="36">
        <v>406000</v>
      </c>
      <c r="O25" s="40"/>
      <c r="P25" s="36">
        <v>490000</v>
      </c>
      <c r="Q25" s="40"/>
      <c r="R25" s="36">
        <v>0</v>
      </c>
      <c r="S25" s="36">
        <f t="shared" si="0"/>
        <v>0</v>
      </c>
      <c r="T25" s="11"/>
      <c r="U25" s="65"/>
    </row>
    <row r="26" spans="1:21" x14ac:dyDescent="0.25">
      <c r="A26" s="65"/>
      <c r="B26" s="14"/>
      <c r="C26" s="48" t="s">
        <v>42</v>
      </c>
      <c r="D26" s="14"/>
      <c r="E26" s="14"/>
      <c r="F26" s="36">
        <f t="shared" si="1"/>
        <v>10127000</v>
      </c>
      <c r="G26" s="40"/>
      <c r="H26" s="36">
        <v>2910000</v>
      </c>
      <c r="I26" s="40"/>
      <c r="J26" s="36">
        <v>245000</v>
      </c>
      <c r="K26" s="40"/>
      <c r="L26" s="36">
        <v>6972000</v>
      </c>
      <c r="M26" s="40"/>
      <c r="N26" s="36">
        <v>5768000</v>
      </c>
      <c r="O26" s="40"/>
      <c r="P26" s="36">
        <v>4385000</v>
      </c>
      <c r="Q26" s="40"/>
      <c r="R26" s="36">
        <v>26000</v>
      </c>
      <c r="S26" s="36">
        <f t="shared" si="0"/>
        <v>0</v>
      </c>
      <c r="T26" s="11"/>
      <c r="U26" s="65"/>
    </row>
    <row r="27" spans="1:21" x14ac:dyDescent="0.25">
      <c r="A27" s="65"/>
      <c r="B27" s="14"/>
      <c r="C27" s="47" t="s">
        <v>43</v>
      </c>
      <c r="D27" s="14"/>
      <c r="E27" s="65"/>
      <c r="F27" s="36">
        <f t="shared" si="1"/>
        <v>291000</v>
      </c>
      <c r="G27" s="40"/>
      <c r="H27" s="36">
        <v>252000</v>
      </c>
      <c r="I27" s="40"/>
      <c r="J27" s="36">
        <v>39000</v>
      </c>
      <c r="K27" s="40"/>
      <c r="L27" s="36">
        <v>0</v>
      </c>
      <c r="M27" s="40"/>
      <c r="N27" s="36">
        <v>164000</v>
      </c>
      <c r="O27" s="40"/>
      <c r="P27" s="36">
        <v>127000</v>
      </c>
      <c r="Q27" s="40"/>
      <c r="R27" s="36">
        <v>0</v>
      </c>
      <c r="S27" s="36">
        <f t="shared" si="0"/>
        <v>0</v>
      </c>
      <c r="T27" s="11"/>
      <c r="U27" s="65"/>
    </row>
    <row r="28" spans="1:21" x14ac:dyDescent="0.25">
      <c r="A28" s="14"/>
      <c r="B28" s="14"/>
      <c r="C28" s="47" t="s">
        <v>44</v>
      </c>
      <c r="D28" s="14"/>
      <c r="E28" s="65"/>
      <c r="F28" s="36">
        <f t="shared" si="1"/>
        <v>845000</v>
      </c>
      <c r="G28" s="40"/>
      <c r="H28" s="36">
        <v>280000</v>
      </c>
      <c r="I28" s="40"/>
      <c r="J28" s="36">
        <v>0</v>
      </c>
      <c r="K28" s="40"/>
      <c r="L28" s="36">
        <v>565000</v>
      </c>
      <c r="M28" s="40"/>
      <c r="N28" s="36">
        <v>521000</v>
      </c>
      <c r="O28" s="40"/>
      <c r="P28" s="36">
        <v>325000</v>
      </c>
      <c r="Q28" s="40"/>
      <c r="R28" s="36">
        <v>1000</v>
      </c>
      <c r="S28" s="36">
        <f t="shared" si="0"/>
        <v>0</v>
      </c>
      <c r="T28" s="11"/>
      <c r="U28" s="65"/>
    </row>
    <row r="29" spans="1:21" x14ac:dyDescent="0.25">
      <c r="A29" s="14"/>
      <c r="B29" s="14"/>
      <c r="C29" s="47" t="s">
        <v>45</v>
      </c>
      <c r="D29" s="14"/>
      <c r="E29" s="65"/>
      <c r="F29" s="36">
        <f t="shared" si="1"/>
        <v>3132000</v>
      </c>
      <c r="G29" s="40"/>
      <c r="H29" s="36">
        <v>699000</v>
      </c>
      <c r="I29" s="40"/>
      <c r="J29" s="36">
        <v>3000</v>
      </c>
      <c r="K29" s="40"/>
      <c r="L29" s="36">
        <v>2430000</v>
      </c>
      <c r="M29" s="40"/>
      <c r="N29" s="36">
        <v>1835000</v>
      </c>
      <c r="O29" s="40"/>
      <c r="P29" s="36">
        <v>1297000</v>
      </c>
      <c r="Q29" s="40"/>
      <c r="R29" s="36">
        <v>0</v>
      </c>
      <c r="S29" s="36">
        <f t="shared" si="0"/>
        <v>0</v>
      </c>
      <c r="T29" s="11"/>
      <c r="U29" s="65"/>
    </row>
    <row r="30" spans="1:21" s="46" customFormat="1" x14ac:dyDescent="0.25">
      <c r="A30" s="14"/>
      <c r="B30" s="14"/>
      <c r="C30" s="47" t="s">
        <v>513</v>
      </c>
      <c r="D30" s="14"/>
      <c r="E30" s="65"/>
      <c r="F30" s="36">
        <f t="shared" si="1"/>
        <v>72000</v>
      </c>
      <c r="G30" s="40"/>
      <c r="H30" s="36">
        <v>72000</v>
      </c>
      <c r="I30" s="40"/>
      <c r="J30" s="36">
        <v>0</v>
      </c>
      <c r="K30" s="40"/>
      <c r="L30" s="36">
        <v>0</v>
      </c>
      <c r="M30" s="40"/>
      <c r="N30" s="36">
        <v>52000</v>
      </c>
      <c r="O30" s="40"/>
      <c r="P30" s="36">
        <v>20000</v>
      </c>
      <c r="Q30" s="40"/>
      <c r="R30" s="36">
        <v>0</v>
      </c>
      <c r="S30" s="36">
        <f t="shared" si="0"/>
        <v>0</v>
      </c>
      <c r="T30" s="11"/>
      <c r="U30" s="65"/>
    </row>
    <row r="31" spans="1:21" x14ac:dyDescent="0.25">
      <c r="A31" s="65"/>
      <c r="B31" s="14"/>
      <c r="C31" s="47" t="s">
        <v>46</v>
      </c>
      <c r="D31" s="14"/>
      <c r="E31" s="65"/>
      <c r="F31" s="36">
        <f t="shared" si="1"/>
        <v>355000</v>
      </c>
      <c r="G31" s="40"/>
      <c r="H31" s="36">
        <v>74000</v>
      </c>
      <c r="I31" s="40"/>
      <c r="J31" s="36">
        <v>2000</v>
      </c>
      <c r="K31" s="40"/>
      <c r="L31" s="36">
        <v>279000</v>
      </c>
      <c r="M31" s="40"/>
      <c r="N31" s="36">
        <v>178000</v>
      </c>
      <c r="O31" s="40"/>
      <c r="P31" s="36">
        <v>176000</v>
      </c>
      <c r="Q31" s="40"/>
      <c r="R31" s="36">
        <v>-1000</v>
      </c>
      <c r="S31" s="36">
        <f t="shared" si="0"/>
        <v>0</v>
      </c>
      <c r="T31" s="11"/>
      <c r="U31" s="65"/>
    </row>
    <row r="32" spans="1:21" x14ac:dyDescent="0.25">
      <c r="A32" s="65"/>
      <c r="B32" s="65"/>
      <c r="C32" s="47" t="s">
        <v>123</v>
      </c>
      <c r="D32" s="14"/>
      <c r="E32" s="65"/>
      <c r="F32" s="36">
        <f t="shared" si="1"/>
        <v>1132000</v>
      </c>
      <c r="G32" s="40"/>
      <c r="H32" s="36">
        <v>361000</v>
      </c>
      <c r="I32" s="40"/>
      <c r="J32" s="36">
        <v>156000</v>
      </c>
      <c r="K32" s="40"/>
      <c r="L32" s="36">
        <v>615000</v>
      </c>
      <c r="M32" s="40"/>
      <c r="N32" s="36">
        <v>695000</v>
      </c>
      <c r="O32" s="40"/>
      <c r="P32" s="36">
        <v>437000</v>
      </c>
      <c r="Q32" s="40"/>
      <c r="R32" s="36">
        <v>0</v>
      </c>
      <c r="S32" s="36">
        <f t="shared" si="0"/>
        <v>0</v>
      </c>
      <c r="T32" s="11"/>
      <c r="U32" s="65"/>
    </row>
    <row r="33" spans="1:21" x14ac:dyDescent="0.25">
      <c r="A33" s="65"/>
      <c r="B33" s="14"/>
      <c r="C33" s="47" t="s">
        <v>47</v>
      </c>
      <c r="D33" s="14"/>
      <c r="E33" s="12"/>
      <c r="F33" s="36">
        <f t="shared" si="1"/>
        <v>10525000</v>
      </c>
      <c r="G33" s="40"/>
      <c r="H33" s="36">
        <v>1443000</v>
      </c>
      <c r="I33" s="40"/>
      <c r="J33" s="36">
        <v>64000</v>
      </c>
      <c r="K33" s="40"/>
      <c r="L33" s="36">
        <v>9018000</v>
      </c>
      <c r="M33" s="40"/>
      <c r="N33" s="36">
        <v>4430000</v>
      </c>
      <c r="O33" s="40"/>
      <c r="P33" s="36">
        <v>6537000</v>
      </c>
      <c r="Q33" s="40"/>
      <c r="R33" s="36">
        <v>442000</v>
      </c>
      <c r="S33" s="36">
        <f t="shared" si="0"/>
        <v>0</v>
      </c>
      <c r="T33" s="11"/>
      <c r="U33" s="65"/>
    </row>
    <row r="34" spans="1:21" x14ac:dyDescent="0.25">
      <c r="A34" s="65"/>
      <c r="B34" s="14"/>
      <c r="C34" s="47" t="s">
        <v>124</v>
      </c>
      <c r="D34" s="14"/>
      <c r="E34" s="65"/>
      <c r="F34" s="36">
        <f t="shared" si="1"/>
        <v>539000</v>
      </c>
      <c r="G34" s="40"/>
      <c r="H34" s="36">
        <v>504000</v>
      </c>
      <c r="I34" s="40"/>
      <c r="J34" s="36">
        <v>0</v>
      </c>
      <c r="K34" s="40"/>
      <c r="L34" s="36">
        <v>35000</v>
      </c>
      <c r="M34" s="40"/>
      <c r="N34" s="36">
        <v>383000</v>
      </c>
      <c r="O34" s="40"/>
      <c r="P34" s="36">
        <v>156000</v>
      </c>
      <c r="Q34" s="40"/>
      <c r="R34" s="36">
        <v>0</v>
      </c>
      <c r="S34" s="36">
        <f t="shared" si="0"/>
        <v>0</v>
      </c>
      <c r="T34" s="11"/>
      <c r="U34" s="65"/>
    </row>
    <row r="35" spans="1:21" x14ac:dyDescent="0.25">
      <c r="A35" s="14"/>
      <c r="B35" s="14"/>
      <c r="C35" s="47" t="s">
        <v>49</v>
      </c>
      <c r="D35" s="14"/>
      <c r="E35" s="65"/>
      <c r="F35" s="36">
        <f t="shared" si="1"/>
        <v>3640000</v>
      </c>
      <c r="G35" s="40"/>
      <c r="H35" s="36">
        <v>524000</v>
      </c>
      <c r="I35" s="40"/>
      <c r="J35" s="36">
        <v>14000</v>
      </c>
      <c r="K35" s="40"/>
      <c r="L35" s="36">
        <v>3102000</v>
      </c>
      <c r="M35" s="40"/>
      <c r="N35" s="36">
        <v>1916000</v>
      </c>
      <c r="O35" s="40"/>
      <c r="P35" s="36">
        <v>1724000</v>
      </c>
      <c r="Q35" s="40"/>
      <c r="R35" s="36">
        <v>0</v>
      </c>
      <c r="S35" s="36">
        <f t="shared" si="0"/>
        <v>0</v>
      </c>
      <c r="T35" s="11"/>
      <c r="U35" s="65"/>
    </row>
    <row r="36" spans="1:21" x14ac:dyDescent="0.25">
      <c r="A36" s="65"/>
      <c r="B36" s="14"/>
      <c r="C36" s="47" t="s">
        <v>50</v>
      </c>
      <c r="D36" s="14"/>
      <c r="E36" s="12"/>
      <c r="F36" s="36">
        <f t="shared" si="1"/>
        <v>12629000</v>
      </c>
      <c r="G36" s="40"/>
      <c r="H36" s="36">
        <v>2538000</v>
      </c>
      <c r="I36" s="40"/>
      <c r="J36" s="36">
        <v>333000</v>
      </c>
      <c r="K36" s="40"/>
      <c r="L36" s="36">
        <v>9758000</v>
      </c>
      <c r="M36" s="40"/>
      <c r="N36" s="36">
        <v>6377000</v>
      </c>
      <c r="O36" s="40"/>
      <c r="P36" s="36">
        <v>6252000</v>
      </c>
      <c r="Q36" s="40"/>
      <c r="R36" s="36">
        <v>0</v>
      </c>
      <c r="S36" s="36">
        <f t="shared" si="0"/>
        <v>0</v>
      </c>
      <c r="T36" s="11"/>
      <c r="U36" s="65"/>
    </row>
    <row r="37" spans="1:21" x14ac:dyDescent="0.25">
      <c r="A37" s="65"/>
      <c r="B37" s="14"/>
      <c r="C37" s="47" t="s">
        <v>51</v>
      </c>
      <c r="D37" s="14"/>
      <c r="E37" s="12"/>
      <c r="F37" s="36">
        <f t="shared" si="1"/>
        <v>42317000</v>
      </c>
      <c r="G37" s="40"/>
      <c r="H37" s="36">
        <v>9187000</v>
      </c>
      <c r="I37" s="40"/>
      <c r="J37" s="36">
        <v>3476000</v>
      </c>
      <c r="K37" s="40"/>
      <c r="L37" s="36">
        <v>29654000</v>
      </c>
      <c r="M37" s="40"/>
      <c r="N37" s="36">
        <v>17746000</v>
      </c>
      <c r="O37" s="40"/>
      <c r="P37" s="36">
        <v>25508000</v>
      </c>
      <c r="Q37" s="40"/>
      <c r="R37" s="36">
        <v>937000</v>
      </c>
      <c r="S37" s="36">
        <f t="shared" si="0"/>
        <v>0</v>
      </c>
      <c r="T37" s="11"/>
      <c r="U37" s="65"/>
    </row>
    <row r="38" spans="1:21" x14ac:dyDescent="0.25">
      <c r="A38" s="65"/>
      <c r="B38" s="14"/>
      <c r="C38" s="47" t="s">
        <v>52</v>
      </c>
      <c r="D38" s="14"/>
      <c r="E38" s="65"/>
      <c r="F38" s="36">
        <f t="shared" ref="F38:F45" si="2">SUM(H38:L38)</f>
        <v>684000</v>
      </c>
      <c r="G38" s="40"/>
      <c r="H38" s="36">
        <v>682000</v>
      </c>
      <c r="I38" s="40"/>
      <c r="J38" s="36">
        <v>0</v>
      </c>
      <c r="K38" s="40"/>
      <c r="L38" s="36">
        <v>2000</v>
      </c>
      <c r="M38" s="40"/>
      <c r="N38" s="36">
        <v>494000</v>
      </c>
      <c r="O38" s="40"/>
      <c r="P38" s="36">
        <v>190000</v>
      </c>
      <c r="Q38" s="40"/>
      <c r="R38" s="36">
        <v>0</v>
      </c>
      <c r="S38" s="36">
        <f t="shared" si="0"/>
        <v>0</v>
      </c>
      <c r="T38" s="11"/>
      <c r="U38" s="65"/>
    </row>
    <row r="39" spans="1:21" s="65" customFormat="1" x14ac:dyDescent="0.25">
      <c r="B39" s="14"/>
      <c r="C39" s="47" t="s">
        <v>53</v>
      </c>
      <c r="D39" s="14"/>
      <c r="F39" s="36">
        <f t="shared" si="2"/>
        <v>118000</v>
      </c>
      <c r="G39" s="40"/>
      <c r="H39" s="36">
        <v>0</v>
      </c>
      <c r="I39" s="40"/>
      <c r="J39" s="36">
        <v>20000</v>
      </c>
      <c r="K39" s="40"/>
      <c r="L39" s="36">
        <v>98000</v>
      </c>
      <c r="M39" s="40"/>
      <c r="N39" s="36">
        <v>57000</v>
      </c>
      <c r="O39" s="40"/>
      <c r="P39" s="36">
        <v>61000</v>
      </c>
      <c r="Q39" s="40"/>
      <c r="R39" s="36">
        <v>0</v>
      </c>
      <c r="S39" s="36">
        <f t="shared" si="0"/>
        <v>0</v>
      </c>
      <c r="T39" s="64"/>
    </row>
    <row r="40" spans="1:21" x14ac:dyDescent="0.25">
      <c r="A40" s="65"/>
      <c r="B40" s="14"/>
      <c r="C40" s="47" t="s">
        <v>54</v>
      </c>
      <c r="D40" s="14"/>
      <c r="E40" s="12"/>
      <c r="F40" s="36">
        <f t="shared" si="2"/>
        <v>34000</v>
      </c>
      <c r="G40" s="40"/>
      <c r="H40" s="36">
        <v>25000</v>
      </c>
      <c r="I40" s="40"/>
      <c r="J40" s="36">
        <v>0</v>
      </c>
      <c r="K40" s="40"/>
      <c r="L40" s="36">
        <v>9000</v>
      </c>
      <c r="M40" s="40"/>
      <c r="N40" s="36">
        <v>24000</v>
      </c>
      <c r="O40" s="40"/>
      <c r="P40" s="36">
        <v>10000</v>
      </c>
      <c r="Q40" s="40"/>
      <c r="R40" s="36">
        <v>0</v>
      </c>
      <c r="S40" s="36">
        <f t="shared" si="0"/>
        <v>0</v>
      </c>
      <c r="T40" s="11"/>
      <c r="U40" s="65"/>
    </row>
    <row r="41" spans="1:21" x14ac:dyDescent="0.25">
      <c r="A41" s="65"/>
      <c r="B41" s="14"/>
      <c r="C41" s="47" t="s">
        <v>55</v>
      </c>
      <c r="D41" s="14"/>
      <c r="E41" s="12"/>
      <c r="F41" s="36">
        <f t="shared" si="2"/>
        <v>613000</v>
      </c>
      <c r="G41" s="40"/>
      <c r="H41" s="36">
        <v>317000</v>
      </c>
      <c r="I41" s="40"/>
      <c r="J41" s="36">
        <v>16000</v>
      </c>
      <c r="K41" s="40"/>
      <c r="L41" s="36">
        <v>280000</v>
      </c>
      <c r="M41" s="40"/>
      <c r="N41" s="36">
        <v>386000</v>
      </c>
      <c r="O41" s="40"/>
      <c r="P41" s="36">
        <v>227000</v>
      </c>
      <c r="Q41" s="40"/>
      <c r="R41" s="36">
        <v>0</v>
      </c>
      <c r="S41" s="36">
        <f t="shared" si="0"/>
        <v>0</v>
      </c>
      <c r="T41" s="11"/>
      <c r="U41" s="65"/>
    </row>
    <row r="42" spans="1:21" x14ac:dyDescent="0.25">
      <c r="A42" s="65"/>
      <c r="B42" s="65"/>
      <c r="C42" s="47" t="s">
        <v>56</v>
      </c>
      <c r="D42" s="14"/>
      <c r="E42" s="65"/>
      <c r="F42" s="36">
        <f t="shared" si="2"/>
        <v>15000</v>
      </c>
      <c r="G42" s="40"/>
      <c r="H42" s="36">
        <v>0</v>
      </c>
      <c r="I42" s="40"/>
      <c r="J42" s="36">
        <v>5000</v>
      </c>
      <c r="K42" s="40"/>
      <c r="L42" s="36">
        <v>10000</v>
      </c>
      <c r="M42" s="40"/>
      <c r="N42" s="36">
        <v>14000</v>
      </c>
      <c r="O42" s="40"/>
      <c r="P42" s="36">
        <v>1000</v>
      </c>
      <c r="Q42" s="40"/>
      <c r="R42" s="36">
        <v>0</v>
      </c>
      <c r="S42" s="36">
        <f t="shared" si="0"/>
        <v>0</v>
      </c>
      <c r="T42" s="11"/>
      <c r="U42" s="65"/>
    </row>
    <row r="43" spans="1:21" x14ac:dyDescent="0.25">
      <c r="A43" s="65"/>
      <c r="B43" s="65"/>
      <c r="C43" s="47" t="s">
        <v>57</v>
      </c>
      <c r="D43" s="14"/>
      <c r="E43" s="65"/>
      <c r="F43" s="36">
        <f t="shared" si="2"/>
        <v>5249000</v>
      </c>
      <c r="G43" s="40"/>
      <c r="H43" s="36">
        <v>1640000</v>
      </c>
      <c r="I43" s="40"/>
      <c r="J43" s="36">
        <v>193000</v>
      </c>
      <c r="K43" s="40"/>
      <c r="L43" s="36">
        <v>3416000</v>
      </c>
      <c r="M43" s="40"/>
      <c r="N43" s="36">
        <v>3122000</v>
      </c>
      <c r="O43" s="40"/>
      <c r="P43" s="36">
        <v>2135000</v>
      </c>
      <c r="Q43" s="40"/>
      <c r="R43" s="36">
        <v>8000</v>
      </c>
      <c r="S43" s="36">
        <f t="shared" si="0"/>
        <v>0</v>
      </c>
      <c r="T43" s="11"/>
      <c r="U43" s="65"/>
    </row>
    <row r="44" spans="1:21" x14ac:dyDescent="0.25">
      <c r="A44" s="65"/>
      <c r="B44" s="65"/>
      <c r="C44" s="47" t="s">
        <v>58</v>
      </c>
      <c r="D44" s="14"/>
      <c r="E44" s="65"/>
      <c r="F44" s="36">
        <f t="shared" si="2"/>
        <v>4157000</v>
      </c>
      <c r="G44" s="40"/>
      <c r="H44" s="36">
        <v>901000</v>
      </c>
      <c r="I44" s="40"/>
      <c r="J44" s="36">
        <v>131000</v>
      </c>
      <c r="K44" s="40"/>
      <c r="L44" s="36">
        <v>3125000</v>
      </c>
      <c r="M44" s="40"/>
      <c r="N44" s="36">
        <v>2015000</v>
      </c>
      <c r="O44" s="40"/>
      <c r="P44" s="36">
        <v>2143000</v>
      </c>
      <c r="Q44" s="40"/>
      <c r="R44" s="36">
        <v>1000</v>
      </c>
      <c r="S44" s="36">
        <f t="shared" si="0"/>
        <v>0</v>
      </c>
      <c r="T44" s="11"/>
      <c r="U44" s="65"/>
    </row>
    <row r="45" spans="1:21" x14ac:dyDescent="0.25">
      <c r="A45" s="65"/>
      <c r="B45" s="65"/>
      <c r="C45" s="65" t="s">
        <v>503</v>
      </c>
      <c r="D45" s="65"/>
      <c r="E45" s="65"/>
      <c r="F45" s="39">
        <f t="shared" si="2"/>
        <v>0</v>
      </c>
      <c r="G45" s="40"/>
      <c r="H45" s="39"/>
      <c r="I45" s="40"/>
      <c r="J45" s="39"/>
      <c r="K45" s="40"/>
      <c r="L45" s="39"/>
      <c r="M45" s="40"/>
      <c r="N45" s="39"/>
      <c r="O45" s="40"/>
      <c r="P45" s="39"/>
      <c r="Q45" s="40"/>
      <c r="R45" s="39"/>
      <c r="S45" s="36">
        <f t="shared" si="0"/>
        <v>0</v>
      </c>
      <c r="T45" s="11"/>
      <c r="U45" s="65"/>
    </row>
    <row r="46" spans="1:21" x14ac:dyDescent="0.25">
      <c r="A46" s="65"/>
      <c r="B46" s="65"/>
      <c r="C46" s="65"/>
      <c r="D46" s="14"/>
      <c r="E46" s="65"/>
      <c r="F46" s="41"/>
      <c r="G46" s="40"/>
      <c r="I46" s="40"/>
      <c r="K46" s="40"/>
      <c r="M46" s="40"/>
      <c r="O46" s="40"/>
      <c r="P46" s="36">
        <v>0</v>
      </c>
      <c r="Q46" s="40"/>
      <c r="T46" s="11"/>
    </row>
    <row r="47" spans="1:21" x14ac:dyDescent="0.25">
      <c r="A47" s="65"/>
      <c r="B47" s="65"/>
      <c r="C47" s="65"/>
      <c r="D47" s="14"/>
      <c r="E47" s="65" t="s">
        <v>4</v>
      </c>
      <c r="F47" s="39">
        <f>SUM(F8:F45)</f>
        <v>167996000</v>
      </c>
      <c r="G47" s="41"/>
      <c r="H47" s="39">
        <f>SUM(H8:H45)</f>
        <v>47350000</v>
      </c>
      <c r="I47" s="41"/>
      <c r="J47" s="39">
        <f>SUM(J8:J45)</f>
        <v>9378000</v>
      </c>
      <c r="K47" s="41"/>
      <c r="L47" s="39">
        <f>SUM(L8:L45)</f>
        <v>111268000</v>
      </c>
      <c r="M47" s="41"/>
      <c r="N47" s="39">
        <f>SUM(N8:N45)</f>
        <v>81329000</v>
      </c>
      <c r="O47" s="41"/>
      <c r="P47" s="39">
        <f>SUM(P8:P45)</f>
        <v>89061000</v>
      </c>
      <c r="Q47" s="41"/>
      <c r="R47" s="39">
        <f>SUM(R8:R45)</f>
        <v>2394000</v>
      </c>
      <c r="T47" s="11"/>
    </row>
    <row r="48" spans="1:21" x14ac:dyDescent="0.25">
      <c r="A48" s="65"/>
      <c r="B48" s="65"/>
      <c r="C48" s="65"/>
      <c r="D48" s="14"/>
      <c r="E48" s="65"/>
      <c r="F48" s="41"/>
      <c r="G48" s="40"/>
      <c r="H48" s="41"/>
      <c r="I48" s="40"/>
      <c r="J48" s="41"/>
      <c r="K48" s="40"/>
      <c r="L48" s="41"/>
      <c r="M48" s="40"/>
      <c r="N48" s="41"/>
      <c r="O48" s="40"/>
      <c r="P48" s="41"/>
      <c r="Q48" s="40"/>
      <c r="R48" s="41"/>
      <c r="T48" s="11"/>
    </row>
    <row r="49" spans="1:20" s="65" customFormat="1" x14ac:dyDescent="0.25">
      <c r="D49" s="14"/>
      <c r="F49" s="41"/>
      <c r="G49" s="40"/>
      <c r="H49" s="41"/>
      <c r="I49" s="40"/>
      <c r="J49" s="41"/>
      <c r="K49" s="40"/>
      <c r="L49" s="41"/>
      <c r="M49" s="40"/>
      <c r="N49" s="41"/>
      <c r="O49" s="40"/>
      <c r="P49" s="41"/>
      <c r="Q49" s="40"/>
      <c r="R49" s="41"/>
      <c r="S49" s="4"/>
      <c r="T49" s="64"/>
    </row>
    <row r="50" spans="1:20" s="65" customFormat="1" x14ac:dyDescent="0.25">
      <c r="B50" s="65" t="s">
        <v>579</v>
      </c>
      <c r="D50" s="14"/>
      <c r="F50" s="36"/>
      <c r="G50" s="40"/>
      <c r="H50" s="36"/>
      <c r="I50" s="40"/>
      <c r="J50" s="36"/>
      <c r="K50" s="40"/>
      <c r="L50" s="36"/>
      <c r="M50" s="40"/>
      <c r="N50" s="36"/>
      <c r="O50" s="40"/>
      <c r="P50" s="36"/>
      <c r="Q50" s="40"/>
      <c r="R50" s="36"/>
      <c r="S50" s="4"/>
      <c r="T50" s="64"/>
    </row>
    <row r="51" spans="1:20" s="65" customFormat="1" x14ac:dyDescent="0.25">
      <c r="C51" s="65" t="s">
        <v>125</v>
      </c>
      <c r="F51" s="41"/>
      <c r="G51" s="40"/>
      <c r="H51" s="41"/>
      <c r="I51" s="40"/>
      <c r="J51" s="41"/>
      <c r="K51" s="40"/>
      <c r="L51" s="41"/>
      <c r="M51" s="40"/>
      <c r="N51" s="41"/>
      <c r="O51" s="40"/>
      <c r="P51" s="41"/>
      <c r="Q51" s="40"/>
      <c r="R51" s="42"/>
      <c r="S51" s="4"/>
      <c r="T51" s="64"/>
    </row>
    <row r="52" spans="1:20" s="65" customFormat="1" x14ac:dyDescent="0.25">
      <c r="D52" s="65" t="s">
        <v>580</v>
      </c>
      <c r="F52" s="39">
        <f>SUM(H52:L52)</f>
        <v>99000</v>
      </c>
      <c r="G52" s="40"/>
      <c r="H52" s="39">
        <v>0</v>
      </c>
      <c r="I52" s="40"/>
      <c r="J52" s="39">
        <v>0</v>
      </c>
      <c r="K52" s="40"/>
      <c r="L52" s="39">
        <v>99000</v>
      </c>
      <c r="M52" s="40"/>
      <c r="N52" s="39">
        <v>65000</v>
      </c>
      <c r="O52" s="40"/>
      <c r="P52" s="39">
        <v>34000</v>
      </c>
      <c r="Q52" s="40"/>
      <c r="R52" s="39">
        <v>0</v>
      </c>
      <c r="S52" s="36">
        <f t="shared" ref="S52" si="3">SUM(N52:P52)-R52-F52</f>
        <v>0</v>
      </c>
      <c r="T52" s="64"/>
    </row>
    <row r="53" spans="1:20" s="65" customFormat="1" x14ac:dyDescent="0.25">
      <c r="D53" s="14"/>
      <c r="F53" s="36"/>
      <c r="G53" s="40"/>
      <c r="H53" s="36"/>
      <c r="I53" s="40"/>
      <c r="J53" s="36"/>
      <c r="K53" s="40"/>
      <c r="L53" s="36"/>
      <c r="M53" s="40"/>
      <c r="N53" s="36"/>
      <c r="O53" s="40"/>
      <c r="P53" s="36">
        <v>0</v>
      </c>
      <c r="Q53" s="40"/>
      <c r="R53" s="36"/>
      <c r="S53" s="4"/>
      <c r="T53" s="64"/>
    </row>
    <row r="54" spans="1:20" s="65" customFormat="1" x14ac:dyDescent="0.25">
      <c r="A54" s="9"/>
      <c r="B54" s="9"/>
      <c r="D54" s="14"/>
      <c r="E54" s="65" t="s">
        <v>4</v>
      </c>
      <c r="F54" s="39">
        <f>SUM(F51:F52)</f>
        <v>99000</v>
      </c>
      <c r="G54" s="41"/>
      <c r="H54" s="39">
        <f>SUM(H51:H52)</f>
        <v>0</v>
      </c>
      <c r="I54" s="41"/>
      <c r="J54" s="39">
        <f>SUM(J51:J52)</f>
        <v>0</v>
      </c>
      <c r="K54" s="41"/>
      <c r="L54" s="39">
        <f>SUM(L51:L52)</f>
        <v>99000</v>
      </c>
      <c r="M54" s="41"/>
      <c r="N54" s="39">
        <f>SUM(N51:N52)</f>
        <v>65000</v>
      </c>
      <c r="O54" s="41"/>
      <c r="P54" s="39">
        <f>SUM(P51:P52)</f>
        <v>34000</v>
      </c>
      <c r="Q54" s="41"/>
      <c r="R54" s="39">
        <f>SUM(R51:R52)</f>
        <v>0</v>
      </c>
      <c r="S54" s="4"/>
      <c r="T54" s="64"/>
    </row>
    <row r="55" spans="1:20" x14ac:dyDescent="0.25">
      <c r="A55" s="65"/>
      <c r="B55" s="65" t="s">
        <v>59</v>
      </c>
      <c r="C55" s="65"/>
      <c r="D55" s="14"/>
      <c r="E55" s="65"/>
      <c r="G55" s="40"/>
      <c r="I55" s="40"/>
      <c r="K55" s="40"/>
      <c r="M55" s="40"/>
      <c r="O55" s="40"/>
      <c r="Q55" s="40"/>
      <c r="T55" s="11"/>
    </row>
    <row r="56" spans="1:20" x14ac:dyDescent="0.25">
      <c r="A56" s="65"/>
      <c r="B56" s="65"/>
      <c r="C56" s="65" t="s">
        <v>125</v>
      </c>
      <c r="D56" s="65"/>
      <c r="E56" s="65"/>
      <c r="F56" s="41"/>
      <c r="G56" s="40"/>
      <c r="H56" s="41"/>
      <c r="I56" s="40"/>
      <c r="J56" s="41"/>
      <c r="K56" s="40"/>
      <c r="L56" s="41"/>
      <c r="M56" s="40"/>
      <c r="N56" s="41"/>
      <c r="O56" s="40"/>
      <c r="P56" s="41"/>
      <c r="Q56" s="40"/>
      <c r="R56" s="42"/>
      <c r="T56" s="11"/>
    </row>
    <row r="57" spans="1:20" x14ac:dyDescent="0.25">
      <c r="A57" s="65"/>
      <c r="B57" s="65"/>
      <c r="C57" s="65"/>
      <c r="D57" s="65" t="s">
        <v>126</v>
      </c>
      <c r="E57" s="65"/>
      <c r="F57" s="39">
        <f>SUM(H57:L57)</f>
        <v>9002000</v>
      </c>
      <c r="G57" s="40"/>
      <c r="H57" s="39">
        <v>4301000</v>
      </c>
      <c r="I57" s="40"/>
      <c r="J57" s="39">
        <v>3896000</v>
      </c>
      <c r="K57" s="40"/>
      <c r="L57" s="39">
        <v>805000</v>
      </c>
      <c r="M57" s="40"/>
      <c r="N57" s="39">
        <v>2836000</v>
      </c>
      <c r="O57" s="40"/>
      <c r="P57" s="39">
        <v>6300000</v>
      </c>
      <c r="Q57" s="40"/>
      <c r="R57" s="39">
        <v>134000</v>
      </c>
      <c r="S57" s="36">
        <f t="shared" ref="S57" si="4">SUM(N57:P57)-R57-F57</f>
        <v>0</v>
      </c>
      <c r="T57" s="11"/>
    </row>
    <row r="58" spans="1:20" x14ac:dyDescent="0.25">
      <c r="A58" s="65"/>
      <c r="B58" s="65"/>
      <c r="C58" s="65"/>
      <c r="D58" s="14"/>
      <c r="E58" s="65"/>
      <c r="G58" s="40"/>
      <c r="I58" s="40"/>
      <c r="K58" s="40"/>
      <c r="M58" s="40"/>
      <c r="O58" s="40"/>
      <c r="P58" s="36">
        <v>0</v>
      </c>
      <c r="Q58" s="40"/>
      <c r="T58" s="11"/>
    </row>
    <row r="59" spans="1:20" x14ac:dyDescent="0.25">
      <c r="A59" s="9"/>
      <c r="B59" s="9"/>
      <c r="C59" s="65"/>
      <c r="D59" s="14"/>
      <c r="E59" s="65" t="s">
        <v>4</v>
      </c>
      <c r="F59" s="39">
        <f>SUM(F56:F57)</f>
        <v>9002000</v>
      </c>
      <c r="G59" s="41"/>
      <c r="H59" s="39">
        <f>SUM(H56:H57)</f>
        <v>4301000</v>
      </c>
      <c r="I59" s="41"/>
      <c r="J59" s="39">
        <f>SUM(J56:J57)</f>
        <v>3896000</v>
      </c>
      <c r="K59" s="41"/>
      <c r="L59" s="39">
        <f>SUM(L56:L57)</f>
        <v>805000</v>
      </c>
      <c r="M59" s="41"/>
      <c r="N59" s="39">
        <f>SUM(N56:N57)</f>
        <v>2836000</v>
      </c>
      <c r="O59" s="41"/>
      <c r="P59" s="39">
        <f>SUM(P56:P57)</f>
        <v>6300000</v>
      </c>
      <c r="Q59" s="41"/>
      <c r="R59" s="39">
        <f>SUM(R56:R57)</f>
        <v>134000</v>
      </c>
      <c r="T59" s="11"/>
    </row>
    <row r="60" spans="1:20" x14ac:dyDescent="0.25">
      <c r="A60" s="9"/>
      <c r="B60" s="9"/>
      <c r="C60" s="65"/>
      <c r="D60" s="14"/>
      <c r="E60" s="65"/>
      <c r="F60" s="41"/>
      <c r="G60" s="41"/>
      <c r="H60" s="41"/>
      <c r="I60" s="41"/>
      <c r="J60" s="41"/>
      <c r="K60" s="41"/>
      <c r="L60" s="41"/>
      <c r="M60" s="41"/>
      <c r="N60" s="41"/>
      <c r="O60" s="41"/>
      <c r="P60" s="41"/>
      <c r="Q60" s="41"/>
      <c r="R60" s="41"/>
      <c r="T60" s="11"/>
    </row>
    <row r="61" spans="1:20" x14ac:dyDescent="0.25">
      <c r="A61" s="9"/>
      <c r="B61" s="9"/>
      <c r="C61" s="65"/>
      <c r="D61" s="14"/>
      <c r="E61" s="65" t="s">
        <v>60</v>
      </c>
      <c r="G61" s="40"/>
      <c r="H61" s="41"/>
      <c r="I61" s="40"/>
      <c r="J61" s="41"/>
      <c r="K61" s="40"/>
      <c r="L61" s="41"/>
      <c r="M61" s="40"/>
      <c r="N61" s="41"/>
      <c r="O61" s="40"/>
      <c r="P61" s="41">
        <v>0</v>
      </c>
      <c r="Q61" s="40"/>
      <c r="R61" s="41"/>
      <c r="T61" s="11"/>
    </row>
    <row r="62" spans="1:20" x14ac:dyDescent="0.25">
      <c r="A62" s="65"/>
      <c r="B62" s="65"/>
      <c r="C62" s="65"/>
      <c r="D62" s="14"/>
      <c r="E62" s="65" t="s">
        <v>127</v>
      </c>
      <c r="F62" s="39">
        <f>SUM(F47+F54+F59)</f>
        <v>177097000</v>
      </c>
      <c r="G62" s="41"/>
      <c r="H62" s="39">
        <f>SUM(H47+H54+H59)</f>
        <v>51651000</v>
      </c>
      <c r="I62" s="41"/>
      <c r="J62" s="39">
        <f>SUM(J47+J54+J59)</f>
        <v>13274000</v>
      </c>
      <c r="K62" s="41"/>
      <c r="L62" s="39">
        <f>SUM(L47+L54+L59)</f>
        <v>112172000</v>
      </c>
      <c r="M62" s="41"/>
      <c r="N62" s="39">
        <f>SUM(N47+N54+N59)</f>
        <v>84230000</v>
      </c>
      <c r="O62" s="41"/>
      <c r="P62" s="39">
        <f>SUM(P47+P54+P59)</f>
        <v>95395000</v>
      </c>
      <c r="Q62" s="41"/>
      <c r="R62" s="39">
        <f>SUM(R47+R54+R59)</f>
        <v>2528000</v>
      </c>
      <c r="T62" s="11"/>
    </row>
    <row r="63" spans="1:20" x14ac:dyDescent="0.25">
      <c r="A63" s="65"/>
      <c r="B63" s="65"/>
      <c r="C63" s="65"/>
      <c r="D63" s="14"/>
      <c r="E63" s="65"/>
      <c r="F63" s="41"/>
      <c r="G63" s="40"/>
      <c r="H63" s="41"/>
      <c r="I63" s="40"/>
      <c r="J63" s="41"/>
      <c r="K63" s="40"/>
      <c r="L63" s="41"/>
      <c r="M63" s="40"/>
      <c r="N63" s="41"/>
      <c r="O63" s="40"/>
      <c r="P63" s="41"/>
      <c r="Q63" s="40"/>
      <c r="R63" s="41"/>
      <c r="T63" s="11"/>
    </row>
    <row r="64" spans="1:20" x14ac:dyDescent="0.25">
      <c r="A64" s="10" t="s">
        <v>61</v>
      </c>
      <c r="B64" s="65"/>
      <c r="C64" s="65"/>
      <c r="D64" s="65"/>
      <c r="E64" s="65"/>
      <c r="F64" s="37"/>
      <c r="G64" s="40"/>
      <c r="I64" s="40"/>
      <c r="K64" s="40"/>
      <c r="M64" s="40"/>
      <c r="O64" s="40"/>
      <c r="Q64" s="40"/>
      <c r="T64" s="11"/>
    </row>
    <row r="65" spans="1:21" x14ac:dyDescent="0.25">
      <c r="A65" s="65"/>
      <c r="B65" s="10" t="s">
        <v>128</v>
      </c>
      <c r="C65" s="65"/>
      <c r="D65" s="65"/>
      <c r="E65" s="65"/>
      <c r="G65" s="40"/>
      <c r="I65" s="40"/>
      <c r="K65" s="40"/>
      <c r="M65" s="40"/>
      <c r="N65" s="41"/>
      <c r="O65" s="40"/>
      <c r="P65" s="41"/>
      <c r="Q65" s="40"/>
      <c r="R65" s="41"/>
      <c r="T65" s="11"/>
    </row>
    <row r="66" spans="1:21" x14ac:dyDescent="0.25">
      <c r="A66" s="65"/>
      <c r="B66" s="14"/>
      <c r="C66" s="65"/>
      <c r="D66" s="14"/>
      <c r="E66" s="65"/>
      <c r="F66" s="41"/>
      <c r="G66" s="40"/>
      <c r="H66" s="41"/>
      <c r="I66" s="40"/>
      <c r="J66" s="41"/>
      <c r="K66" s="40"/>
      <c r="L66" s="41"/>
      <c r="M66" s="40"/>
      <c r="N66" s="41"/>
      <c r="O66" s="40"/>
      <c r="P66" s="41"/>
      <c r="Q66" s="40"/>
      <c r="R66" s="41"/>
      <c r="T66" s="11"/>
    </row>
    <row r="67" spans="1:21" x14ac:dyDescent="0.25">
      <c r="A67" s="65"/>
      <c r="B67" s="65" t="s">
        <v>62</v>
      </c>
      <c r="C67" s="65"/>
      <c r="D67" s="14"/>
      <c r="E67" s="65"/>
      <c r="G67" s="40"/>
      <c r="H67" s="41"/>
      <c r="I67" s="40"/>
      <c r="K67" s="40"/>
      <c r="M67" s="40"/>
      <c r="O67" s="40"/>
      <c r="Q67" s="40"/>
      <c r="T67" s="11"/>
    </row>
    <row r="68" spans="1:21" x14ac:dyDescent="0.25">
      <c r="A68" s="65"/>
      <c r="B68" s="14"/>
      <c r="C68" s="60" t="s">
        <v>28</v>
      </c>
      <c r="D68" s="14"/>
      <c r="E68" s="65"/>
      <c r="F68" s="36">
        <f t="shared" ref="F68:F89" si="5">SUM(H68:L68)</f>
        <v>5630000</v>
      </c>
      <c r="G68" s="40"/>
      <c r="H68" s="36">
        <v>5010000</v>
      </c>
      <c r="I68" s="40"/>
      <c r="J68" s="36">
        <v>409000</v>
      </c>
      <c r="K68" s="40"/>
      <c r="L68" s="36">
        <v>211000</v>
      </c>
      <c r="M68" s="40"/>
      <c r="N68" s="36">
        <v>3888000</v>
      </c>
      <c r="O68" s="40"/>
      <c r="P68" s="36">
        <v>1742000</v>
      </c>
      <c r="Q68" s="40"/>
      <c r="R68" s="36">
        <v>0</v>
      </c>
      <c r="S68" s="36">
        <f t="shared" ref="S68:S89" si="6">SUM(N68:P68)-R68-F68</f>
        <v>0</v>
      </c>
      <c r="T68" s="11"/>
    </row>
    <row r="69" spans="1:21" x14ac:dyDescent="0.25">
      <c r="A69" s="65"/>
      <c r="B69" s="14"/>
      <c r="C69" s="60" t="s">
        <v>63</v>
      </c>
      <c r="D69" s="14"/>
      <c r="E69" s="65"/>
      <c r="F69" s="36">
        <f t="shared" si="5"/>
        <v>2000</v>
      </c>
      <c r="G69" s="40"/>
      <c r="H69" s="36">
        <v>0</v>
      </c>
      <c r="I69" s="40"/>
      <c r="J69" s="36">
        <v>2000</v>
      </c>
      <c r="K69" s="40"/>
      <c r="L69" s="36">
        <v>0</v>
      </c>
      <c r="M69" s="40"/>
      <c r="N69" s="36">
        <v>0</v>
      </c>
      <c r="O69" s="40"/>
      <c r="P69" s="36">
        <v>2000</v>
      </c>
      <c r="Q69" s="40"/>
      <c r="R69" s="36">
        <v>0</v>
      </c>
      <c r="S69" s="36">
        <f t="shared" si="6"/>
        <v>0</v>
      </c>
      <c r="T69" s="11"/>
      <c r="U69" s="65"/>
    </row>
    <row r="70" spans="1:21" x14ac:dyDescent="0.25">
      <c r="A70" s="65"/>
      <c r="B70" s="14"/>
      <c r="C70" s="60" t="s">
        <v>29</v>
      </c>
      <c r="D70" s="14"/>
      <c r="E70" s="65"/>
      <c r="F70" s="36">
        <f t="shared" si="5"/>
        <v>5508000</v>
      </c>
      <c r="G70" s="40"/>
      <c r="H70" s="36">
        <v>4190000</v>
      </c>
      <c r="I70" s="40"/>
      <c r="J70" s="36">
        <v>148000</v>
      </c>
      <c r="K70" s="40"/>
      <c r="L70" s="36">
        <v>1170000</v>
      </c>
      <c r="M70" s="40"/>
      <c r="N70" s="36">
        <v>3634000</v>
      </c>
      <c r="O70" s="40"/>
      <c r="P70" s="36">
        <v>1877000</v>
      </c>
      <c r="Q70" s="40"/>
      <c r="R70" s="36">
        <v>3000</v>
      </c>
      <c r="S70" s="36">
        <f t="shared" si="6"/>
        <v>0</v>
      </c>
      <c r="T70" s="11"/>
      <c r="U70" s="65"/>
    </row>
    <row r="71" spans="1:21" x14ac:dyDescent="0.25">
      <c r="A71" s="65"/>
      <c r="B71" s="14"/>
      <c r="C71" s="65" t="s">
        <v>504</v>
      </c>
      <c r="D71" s="65"/>
      <c r="E71" s="65"/>
      <c r="F71" s="36">
        <f t="shared" si="5"/>
        <v>913000</v>
      </c>
      <c r="G71" s="40"/>
      <c r="H71" s="36">
        <v>641000</v>
      </c>
      <c r="I71" s="40"/>
      <c r="J71" s="36">
        <v>70000</v>
      </c>
      <c r="K71" s="40"/>
      <c r="L71" s="36">
        <v>202000</v>
      </c>
      <c r="M71" s="40"/>
      <c r="N71" s="36">
        <v>587000</v>
      </c>
      <c r="O71" s="40"/>
      <c r="P71" s="36">
        <v>326000</v>
      </c>
      <c r="Q71" s="40"/>
      <c r="R71" s="36">
        <v>0</v>
      </c>
      <c r="S71" s="36">
        <f t="shared" si="6"/>
        <v>0</v>
      </c>
      <c r="T71" s="11"/>
      <c r="U71" s="65"/>
    </row>
    <row r="72" spans="1:21" s="50" customFormat="1" x14ac:dyDescent="0.25">
      <c r="A72" s="65"/>
      <c r="B72" s="14"/>
      <c r="C72" s="65" t="s">
        <v>514</v>
      </c>
      <c r="D72" s="65"/>
      <c r="E72" s="65"/>
      <c r="F72" s="36">
        <f t="shared" si="5"/>
        <v>3706000</v>
      </c>
      <c r="G72" s="40"/>
      <c r="H72" s="36">
        <v>3705000</v>
      </c>
      <c r="I72" s="40"/>
      <c r="J72" s="36">
        <v>1000</v>
      </c>
      <c r="K72" s="40"/>
      <c r="L72" s="36">
        <v>0</v>
      </c>
      <c r="M72" s="40"/>
      <c r="N72" s="36">
        <v>2419000</v>
      </c>
      <c r="O72" s="40"/>
      <c r="P72" s="36">
        <v>1286000</v>
      </c>
      <c r="Q72" s="40"/>
      <c r="R72" s="36">
        <v>-1000</v>
      </c>
      <c r="S72" s="36">
        <f t="shared" si="6"/>
        <v>0</v>
      </c>
      <c r="T72" s="49"/>
      <c r="U72" s="65"/>
    </row>
    <row r="73" spans="1:21" ht="13.5" customHeight="1" x14ac:dyDescent="0.25">
      <c r="A73" s="65"/>
      <c r="B73" s="14"/>
      <c r="C73" s="60" t="s">
        <v>34</v>
      </c>
      <c r="D73" s="14"/>
      <c r="E73" s="65"/>
      <c r="F73" s="36">
        <f t="shared" si="5"/>
        <v>2213000</v>
      </c>
      <c r="G73" s="40"/>
      <c r="H73" s="36">
        <v>2130000</v>
      </c>
      <c r="I73" s="40"/>
      <c r="J73" s="36">
        <v>22000</v>
      </c>
      <c r="K73" s="40"/>
      <c r="L73" s="36">
        <v>61000</v>
      </c>
      <c r="M73" s="40"/>
      <c r="N73" s="36">
        <v>1572000</v>
      </c>
      <c r="O73" s="40"/>
      <c r="P73" s="36">
        <v>641000</v>
      </c>
      <c r="Q73" s="40"/>
      <c r="R73" s="36">
        <v>0</v>
      </c>
      <c r="S73" s="36">
        <f t="shared" si="6"/>
        <v>0</v>
      </c>
      <c r="T73" s="11"/>
      <c r="U73" s="65"/>
    </row>
    <row r="74" spans="1:21" x14ac:dyDescent="0.25">
      <c r="A74" s="65"/>
      <c r="B74" s="14"/>
      <c r="C74" s="60" t="s">
        <v>35</v>
      </c>
      <c r="D74" s="14"/>
      <c r="E74" s="65"/>
      <c r="F74" s="36">
        <f t="shared" si="5"/>
        <v>125000</v>
      </c>
      <c r="G74" s="40"/>
      <c r="H74" s="36">
        <v>99000</v>
      </c>
      <c r="I74" s="40"/>
      <c r="J74" s="36">
        <v>26000</v>
      </c>
      <c r="K74" s="40"/>
      <c r="L74" s="36">
        <v>0</v>
      </c>
      <c r="M74" s="40"/>
      <c r="N74" s="36">
        <v>30000</v>
      </c>
      <c r="O74" s="40"/>
      <c r="P74" s="36">
        <v>95000</v>
      </c>
      <c r="Q74" s="40"/>
      <c r="R74" s="36">
        <v>0</v>
      </c>
      <c r="S74" s="36">
        <f t="shared" si="6"/>
        <v>0</v>
      </c>
      <c r="T74" s="11"/>
      <c r="U74" s="65"/>
    </row>
    <row r="75" spans="1:21" x14ac:dyDescent="0.25">
      <c r="A75" s="65"/>
      <c r="B75" s="14"/>
      <c r="C75" s="60" t="s">
        <v>36</v>
      </c>
      <c r="D75" s="14"/>
      <c r="E75" s="65"/>
      <c r="F75" s="36">
        <f t="shared" si="5"/>
        <v>3206000</v>
      </c>
      <c r="G75" s="40"/>
      <c r="H75" s="36">
        <v>2907000</v>
      </c>
      <c r="I75" s="40"/>
      <c r="J75" s="36">
        <v>63000</v>
      </c>
      <c r="K75" s="40"/>
      <c r="L75" s="36">
        <v>236000</v>
      </c>
      <c r="M75" s="40"/>
      <c r="N75" s="36">
        <v>2291000</v>
      </c>
      <c r="O75" s="40"/>
      <c r="P75" s="36">
        <v>915000</v>
      </c>
      <c r="Q75" s="40"/>
      <c r="R75" s="36">
        <v>0</v>
      </c>
      <c r="S75" s="36">
        <f t="shared" si="6"/>
        <v>0</v>
      </c>
      <c r="T75" s="11"/>
      <c r="U75" s="65"/>
    </row>
    <row r="76" spans="1:21" x14ac:dyDescent="0.25">
      <c r="A76" s="65"/>
      <c r="B76" s="14"/>
      <c r="C76" s="60" t="s">
        <v>37</v>
      </c>
      <c r="D76" s="14"/>
      <c r="E76" s="65"/>
      <c r="F76" s="36">
        <f t="shared" si="5"/>
        <v>1192000</v>
      </c>
      <c r="G76" s="40"/>
      <c r="H76" s="36">
        <v>1094000</v>
      </c>
      <c r="I76" s="40"/>
      <c r="J76" s="36">
        <v>42000</v>
      </c>
      <c r="K76" s="40"/>
      <c r="L76" s="36">
        <v>56000</v>
      </c>
      <c r="M76" s="40"/>
      <c r="N76" s="36">
        <v>813000</v>
      </c>
      <c r="O76" s="40"/>
      <c r="P76" s="36">
        <v>379000</v>
      </c>
      <c r="Q76" s="40"/>
      <c r="R76" s="36">
        <v>0</v>
      </c>
      <c r="S76" s="36">
        <f t="shared" si="6"/>
        <v>0</v>
      </c>
      <c r="T76" s="11"/>
      <c r="U76" s="65"/>
    </row>
    <row r="77" spans="1:21" x14ac:dyDescent="0.25">
      <c r="A77" s="65"/>
      <c r="B77" s="14"/>
      <c r="C77" s="60" t="s">
        <v>40</v>
      </c>
      <c r="D77" s="14"/>
      <c r="E77" s="65"/>
      <c r="F77" s="36">
        <f t="shared" si="5"/>
        <v>2935000</v>
      </c>
      <c r="G77" s="40"/>
      <c r="H77" s="36">
        <v>1999000</v>
      </c>
      <c r="I77" s="40"/>
      <c r="J77" s="36">
        <v>515000</v>
      </c>
      <c r="K77" s="40"/>
      <c r="L77" s="36">
        <v>421000</v>
      </c>
      <c r="M77" s="40"/>
      <c r="N77" s="36">
        <v>1839000</v>
      </c>
      <c r="O77" s="40"/>
      <c r="P77" s="36">
        <v>1098000</v>
      </c>
      <c r="Q77" s="40"/>
      <c r="R77" s="36">
        <v>2000</v>
      </c>
      <c r="S77" s="36">
        <f t="shared" si="6"/>
        <v>0</v>
      </c>
      <c r="T77" s="11"/>
      <c r="U77" s="65"/>
    </row>
    <row r="78" spans="1:21" x14ac:dyDescent="0.25">
      <c r="A78" s="65"/>
      <c r="B78" s="14"/>
      <c r="C78" s="60" t="s">
        <v>41</v>
      </c>
      <c r="D78" s="14"/>
      <c r="E78" s="65"/>
      <c r="F78" s="36">
        <f t="shared" si="5"/>
        <v>5637000</v>
      </c>
      <c r="G78" s="40"/>
      <c r="H78" s="36">
        <v>5292000</v>
      </c>
      <c r="I78" s="40"/>
      <c r="J78" s="36">
        <v>311000</v>
      </c>
      <c r="K78" s="40"/>
      <c r="L78" s="36">
        <v>34000</v>
      </c>
      <c r="M78" s="40"/>
      <c r="N78" s="36">
        <v>4031000</v>
      </c>
      <c r="O78" s="40"/>
      <c r="P78" s="36">
        <v>1606000</v>
      </c>
      <c r="Q78" s="40"/>
      <c r="R78" s="36">
        <v>0</v>
      </c>
      <c r="S78" s="36">
        <f t="shared" si="6"/>
        <v>0</v>
      </c>
      <c r="T78" s="11"/>
      <c r="U78" s="65"/>
    </row>
    <row r="79" spans="1:21" x14ac:dyDescent="0.25">
      <c r="A79" s="65"/>
      <c r="B79" s="14"/>
      <c r="C79" s="60" t="s">
        <v>42</v>
      </c>
      <c r="D79" s="14"/>
      <c r="E79" s="65"/>
      <c r="F79" s="36">
        <f t="shared" si="5"/>
        <v>2580000</v>
      </c>
      <c r="G79" s="40"/>
      <c r="H79" s="36">
        <v>2552000</v>
      </c>
      <c r="I79" s="40"/>
      <c r="J79" s="36">
        <v>28000</v>
      </c>
      <c r="K79" s="40"/>
      <c r="L79" s="36">
        <v>0</v>
      </c>
      <c r="M79" s="40"/>
      <c r="N79" s="36">
        <v>1831000</v>
      </c>
      <c r="O79" s="40"/>
      <c r="P79" s="36">
        <v>749000</v>
      </c>
      <c r="Q79" s="40"/>
      <c r="R79" s="36">
        <v>0</v>
      </c>
      <c r="S79" s="36">
        <f t="shared" si="6"/>
        <v>0</v>
      </c>
      <c r="T79" s="11"/>
      <c r="U79" s="65"/>
    </row>
    <row r="80" spans="1:21" x14ac:dyDescent="0.25">
      <c r="A80" s="65"/>
      <c r="B80" s="14"/>
      <c r="C80" s="60" t="s">
        <v>46</v>
      </c>
      <c r="D80" s="14"/>
      <c r="E80" s="65"/>
      <c r="F80" s="36">
        <f t="shared" si="5"/>
        <v>1000</v>
      </c>
      <c r="G80" s="40"/>
      <c r="H80" s="36">
        <v>0</v>
      </c>
      <c r="I80" s="40"/>
      <c r="J80" s="36">
        <v>1000</v>
      </c>
      <c r="K80" s="40"/>
      <c r="L80" s="36">
        <v>0</v>
      </c>
      <c r="M80" s="40"/>
      <c r="N80" s="36">
        <v>0</v>
      </c>
      <c r="O80" s="40"/>
      <c r="P80" s="36">
        <v>1000</v>
      </c>
      <c r="Q80" s="40"/>
      <c r="R80" s="36">
        <v>0</v>
      </c>
      <c r="S80" s="36">
        <f t="shared" si="6"/>
        <v>0</v>
      </c>
      <c r="T80" s="11"/>
      <c r="U80" s="65"/>
    </row>
    <row r="81" spans="1:21" x14ac:dyDescent="0.25">
      <c r="A81" s="65"/>
      <c r="B81" s="14"/>
      <c r="C81" s="60" t="s">
        <v>47</v>
      </c>
      <c r="D81" s="14"/>
      <c r="E81" s="65"/>
      <c r="F81" s="36">
        <f t="shared" si="5"/>
        <v>2803000</v>
      </c>
      <c r="G81" s="40"/>
      <c r="H81" s="36">
        <v>1955000</v>
      </c>
      <c r="I81" s="40"/>
      <c r="J81" s="36">
        <v>157000</v>
      </c>
      <c r="K81" s="40"/>
      <c r="L81" s="36">
        <v>691000</v>
      </c>
      <c r="M81" s="40"/>
      <c r="N81" s="36">
        <v>1882000</v>
      </c>
      <c r="O81" s="40"/>
      <c r="P81" s="36">
        <v>921000</v>
      </c>
      <c r="Q81" s="40"/>
      <c r="R81" s="36">
        <v>0</v>
      </c>
      <c r="S81" s="36">
        <f t="shared" si="6"/>
        <v>0</v>
      </c>
      <c r="T81" s="11"/>
      <c r="U81" s="65"/>
    </row>
    <row r="82" spans="1:21" s="15" customFormat="1" x14ac:dyDescent="0.25">
      <c r="B82" s="21"/>
      <c r="C82" s="60" t="s">
        <v>50</v>
      </c>
      <c r="E82" s="65"/>
      <c r="F82" s="36">
        <f t="shared" si="5"/>
        <v>1534000</v>
      </c>
      <c r="G82" s="40"/>
      <c r="H82" s="36">
        <v>1481000</v>
      </c>
      <c r="I82" s="40"/>
      <c r="J82" s="36">
        <v>14000</v>
      </c>
      <c r="K82" s="40"/>
      <c r="L82" s="36">
        <v>39000</v>
      </c>
      <c r="M82" s="40"/>
      <c r="N82" s="36">
        <v>1075000</v>
      </c>
      <c r="O82" s="40"/>
      <c r="P82" s="36">
        <v>459000</v>
      </c>
      <c r="Q82" s="40"/>
      <c r="R82" s="36">
        <v>0</v>
      </c>
      <c r="S82" s="36">
        <f t="shared" si="6"/>
        <v>0</v>
      </c>
      <c r="T82" s="11"/>
      <c r="U82" s="65"/>
    </row>
    <row r="83" spans="1:21" s="15" customFormat="1" x14ac:dyDescent="0.25">
      <c r="B83" s="21"/>
      <c r="C83" s="60" t="s">
        <v>64</v>
      </c>
      <c r="E83" s="65"/>
      <c r="F83" s="36">
        <f t="shared" si="5"/>
        <v>7329000</v>
      </c>
      <c r="G83" s="40"/>
      <c r="H83" s="36">
        <v>5957000</v>
      </c>
      <c r="I83" s="40"/>
      <c r="J83" s="36">
        <v>155000</v>
      </c>
      <c r="K83" s="40"/>
      <c r="L83" s="36">
        <v>1217000</v>
      </c>
      <c r="M83" s="40"/>
      <c r="N83" s="36">
        <v>4785000</v>
      </c>
      <c r="O83" s="40"/>
      <c r="P83" s="36">
        <v>2910000</v>
      </c>
      <c r="Q83" s="40"/>
      <c r="R83" s="36">
        <v>366000</v>
      </c>
      <c r="S83" s="36">
        <f t="shared" si="6"/>
        <v>0</v>
      </c>
      <c r="T83" s="11"/>
      <c r="U83" s="65"/>
    </row>
    <row r="84" spans="1:21" s="15" customFormat="1" x14ac:dyDescent="0.25">
      <c r="C84" s="60" t="s">
        <v>65</v>
      </c>
      <c r="E84" s="65"/>
      <c r="F84" s="36">
        <f t="shared" si="5"/>
        <v>689000</v>
      </c>
      <c r="G84" s="40"/>
      <c r="H84" s="36">
        <v>357000</v>
      </c>
      <c r="I84" s="40"/>
      <c r="J84" s="36">
        <v>11000</v>
      </c>
      <c r="K84" s="40"/>
      <c r="L84" s="36">
        <v>321000</v>
      </c>
      <c r="M84" s="40"/>
      <c r="N84" s="36">
        <v>515000</v>
      </c>
      <c r="O84" s="40"/>
      <c r="P84" s="36">
        <v>174000</v>
      </c>
      <c r="Q84" s="40"/>
      <c r="R84" s="36">
        <v>0</v>
      </c>
      <c r="S84" s="36">
        <f t="shared" si="6"/>
        <v>0</v>
      </c>
      <c r="T84" s="11"/>
      <c r="U84" s="65"/>
    </row>
    <row r="85" spans="1:21" s="15" customFormat="1" x14ac:dyDescent="0.25">
      <c r="C85" s="60" t="s">
        <v>66</v>
      </c>
      <c r="E85" s="65"/>
      <c r="F85" s="36">
        <f t="shared" si="5"/>
        <v>-4000</v>
      </c>
      <c r="G85" s="40"/>
      <c r="H85" s="36">
        <v>18000</v>
      </c>
      <c r="I85" s="40"/>
      <c r="J85" s="36">
        <v>-22000</v>
      </c>
      <c r="K85" s="40"/>
      <c r="L85" s="36">
        <v>0</v>
      </c>
      <c r="M85" s="40"/>
      <c r="N85" s="36">
        <v>7000</v>
      </c>
      <c r="O85" s="40"/>
      <c r="P85" s="36">
        <v>-11000</v>
      </c>
      <c r="Q85" s="40"/>
      <c r="R85" s="36">
        <v>0</v>
      </c>
      <c r="S85" s="36">
        <f t="shared" si="6"/>
        <v>0</v>
      </c>
      <c r="T85" s="11"/>
      <c r="U85" s="65"/>
    </row>
    <row r="86" spans="1:21" x14ac:dyDescent="0.25">
      <c r="A86" s="65"/>
      <c r="B86" s="65"/>
      <c r="C86" s="61" t="s">
        <v>55</v>
      </c>
      <c r="D86" s="14"/>
      <c r="E86" s="15"/>
      <c r="F86" s="36">
        <f t="shared" si="5"/>
        <v>583000</v>
      </c>
      <c r="G86" s="40"/>
      <c r="H86" s="36">
        <v>578000</v>
      </c>
      <c r="I86" s="40"/>
      <c r="J86" s="36">
        <v>5000</v>
      </c>
      <c r="K86" s="40"/>
      <c r="L86" s="36">
        <v>0</v>
      </c>
      <c r="M86" s="40"/>
      <c r="N86" s="36">
        <v>428000</v>
      </c>
      <c r="O86" s="40"/>
      <c r="P86" s="36">
        <v>155000</v>
      </c>
      <c r="Q86" s="40"/>
      <c r="R86" s="36">
        <v>0</v>
      </c>
      <c r="S86" s="36">
        <f t="shared" si="6"/>
        <v>0</v>
      </c>
      <c r="T86" s="11"/>
      <c r="U86" s="65"/>
    </row>
    <row r="87" spans="1:21" x14ac:dyDescent="0.25">
      <c r="A87" s="65"/>
      <c r="B87" s="65"/>
      <c r="C87" s="61" t="s">
        <v>67</v>
      </c>
      <c r="D87" s="14"/>
      <c r="E87" s="15"/>
      <c r="F87" s="36">
        <f t="shared" si="5"/>
        <v>3000</v>
      </c>
      <c r="G87" s="40"/>
      <c r="H87" s="36">
        <v>0</v>
      </c>
      <c r="I87" s="40"/>
      <c r="J87" s="36">
        <v>3000</v>
      </c>
      <c r="K87" s="40"/>
      <c r="L87" s="36">
        <v>0</v>
      </c>
      <c r="M87" s="40"/>
      <c r="N87" s="36">
        <v>0</v>
      </c>
      <c r="O87" s="40"/>
      <c r="P87" s="36">
        <v>2000</v>
      </c>
      <c r="Q87" s="40"/>
      <c r="R87" s="36">
        <v>-1000</v>
      </c>
      <c r="S87" s="36">
        <f t="shared" si="6"/>
        <v>0</v>
      </c>
      <c r="T87" s="11"/>
      <c r="U87" s="65"/>
    </row>
    <row r="88" spans="1:21" s="15" customFormat="1" x14ac:dyDescent="0.25">
      <c r="C88" s="61" t="s">
        <v>58</v>
      </c>
      <c r="F88" s="36">
        <f t="shared" si="5"/>
        <v>3008000</v>
      </c>
      <c r="G88" s="40"/>
      <c r="H88" s="36">
        <v>1889000</v>
      </c>
      <c r="I88" s="40"/>
      <c r="J88" s="36">
        <v>625000</v>
      </c>
      <c r="K88" s="40"/>
      <c r="L88" s="36">
        <v>494000</v>
      </c>
      <c r="M88" s="40"/>
      <c r="N88" s="36">
        <v>1482000</v>
      </c>
      <c r="O88" s="40"/>
      <c r="P88" s="36">
        <v>1529000</v>
      </c>
      <c r="Q88" s="40"/>
      <c r="R88" s="36">
        <v>3000</v>
      </c>
      <c r="S88" s="36">
        <f t="shared" si="6"/>
        <v>0</v>
      </c>
      <c r="T88" s="11"/>
      <c r="U88" s="65"/>
    </row>
    <row r="89" spans="1:21" s="15" customFormat="1" x14ac:dyDescent="0.25">
      <c r="C89" s="65" t="s">
        <v>503</v>
      </c>
      <c r="F89" s="39">
        <f t="shared" si="5"/>
        <v>1276000</v>
      </c>
      <c r="G89" s="40"/>
      <c r="H89" s="39">
        <v>1255000</v>
      </c>
      <c r="I89" s="40"/>
      <c r="J89" s="39">
        <v>7000</v>
      </c>
      <c r="K89" s="40"/>
      <c r="L89" s="39">
        <v>14000</v>
      </c>
      <c r="M89" s="40"/>
      <c r="N89" s="39">
        <v>922000</v>
      </c>
      <c r="O89" s="40"/>
      <c r="P89" s="39">
        <v>354000</v>
      </c>
      <c r="Q89" s="40"/>
      <c r="R89" s="39">
        <v>0</v>
      </c>
      <c r="S89" s="36">
        <f t="shared" si="6"/>
        <v>0</v>
      </c>
      <c r="T89" s="11"/>
      <c r="U89" s="65"/>
    </row>
    <row r="90" spans="1:21" s="15" customFormat="1" x14ac:dyDescent="0.25">
      <c r="C90" s="65"/>
      <c r="E90" s="65"/>
      <c r="F90" s="36"/>
      <c r="G90" s="40"/>
      <c r="H90" s="36"/>
      <c r="I90" s="40"/>
      <c r="J90" s="36"/>
      <c r="K90" s="40"/>
      <c r="L90" s="36"/>
      <c r="M90" s="40"/>
      <c r="N90" s="36"/>
      <c r="O90" s="40"/>
      <c r="P90" s="36">
        <v>0</v>
      </c>
      <c r="Q90" s="40"/>
      <c r="R90" s="36"/>
      <c r="S90" s="13"/>
      <c r="T90" s="11"/>
    </row>
    <row r="91" spans="1:21" s="15" customFormat="1" x14ac:dyDescent="0.25">
      <c r="C91" s="65"/>
      <c r="E91" s="65" t="s">
        <v>4</v>
      </c>
      <c r="F91" s="39">
        <f>SUM(F68:F89)</f>
        <v>50869000</v>
      </c>
      <c r="G91" s="41"/>
      <c r="H91" s="39">
        <f>SUM(H68:H90)</f>
        <v>43109000</v>
      </c>
      <c r="I91" s="41"/>
      <c r="J91" s="39">
        <f>SUM(J68:J90)</f>
        <v>2593000</v>
      </c>
      <c r="K91" s="41"/>
      <c r="L91" s="39">
        <f>SUM(L68:L90)</f>
        <v>5167000</v>
      </c>
      <c r="M91" s="41"/>
      <c r="N91" s="39">
        <f>SUM(N68:N90)</f>
        <v>34031000</v>
      </c>
      <c r="O91" s="41"/>
      <c r="P91" s="39">
        <f>SUM(P68:P90)</f>
        <v>17210000</v>
      </c>
      <c r="Q91" s="41"/>
      <c r="R91" s="39">
        <f>SUM(R68:R90)</f>
        <v>372000</v>
      </c>
      <c r="S91" s="13"/>
      <c r="T91" s="11"/>
    </row>
    <row r="92" spans="1:21" s="15" customFormat="1" x14ac:dyDescent="0.25">
      <c r="C92" s="65"/>
      <c r="E92" s="65"/>
      <c r="F92" s="41"/>
      <c r="G92" s="40"/>
      <c r="H92" s="41"/>
      <c r="I92" s="40"/>
      <c r="J92" s="41"/>
      <c r="K92" s="40"/>
      <c r="L92" s="41"/>
      <c r="M92" s="40"/>
      <c r="N92" s="41"/>
      <c r="O92" s="40"/>
      <c r="P92" s="41">
        <v>0</v>
      </c>
      <c r="Q92" s="40"/>
      <c r="R92" s="41"/>
      <c r="S92" s="13"/>
      <c r="T92" s="11"/>
    </row>
    <row r="93" spans="1:21" s="59" customFormat="1" x14ac:dyDescent="0.25">
      <c r="A93" s="10"/>
      <c r="B93" s="65" t="s">
        <v>27</v>
      </c>
      <c r="C93" s="65"/>
      <c r="D93" s="14"/>
      <c r="E93" s="65"/>
      <c r="F93" s="36"/>
      <c r="G93" s="40"/>
      <c r="H93" s="36"/>
      <c r="I93" s="40"/>
      <c r="J93" s="36"/>
      <c r="K93" s="40"/>
      <c r="L93" s="36"/>
      <c r="M93" s="40"/>
      <c r="N93" s="36"/>
      <c r="O93" s="40"/>
      <c r="P93" s="36"/>
      <c r="Q93" s="40"/>
      <c r="R93" s="36"/>
      <c r="S93" s="4"/>
      <c r="T93" s="58"/>
    </row>
    <row r="94" spans="1:21" s="65" customFormat="1" x14ac:dyDescent="0.25">
      <c r="C94" s="61" t="s">
        <v>529</v>
      </c>
      <c r="D94" s="14"/>
      <c r="E94" s="15"/>
      <c r="F94" s="36">
        <f>SUM(H94:L94)</f>
        <v>0</v>
      </c>
      <c r="G94" s="40"/>
      <c r="H94" s="36">
        <v>0</v>
      </c>
      <c r="I94" s="40"/>
      <c r="J94" s="36">
        <v>0</v>
      </c>
      <c r="K94" s="40"/>
      <c r="L94" s="36">
        <v>0</v>
      </c>
      <c r="M94" s="40"/>
      <c r="N94" s="36">
        <v>0</v>
      </c>
      <c r="O94" s="40"/>
      <c r="P94" s="36">
        <v>0</v>
      </c>
      <c r="Q94" s="40"/>
      <c r="R94" s="36">
        <v>0</v>
      </c>
      <c r="S94" s="36">
        <f t="shared" ref="S94:S95" si="7">SUM(N94:P94)-R94-F94</f>
        <v>0</v>
      </c>
      <c r="T94" s="64"/>
    </row>
    <row r="95" spans="1:21" s="59" customFormat="1" x14ac:dyDescent="0.25">
      <c r="A95" s="10"/>
      <c r="B95" s="65"/>
      <c r="C95" s="63" t="s">
        <v>70</v>
      </c>
      <c r="D95" s="14"/>
      <c r="E95" s="65"/>
      <c r="F95" s="39">
        <f>SUM(H95:L95)</f>
        <v>0</v>
      </c>
      <c r="G95" s="40"/>
      <c r="H95" s="39">
        <v>0</v>
      </c>
      <c r="I95" s="40"/>
      <c r="J95" s="39">
        <v>0</v>
      </c>
      <c r="K95" s="40"/>
      <c r="L95" s="39">
        <v>0</v>
      </c>
      <c r="M95" s="40"/>
      <c r="N95" s="39">
        <v>0</v>
      </c>
      <c r="O95" s="40"/>
      <c r="P95" s="39">
        <v>0</v>
      </c>
      <c r="Q95" s="40"/>
      <c r="R95" s="39">
        <v>0</v>
      </c>
      <c r="S95" s="36">
        <f t="shared" si="7"/>
        <v>0</v>
      </c>
      <c r="T95" s="58"/>
      <c r="U95" s="65"/>
    </row>
    <row r="96" spans="1:21" s="15" customFormat="1" x14ac:dyDescent="0.25">
      <c r="B96" s="21"/>
      <c r="C96" s="65"/>
      <c r="F96" s="36"/>
      <c r="G96" s="40"/>
      <c r="H96" s="36"/>
      <c r="I96" s="40"/>
      <c r="J96" s="36"/>
      <c r="K96" s="40"/>
      <c r="L96" s="36"/>
      <c r="M96" s="40"/>
      <c r="N96" s="36"/>
      <c r="O96" s="40"/>
      <c r="P96" s="36"/>
      <c r="Q96" s="40"/>
      <c r="R96" s="36"/>
      <c r="S96" s="13"/>
      <c r="T96" s="64"/>
    </row>
    <row r="97" spans="1:21" s="65" customFormat="1" x14ac:dyDescent="0.25">
      <c r="B97" s="14"/>
      <c r="D97" s="14"/>
      <c r="E97" s="12" t="s">
        <v>4</v>
      </c>
      <c r="F97" s="39">
        <f>SUM(F94:F95)</f>
        <v>0</v>
      </c>
      <c r="G97" s="41"/>
      <c r="H97" s="39">
        <f>SUM(H94:H95)</f>
        <v>0</v>
      </c>
      <c r="I97" s="41"/>
      <c r="J97" s="39">
        <f>SUM(J94:J95)</f>
        <v>0</v>
      </c>
      <c r="K97" s="39"/>
      <c r="L97" s="39">
        <f>SUM(L94:L95)</f>
        <v>0</v>
      </c>
      <c r="M97" s="41"/>
      <c r="N97" s="39">
        <f>SUM(N94:N95)</f>
        <v>0</v>
      </c>
      <c r="O97" s="41"/>
      <c r="P97" s="39">
        <f>SUM(P94:P95)</f>
        <v>0</v>
      </c>
      <c r="Q97" s="41"/>
      <c r="R97" s="39">
        <f>SUM(R94:R95)</f>
        <v>0</v>
      </c>
      <c r="S97" s="4"/>
      <c r="T97" s="64"/>
    </row>
    <row r="98" spans="1:21" s="59" customFormat="1" x14ac:dyDescent="0.25">
      <c r="A98" s="10"/>
      <c r="B98" s="65"/>
      <c r="C98" s="65"/>
      <c r="D98" s="14"/>
      <c r="E98" s="65"/>
      <c r="F98" s="41"/>
      <c r="G98" s="40"/>
      <c r="H98" s="41"/>
      <c r="I98" s="40"/>
      <c r="J98" s="41"/>
      <c r="K98" s="40"/>
      <c r="L98" s="41"/>
      <c r="M98" s="40"/>
      <c r="N98" s="41"/>
      <c r="O98" s="40"/>
      <c r="P98" s="41"/>
      <c r="Q98" s="40"/>
      <c r="R98" s="41"/>
      <c r="S98" s="4"/>
      <c r="T98" s="58"/>
    </row>
    <row r="99" spans="1:21" s="15" customFormat="1" x14ac:dyDescent="0.25">
      <c r="B99" s="15" t="s">
        <v>68</v>
      </c>
      <c r="F99" s="41"/>
      <c r="G99" s="40"/>
      <c r="H99" s="41"/>
      <c r="I99" s="40"/>
      <c r="J99" s="41"/>
      <c r="K99" s="40"/>
      <c r="L99" s="41"/>
      <c r="M99" s="40"/>
      <c r="N99" s="41"/>
      <c r="O99" s="40"/>
      <c r="P99" s="41"/>
      <c r="Q99" s="40"/>
      <c r="R99" s="41"/>
      <c r="S99" s="13"/>
      <c r="T99" s="11"/>
    </row>
    <row r="100" spans="1:21" s="15" customFormat="1" x14ac:dyDescent="0.25">
      <c r="C100" s="15" t="s">
        <v>28</v>
      </c>
      <c r="F100" s="36">
        <f t="shared" ref="F100:F113" si="8">SUM(H100:L100)</f>
        <v>26000</v>
      </c>
      <c r="G100" s="40"/>
      <c r="H100" s="41">
        <v>0</v>
      </c>
      <c r="I100" s="40"/>
      <c r="J100" s="41">
        <v>0</v>
      </c>
      <c r="K100" s="40"/>
      <c r="L100" s="41">
        <v>26000</v>
      </c>
      <c r="M100" s="40"/>
      <c r="N100" s="41">
        <v>19000</v>
      </c>
      <c r="O100" s="40"/>
      <c r="P100" s="41">
        <v>7000</v>
      </c>
      <c r="Q100" s="40"/>
      <c r="R100" s="41">
        <v>0</v>
      </c>
      <c r="S100" s="36">
        <f t="shared" ref="S100:S113" si="9">SUM(N100:P100)-R100-F100</f>
        <v>0</v>
      </c>
      <c r="T100" s="64"/>
    </row>
    <row r="101" spans="1:21" x14ac:dyDescent="0.25">
      <c r="A101" s="65"/>
      <c r="B101" s="65"/>
      <c r="C101" s="61" t="s">
        <v>63</v>
      </c>
      <c r="D101" s="14"/>
      <c r="E101" s="15"/>
      <c r="F101" s="36">
        <f t="shared" si="8"/>
        <v>1002000</v>
      </c>
      <c r="G101" s="40"/>
      <c r="H101" s="36">
        <v>0</v>
      </c>
      <c r="I101" s="40"/>
      <c r="J101" s="36">
        <v>0</v>
      </c>
      <c r="K101" s="40"/>
      <c r="L101" s="36">
        <v>1002000</v>
      </c>
      <c r="M101" s="40"/>
      <c r="N101" s="36">
        <v>615000</v>
      </c>
      <c r="O101" s="40"/>
      <c r="P101" s="36">
        <v>388000</v>
      </c>
      <c r="Q101" s="40"/>
      <c r="R101" s="36">
        <v>1000</v>
      </c>
      <c r="S101" s="36">
        <f t="shared" si="9"/>
        <v>0</v>
      </c>
      <c r="T101" s="11"/>
    </row>
    <row r="102" spans="1:21" s="65" customFormat="1" x14ac:dyDescent="0.25">
      <c r="C102" s="61" t="s">
        <v>29</v>
      </c>
      <c r="D102" s="14"/>
      <c r="E102" s="15"/>
      <c r="F102" s="36">
        <f t="shared" si="8"/>
        <v>17000</v>
      </c>
      <c r="G102" s="40"/>
      <c r="H102" s="36">
        <v>0</v>
      </c>
      <c r="I102" s="40"/>
      <c r="J102" s="36">
        <v>0</v>
      </c>
      <c r="K102" s="40"/>
      <c r="L102" s="36">
        <v>17000</v>
      </c>
      <c r="M102" s="40"/>
      <c r="N102" s="36">
        <v>0</v>
      </c>
      <c r="O102" s="40"/>
      <c r="P102" s="36">
        <v>16000</v>
      </c>
      <c r="Q102" s="40"/>
      <c r="R102" s="36">
        <v>-1000</v>
      </c>
      <c r="S102" s="36">
        <f t="shared" si="9"/>
        <v>0</v>
      </c>
      <c r="T102" s="64"/>
    </row>
    <row r="103" spans="1:21" x14ac:dyDescent="0.25">
      <c r="A103" s="65"/>
      <c r="B103" s="14"/>
      <c r="C103" s="61" t="s">
        <v>69</v>
      </c>
      <c r="D103" s="14"/>
      <c r="E103" s="15"/>
      <c r="F103" s="36">
        <f t="shared" si="8"/>
        <v>4674000</v>
      </c>
      <c r="G103" s="40"/>
      <c r="H103" s="36">
        <v>0</v>
      </c>
      <c r="I103" s="40"/>
      <c r="J103" s="36">
        <v>118000</v>
      </c>
      <c r="K103" s="40"/>
      <c r="L103" s="36">
        <v>4556000</v>
      </c>
      <c r="M103" s="40"/>
      <c r="N103" s="36">
        <v>1181000</v>
      </c>
      <c r="O103" s="40"/>
      <c r="P103" s="36">
        <v>3639000</v>
      </c>
      <c r="Q103" s="40"/>
      <c r="R103" s="36">
        <v>146000</v>
      </c>
      <c r="S103" s="36">
        <f t="shared" si="9"/>
        <v>0</v>
      </c>
      <c r="T103" s="11"/>
      <c r="U103" s="65"/>
    </row>
    <row r="104" spans="1:21" s="52" customFormat="1" x14ac:dyDescent="0.25">
      <c r="A104" s="65"/>
      <c r="B104" s="14"/>
      <c r="C104" s="61" t="s">
        <v>34</v>
      </c>
      <c r="D104" s="14"/>
      <c r="E104" s="15"/>
      <c r="F104" s="36">
        <f t="shared" si="8"/>
        <v>26000</v>
      </c>
      <c r="G104" s="40"/>
      <c r="H104" s="36">
        <v>0</v>
      </c>
      <c r="I104" s="40"/>
      <c r="J104" s="36">
        <v>18000</v>
      </c>
      <c r="K104" s="40"/>
      <c r="L104" s="36">
        <v>8000</v>
      </c>
      <c r="M104" s="40"/>
      <c r="N104" s="36">
        <v>8000</v>
      </c>
      <c r="O104" s="40"/>
      <c r="P104" s="36">
        <v>19000</v>
      </c>
      <c r="Q104" s="40"/>
      <c r="R104" s="36">
        <v>1000</v>
      </c>
      <c r="S104" s="36">
        <f t="shared" si="9"/>
        <v>0</v>
      </c>
      <c r="T104" s="51"/>
      <c r="U104" s="65"/>
    </row>
    <row r="105" spans="1:21" x14ac:dyDescent="0.25">
      <c r="A105" s="65"/>
      <c r="B105" s="14"/>
      <c r="C105" s="60" t="s">
        <v>35</v>
      </c>
      <c r="D105" s="14"/>
      <c r="E105" s="15"/>
      <c r="F105" s="36">
        <f t="shared" si="8"/>
        <v>0</v>
      </c>
      <c r="G105" s="40"/>
      <c r="H105" s="36">
        <v>0</v>
      </c>
      <c r="I105" s="40"/>
      <c r="J105" s="36">
        <v>0</v>
      </c>
      <c r="K105" s="40"/>
      <c r="L105" s="36">
        <v>0</v>
      </c>
      <c r="M105" s="40"/>
      <c r="N105" s="36">
        <v>0</v>
      </c>
      <c r="O105" s="40"/>
      <c r="P105" s="36">
        <v>0</v>
      </c>
      <c r="Q105" s="40"/>
      <c r="R105" s="36">
        <v>0</v>
      </c>
      <c r="S105" s="36">
        <f t="shared" si="9"/>
        <v>0</v>
      </c>
      <c r="T105" s="11"/>
      <c r="U105" s="65"/>
    </row>
    <row r="106" spans="1:21" s="52" customFormat="1" x14ac:dyDescent="0.25">
      <c r="A106" s="65"/>
      <c r="B106" s="14"/>
      <c r="C106" s="60" t="s">
        <v>36</v>
      </c>
      <c r="D106" s="14"/>
      <c r="E106" s="15"/>
      <c r="F106" s="36">
        <f t="shared" si="8"/>
        <v>118000</v>
      </c>
      <c r="G106" s="40"/>
      <c r="H106" s="36">
        <v>0</v>
      </c>
      <c r="I106" s="40"/>
      <c r="J106" s="36">
        <v>0</v>
      </c>
      <c r="K106" s="40"/>
      <c r="L106" s="36">
        <v>118000</v>
      </c>
      <c r="M106" s="40"/>
      <c r="N106" s="36">
        <v>79000</v>
      </c>
      <c r="O106" s="40"/>
      <c r="P106" s="36">
        <v>40000</v>
      </c>
      <c r="Q106" s="40"/>
      <c r="R106" s="36">
        <v>1000</v>
      </c>
      <c r="S106" s="36">
        <f t="shared" si="9"/>
        <v>0</v>
      </c>
      <c r="T106" s="51"/>
      <c r="U106" s="65"/>
    </row>
    <row r="107" spans="1:21" s="65" customFormat="1" x14ac:dyDescent="0.25">
      <c r="B107" s="14"/>
      <c r="C107" s="60" t="s">
        <v>37</v>
      </c>
      <c r="D107" s="14"/>
      <c r="E107" s="15"/>
      <c r="F107" s="36">
        <f t="shared" si="8"/>
        <v>12000</v>
      </c>
      <c r="G107" s="40"/>
      <c r="H107" s="36">
        <v>0</v>
      </c>
      <c r="I107" s="40"/>
      <c r="J107" s="36">
        <v>0</v>
      </c>
      <c r="K107" s="40"/>
      <c r="L107" s="36">
        <v>12000</v>
      </c>
      <c r="M107" s="40"/>
      <c r="N107" s="36">
        <v>9000</v>
      </c>
      <c r="O107" s="40"/>
      <c r="P107" s="36">
        <v>3000</v>
      </c>
      <c r="Q107" s="40"/>
      <c r="R107" s="36">
        <v>0</v>
      </c>
      <c r="S107" s="36">
        <f t="shared" si="9"/>
        <v>0</v>
      </c>
      <c r="T107" s="64"/>
    </row>
    <row r="108" spans="1:21" s="65" customFormat="1" x14ac:dyDescent="0.25">
      <c r="B108" s="14"/>
      <c r="C108" s="60" t="s">
        <v>40</v>
      </c>
      <c r="D108" s="14"/>
      <c r="E108" s="15"/>
      <c r="F108" s="36">
        <f t="shared" si="8"/>
        <v>105000</v>
      </c>
      <c r="G108" s="40"/>
      <c r="H108" s="36">
        <v>0</v>
      </c>
      <c r="I108" s="40"/>
      <c r="J108" s="36">
        <v>0</v>
      </c>
      <c r="K108" s="40"/>
      <c r="L108" s="36">
        <v>105000</v>
      </c>
      <c r="M108" s="40"/>
      <c r="N108" s="36">
        <v>62000</v>
      </c>
      <c r="O108" s="40"/>
      <c r="P108" s="36">
        <v>43000</v>
      </c>
      <c r="Q108" s="40"/>
      <c r="R108" s="36">
        <v>0</v>
      </c>
      <c r="S108" s="36">
        <f t="shared" si="9"/>
        <v>0</v>
      </c>
      <c r="T108" s="64"/>
    </row>
    <row r="109" spans="1:21" x14ac:dyDescent="0.25">
      <c r="A109" s="65"/>
      <c r="B109" s="14"/>
      <c r="C109" s="60" t="s">
        <v>70</v>
      </c>
      <c r="D109" s="14"/>
      <c r="E109" s="65"/>
      <c r="F109" s="36">
        <f t="shared" si="8"/>
        <v>4136000</v>
      </c>
      <c r="G109" s="40"/>
      <c r="H109" s="36">
        <v>0</v>
      </c>
      <c r="I109" s="40"/>
      <c r="J109" s="36">
        <v>2455000</v>
      </c>
      <c r="K109" s="40"/>
      <c r="L109" s="36">
        <v>1681000</v>
      </c>
      <c r="M109" s="40"/>
      <c r="N109" s="36">
        <v>1904000</v>
      </c>
      <c r="O109" s="40"/>
      <c r="P109" s="36">
        <v>2232000</v>
      </c>
      <c r="Q109" s="40"/>
      <c r="R109" s="36">
        <v>0</v>
      </c>
      <c r="S109" s="36">
        <f t="shared" si="9"/>
        <v>0</v>
      </c>
      <c r="T109" s="11"/>
      <c r="U109" s="65"/>
    </row>
    <row r="110" spans="1:21" x14ac:dyDescent="0.25">
      <c r="A110" s="65"/>
      <c r="B110" s="14"/>
      <c r="C110" s="60" t="s">
        <v>71</v>
      </c>
      <c r="D110" s="14"/>
      <c r="E110" s="65"/>
      <c r="F110" s="36">
        <f t="shared" si="8"/>
        <v>48000</v>
      </c>
      <c r="G110" s="40"/>
      <c r="H110" s="36">
        <v>0</v>
      </c>
      <c r="I110" s="40"/>
      <c r="J110" s="36">
        <v>0</v>
      </c>
      <c r="K110" s="40"/>
      <c r="L110" s="36">
        <v>48000</v>
      </c>
      <c r="M110" s="40"/>
      <c r="N110" s="36">
        <v>14000</v>
      </c>
      <c r="O110" s="40"/>
      <c r="P110" s="36">
        <v>34000</v>
      </c>
      <c r="Q110" s="40"/>
      <c r="R110" s="36">
        <v>0</v>
      </c>
      <c r="S110" s="36">
        <f t="shared" si="9"/>
        <v>0</v>
      </c>
      <c r="T110" s="11"/>
      <c r="U110" s="65"/>
    </row>
    <row r="111" spans="1:21" s="65" customFormat="1" x14ac:dyDescent="0.25">
      <c r="B111" s="14"/>
      <c r="C111" s="60" t="s">
        <v>47</v>
      </c>
      <c r="D111" s="14"/>
      <c r="F111" s="36">
        <f>SUM(H111:L111)</f>
        <v>67000</v>
      </c>
      <c r="G111" s="40"/>
      <c r="H111" s="36">
        <v>0</v>
      </c>
      <c r="I111" s="40"/>
      <c r="J111" s="36">
        <v>3000</v>
      </c>
      <c r="K111" s="40"/>
      <c r="L111" s="36">
        <v>64000</v>
      </c>
      <c r="M111" s="40"/>
      <c r="N111" s="36">
        <v>24000</v>
      </c>
      <c r="O111" s="40"/>
      <c r="P111" s="36">
        <v>52000</v>
      </c>
      <c r="Q111" s="40"/>
      <c r="R111" s="36">
        <v>9000</v>
      </c>
      <c r="S111" s="36">
        <f t="shared" si="9"/>
        <v>0</v>
      </c>
      <c r="T111" s="64"/>
    </row>
    <row r="112" spans="1:21" s="65" customFormat="1" x14ac:dyDescent="0.25">
      <c r="B112" s="14"/>
      <c r="C112" s="60" t="s">
        <v>538</v>
      </c>
      <c r="D112" s="14"/>
      <c r="F112" s="36">
        <f>SUM(H112:L112)</f>
        <v>357000</v>
      </c>
      <c r="G112" s="40"/>
      <c r="H112" s="36">
        <v>0</v>
      </c>
      <c r="I112" s="40"/>
      <c r="J112" s="36">
        <v>242000</v>
      </c>
      <c r="K112" s="40"/>
      <c r="L112" s="36">
        <v>115000</v>
      </c>
      <c r="M112" s="40"/>
      <c r="N112" s="36">
        <v>135000</v>
      </c>
      <c r="O112" s="40"/>
      <c r="P112" s="36">
        <v>223000</v>
      </c>
      <c r="Q112" s="40"/>
      <c r="R112" s="36">
        <v>1000</v>
      </c>
      <c r="S112" s="36">
        <f t="shared" si="9"/>
        <v>0</v>
      </c>
      <c r="T112" s="64"/>
    </row>
    <row r="113" spans="1:21" s="65" customFormat="1" x14ac:dyDescent="0.25">
      <c r="B113" s="14"/>
      <c r="C113" s="12" t="s">
        <v>50</v>
      </c>
      <c r="D113" s="14"/>
      <c r="E113" s="12"/>
      <c r="F113" s="39">
        <f t="shared" si="8"/>
        <v>122000</v>
      </c>
      <c r="G113" s="40"/>
      <c r="H113" s="39">
        <v>0</v>
      </c>
      <c r="I113" s="40"/>
      <c r="J113" s="39">
        <v>0</v>
      </c>
      <c r="K113" s="40"/>
      <c r="L113" s="39">
        <v>122000</v>
      </c>
      <c r="M113" s="40"/>
      <c r="N113" s="39">
        <v>77000</v>
      </c>
      <c r="O113" s="40"/>
      <c r="P113" s="39">
        <v>44000</v>
      </c>
      <c r="Q113" s="40"/>
      <c r="R113" s="39">
        <v>-1000</v>
      </c>
      <c r="S113" s="36">
        <f t="shared" si="9"/>
        <v>0</v>
      </c>
      <c r="T113" s="64"/>
    </row>
    <row r="114" spans="1:21" s="15" customFormat="1" x14ac:dyDescent="0.25">
      <c r="B114" s="21"/>
      <c r="C114" s="65"/>
      <c r="F114" s="36"/>
      <c r="G114" s="40"/>
      <c r="H114" s="36"/>
      <c r="I114" s="40"/>
      <c r="J114" s="36"/>
      <c r="K114" s="40"/>
      <c r="L114" s="36"/>
      <c r="M114" s="40"/>
      <c r="N114" s="36"/>
      <c r="O114" s="40"/>
      <c r="P114" s="36">
        <v>0</v>
      </c>
      <c r="Q114" s="40"/>
      <c r="R114" s="36"/>
      <c r="S114" s="13"/>
      <c r="T114" s="11"/>
    </row>
    <row r="115" spans="1:21" s="15" customFormat="1" x14ac:dyDescent="0.25">
      <c r="B115" s="21"/>
      <c r="C115" s="65"/>
      <c r="E115" s="65" t="s">
        <v>4</v>
      </c>
      <c r="F115" s="39">
        <f>SUM(F100:F113)</f>
        <v>10710000</v>
      </c>
      <c r="G115" s="41"/>
      <c r="H115" s="39">
        <f>SUM(H100:H113)</f>
        <v>0</v>
      </c>
      <c r="I115" s="41"/>
      <c r="J115" s="39">
        <f>SUM(J100:J113)</f>
        <v>2836000</v>
      </c>
      <c r="K115" s="41"/>
      <c r="L115" s="39">
        <f>SUM(L100:L113)</f>
        <v>7874000</v>
      </c>
      <c r="M115" s="41"/>
      <c r="N115" s="39">
        <f>SUM(N100:N113)</f>
        <v>4127000</v>
      </c>
      <c r="O115" s="41"/>
      <c r="P115" s="39">
        <f>SUM(P100:P113)</f>
        <v>6740000</v>
      </c>
      <c r="Q115" s="41"/>
      <c r="R115" s="39">
        <f>SUM(R100:R113)</f>
        <v>157000</v>
      </c>
      <c r="S115" s="13"/>
      <c r="T115" s="11"/>
    </row>
    <row r="116" spans="1:21" s="15" customFormat="1" x14ac:dyDescent="0.25">
      <c r="B116" s="21"/>
      <c r="C116" s="65"/>
      <c r="E116" s="65"/>
      <c r="F116" s="41"/>
      <c r="G116" s="40"/>
      <c r="H116" s="41"/>
      <c r="I116" s="40"/>
      <c r="J116" s="41"/>
      <c r="K116" s="40"/>
      <c r="L116" s="41"/>
      <c r="M116" s="40"/>
      <c r="N116" s="41"/>
      <c r="O116" s="40"/>
      <c r="P116" s="41"/>
      <c r="Q116" s="40"/>
      <c r="R116" s="41"/>
      <c r="S116" s="13"/>
      <c r="T116" s="11"/>
    </row>
    <row r="117" spans="1:21" x14ac:dyDescent="0.25">
      <c r="A117" s="12"/>
      <c r="B117" s="15" t="s">
        <v>59</v>
      </c>
      <c r="C117" s="15"/>
      <c r="D117" s="14"/>
      <c r="E117" s="65"/>
      <c r="G117" s="40"/>
      <c r="I117" s="40"/>
      <c r="K117" s="40"/>
      <c r="M117" s="40"/>
      <c r="O117" s="40"/>
      <c r="Q117" s="40"/>
      <c r="T117" s="11"/>
    </row>
    <row r="118" spans="1:21" x14ac:dyDescent="0.25">
      <c r="A118" s="12"/>
      <c r="B118" s="15"/>
      <c r="C118" s="15" t="s">
        <v>72</v>
      </c>
      <c r="D118" s="16"/>
      <c r="E118" s="1"/>
      <c r="F118" s="36">
        <f t="shared" ref="F118:F123" si="10">SUM(H118:L118)</f>
        <v>3524000</v>
      </c>
      <c r="G118" s="40"/>
      <c r="H118" s="36">
        <v>0</v>
      </c>
      <c r="I118" s="40"/>
      <c r="J118" s="36">
        <v>10000</v>
      </c>
      <c r="K118" s="40"/>
      <c r="L118" s="36">
        <v>3514000</v>
      </c>
      <c r="M118" s="40"/>
      <c r="N118" s="36">
        <v>299000</v>
      </c>
      <c r="O118" s="40"/>
      <c r="P118" s="36">
        <v>3226000</v>
      </c>
      <c r="Q118" s="40"/>
      <c r="R118" s="36">
        <v>1000</v>
      </c>
      <c r="S118" s="36">
        <f t="shared" ref="S118:S123" si="11">SUM(N118:P118)-R118-F118</f>
        <v>0</v>
      </c>
      <c r="T118" s="11"/>
    </row>
    <row r="119" spans="1:21" x14ac:dyDescent="0.25">
      <c r="A119" s="65"/>
      <c r="B119" s="12"/>
      <c r="C119" s="15" t="s">
        <v>73</v>
      </c>
      <c r="D119" s="14"/>
      <c r="E119" s="15"/>
      <c r="F119" s="36">
        <f t="shared" si="10"/>
        <v>1211000</v>
      </c>
      <c r="G119" s="40"/>
      <c r="H119" s="36">
        <v>0</v>
      </c>
      <c r="I119" s="40"/>
      <c r="J119" s="36">
        <v>1211000</v>
      </c>
      <c r="K119" s="40"/>
      <c r="L119" s="36">
        <v>0</v>
      </c>
      <c r="M119" s="40"/>
      <c r="N119" s="36">
        <v>6000</v>
      </c>
      <c r="O119" s="40"/>
      <c r="P119" s="36">
        <v>1395000</v>
      </c>
      <c r="Q119" s="40"/>
      <c r="R119" s="36">
        <v>190000</v>
      </c>
      <c r="S119" s="36">
        <f t="shared" si="11"/>
        <v>0</v>
      </c>
      <c r="T119" s="11"/>
      <c r="U119" s="65"/>
    </row>
    <row r="120" spans="1:21" x14ac:dyDescent="0.25">
      <c r="A120" s="12"/>
      <c r="B120" s="14"/>
      <c r="C120" s="15" t="s">
        <v>69</v>
      </c>
      <c r="D120" s="14"/>
      <c r="E120" s="15"/>
      <c r="F120" s="36">
        <f t="shared" si="10"/>
        <v>3805000</v>
      </c>
      <c r="G120" s="40"/>
      <c r="H120" s="36">
        <v>3171000</v>
      </c>
      <c r="I120" s="40"/>
      <c r="J120" s="36">
        <v>348000</v>
      </c>
      <c r="K120" s="40"/>
      <c r="L120" s="36">
        <v>286000</v>
      </c>
      <c r="M120" s="40"/>
      <c r="N120" s="36">
        <v>1837000</v>
      </c>
      <c r="O120" s="40"/>
      <c r="P120" s="36">
        <v>1969000</v>
      </c>
      <c r="Q120" s="40"/>
      <c r="R120" s="36">
        <v>1000</v>
      </c>
      <c r="S120" s="36">
        <f t="shared" si="11"/>
        <v>0</v>
      </c>
      <c r="T120" s="11"/>
      <c r="U120" s="65"/>
    </row>
    <row r="121" spans="1:21" x14ac:dyDescent="0.25">
      <c r="A121" s="65"/>
      <c r="B121" s="14"/>
      <c r="C121" s="65" t="s">
        <v>41</v>
      </c>
      <c r="D121" s="14"/>
      <c r="E121" s="12"/>
      <c r="F121" s="36">
        <f t="shared" si="10"/>
        <v>-1000</v>
      </c>
      <c r="G121" s="40"/>
      <c r="H121" s="36">
        <v>-1000</v>
      </c>
      <c r="I121" s="40"/>
      <c r="J121" s="36">
        <v>0</v>
      </c>
      <c r="K121" s="40"/>
      <c r="L121" s="36">
        <v>0</v>
      </c>
      <c r="M121" s="40"/>
      <c r="N121" s="36">
        <v>0</v>
      </c>
      <c r="O121" s="40"/>
      <c r="P121" s="36">
        <v>0</v>
      </c>
      <c r="Q121" s="40"/>
      <c r="R121" s="36">
        <v>1000</v>
      </c>
      <c r="S121" s="36">
        <f t="shared" si="11"/>
        <v>0</v>
      </c>
      <c r="T121" s="11"/>
      <c r="U121" s="65"/>
    </row>
    <row r="122" spans="1:21" x14ac:dyDescent="0.25">
      <c r="A122" s="65"/>
      <c r="B122" s="14"/>
      <c r="C122" s="65" t="s">
        <v>53</v>
      </c>
      <c r="D122" s="14"/>
      <c r="E122" s="12"/>
      <c r="F122" s="36">
        <f t="shared" si="10"/>
        <v>471000</v>
      </c>
      <c r="G122" s="40"/>
      <c r="H122" s="36">
        <v>0</v>
      </c>
      <c r="I122" s="40"/>
      <c r="J122" s="36">
        <v>34000</v>
      </c>
      <c r="K122" s="40"/>
      <c r="L122" s="36">
        <v>437000</v>
      </c>
      <c r="M122" s="40"/>
      <c r="N122" s="36">
        <v>326000</v>
      </c>
      <c r="O122" s="40"/>
      <c r="P122" s="36">
        <v>145000</v>
      </c>
      <c r="Q122" s="40"/>
      <c r="R122" s="36">
        <v>0</v>
      </c>
      <c r="S122" s="36">
        <f t="shared" si="11"/>
        <v>0</v>
      </c>
      <c r="T122" s="11"/>
      <c r="U122" s="65"/>
    </row>
    <row r="123" spans="1:21" x14ac:dyDescent="0.25">
      <c r="A123" s="65"/>
      <c r="B123" s="14"/>
      <c r="C123" s="12" t="s">
        <v>74</v>
      </c>
      <c r="D123" s="14"/>
      <c r="E123" s="12"/>
      <c r="F123" s="39">
        <f t="shared" si="10"/>
        <v>0</v>
      </c>
      <c r="G123" s="40"/>
      <c r="H123" s="39">
        <v>0</v>
      </c>
      <c r="I123" s="40"/>
      <c r="J123" s="39">
        <v>0</v>
      </c>
      <c r="K123" s="40"/>
      <c r="L123" s="39">
        <v>0</v>
      </c>
      <c r="M123" s="40"/>
      <c r="N123" s="39">
        <v>0</v>
      </c>
      <c r="O123" s="40"/>
      <c r="P123" s="39">
        <v>0</v>
      </c>
      <c r="Q123" s="40"/>
      <c r="R123" s="39">
        <v>0</v>
      </c>
      <c r="S123" s="36">
        <f t="shared" si="11"/>
        <v>0</v>
      </c>
      <c r="T123" s="11"/>
      <c r="U123" s="65"/>
    </row>
    <row r="124" spans="1:21" x14ac:dyDescent="0.25">
      <c r="A124" s="65"/>
      <c r="B124" s="14"/>
      <c r="C124" s="12"/>
      <c r="D124" s="14"/>
      <c r="E124" s="12"/>
      <c r="F124" s="41"/>
      <c r="G124" s="40"/>
      <c r="H124" s="41"/>
      <c r="I124" s="40"/>
      <c r="J124" s="41"/>
      <c r="K124" s="40"/>
      <c r="L124" s="41"/>
      <c r="M124" s="40"/>
      <c r="N124" s="41"/>
      <c r="O124" s="40"/>
      <c r="P124" s="41">
        <v>0</v>
      </c>
      <c r="Q124" s="40"/>
      <c r="R124" s="41"/>
      <c r="T124" s="11"/>
    </row>
    <row r="125" spans="1:21" x14ac:dyDescent="0.25">
      <c r="A125" s="65"/>
      <c r="B125" s="14"/>
      <c r="C125" s="65"/>
      <c r="D125" s="14"/>
      <c r="E125" s="12" t="s">
        <v>4</v>
      </c>
      <c r="F125" s="39">
        <f>SUM(F118:F123)</f>
        <v>9010000</v>
      </c>
      <c r="G125" s="41"/>
      <c r="H125" s="39">
        <f>SUM(H118:H123)</f>
        <v>3170000</v>
      </c>
      <c r="I125" s="41"/>
      <c r="J125" s="39">
        <f>SUM(J118:J123)</f>
        <v>1603000</v>
      </c>
      <c r="K125" s="39"/>
      <c r="L125" s="39">
        <f>SUM(L118:L123)</f>
        <v>4237000</v>
      </c>
      <c r="M125" s="41"/>
      <c r="N125" s="39">
        <f>SUM(N118:N123)</f>
        <v>2468000</v>
      </c>
      <c r="O125" s="41"/>
      <c r="P125" s="39">
        <f>SUM(P118:P123)</f>
        <v>6735000</v>
      </c>
      <c r="Q125" s="41"/>
      <c r="R125" s="39">
        <f>SUM(R118:R123)</f>
        <v>193000</v>
      </c>
      <c r="T125" s="11"/>
    </row>
    <row r="126" spans="1:21" x14ac:dyDescent="0.25">
      <c r="A126" s="65"/>
      <c r="B126" s="14"/>
      <c r="C126" s="12"/>
      <c r="D126" s="14"/>
      <c r="E126" s="9"/>
      <c r="G126" s="40"/>
      <c r="I126" s="40"/>
      <c r="K126" s="40"/>
      <c r="M126" s="40"/>
      <c r="O126" s="40"/>
      <c r="P126" s="36">
        <v>0</v>
      </c>
      <c r="Q126" s="40"/>
      <c r="T126" s="11"/>
    </row>
    <row r="127" spans="1:21" x14ac:dyDescent="0.25">
      <c r="A127" s="65"/>
      <c r="B127" s="14"/>
      <c r="C127" s="12"/>
      <c r="D127" s="14"/>
      <c r="E127" s="65" t="s">
        <v>75</v>
      </c>
      <c r="G127" s="40"/>
      <c r="I127" s="40"/>
      <c r="K127" s="40"/>
      <c r="M127" s="40"/>
      <c r="O127" s="40"/>
      <c r="P127" s="36">
        <v>0</v>
      </c>
      <c r="Q127" s="40"/>
      <c r="T127" s="11"/>
    </row>
    <row r="128" spans="1:21" x14ac:dyDescent="0.25">
      <c r="A128" s="65"/>
      <c r="B128" s="14"/>
      <c r="C128" s="12"/>
      <c r="D128" s="14"/>
      <c r="E128" s="65" t="s">
        <v>129</v>
      </c>
      <c r="F128" s="39">
        <f>F91+F115+F97+F125</f>
        <v>70589000</v>
      </c>
      <c r="G128" s="41"/>
      <c r="H128" s="39">
        <f>H91+H115+H97+H125</f>
        <v>46279000</v>
      </c>
      <c r="I128" s="41"/>
      <c r="J128" s="39">
        <f>J91+J115+J97+J125</f>
        <v>7032000</v>
      </c>
      <c r="K128" s="41"/>
      <c r="L128" s="39">
        <f>L91+L115+L97+L125</f>
        <v>17278000</v>
      </c>
      <c r="M128" s="41"/>
      <c r="N128" s="39">
        <f>N91+N115+N97+N125</f>
        <v>40626000</v>
      </c>
      <c r="O128" s="41"/>
      <c r="P128" s="39">
        <f>P91+P115+P97+P125</f>
        <v>30685000</v>
      </c>
      <c r="Q128" s="41"/>
      <c r="R128" s="39">
        <f>R91+R115+R97+R125</f>
        <v>722000</v>
      </c>
      <c r="T128" s="11"/>
    </row>
    <row r="129" spans="1:21" x14ac:dyDescent="0.25">
      <c r="A129" s="65"/>
      <c r="B129" s="14"/>
      <c r="C129" s="12"/>
      <c r="D129" s="14"/>
      <c r="E129" s="65"/>
      <c r="F129" s="41"/>
      <c r="G129" s="40"/>
      <c r="H129" s="41"/>
      <c r="I129" s="40"/>
      <c r="J129" s="41"/>
      <c r="K129" s="40"/>
      <c r="L129" s="41"/>
      <c r="M129" s="40"/>
      <c r="N129" s="41"/>
      <c r="O129" s="40"/>
      <c r="P129" s="41">
        <v>0</v>
      </c>
      <c r="Q129" s="40"/>
      <c r="R129" s="41"/>
      <c r="T129" s="11"/>
    </row>
    <row r="130" spans="1:21" x14ac:dyDescent="0.25">
      <c r="A130" s="10" t="s">
        <v>76</v>
      </c>
      <c r="B130" s="65"/>
      <c r="C130" s="65"/>
      <c r="D130" s="14"/>
      <c r="E130" s="65"/>
      <c r="F130" s="41"/>
      <c r="G130" s="40"/>
      <c r="H130" s="41"/>
      <c r="I130" s="40"/>
      <c r="J130" s="41"/>
      <c r="K130" s="40"/>
      <c r="L130" s="41"/>
      <c r="M130" s="40"/>
      <c r="N130" s="41"/>
      <c r="O130" s="40"/>
      <c r="P130" s="41"/>
      <c r="Q130" s="40"/>
      <c r="R130" s="41"/>
      <c r="T130" s="11"/>
    </row>
    <row r="131" spans="1:21" x14ac:dyDescent="0.25">
      <c r="A131" s="65"/>
      <c r="B131" s="65"/>
      <c r="C131" s="65"/>
      <c r="D131" s="14"/>
      <c r="E131" s="65"/>
      <c r="F131" s="41"/>
      <c r="G131" s="40"/>
      <c r="H131" s="41"/>
      <c r="I131" s="40"/>
      <c r="J131" s="41"/>
      <c r="K131" s="40"/>
      <c r="L131" s="41"/>
      <c r="M131" s="40"/>
      <c r="N131" s="41"/>
      <c r="O131" s="40"/>
      <c r="P131" s="41"/>
      <c r="Q131" s="40"/>
      <c r="R131" s="41"/>
      <c r="T131" s="11"/>
    </row>
    <row r="132" spans="1:21" x14ac:dyDescent="0.25">
      <c r="A132" s="65"/>
      <c r="B132" s="65" t="s">
        <v>62</v>
      </c>
      <c r="C132" s="10"/>
      <c r="D132" s="14"/>
      <c r="E132" s="65"/>
      <c r="T132" s="11"/>
    </row>
    <row r="133" spans="1:21" x14ac:dyDescent="0.25">
      <c r="A133" s="10"/>
      <c r="B133" s="65"/>
      <c r="C133" s="60" t="s">
        <v>77</v>
      </c>
      <c r="D133" s="14"/>
      <c r="E133" s="65"/>
      <c r="F133" s="36">
        <f t="shared" ref="F133:F142" si="12">SUM(H133:L133)</f>
        <v>3238000</v>
      </c>
      <c r="G133" s="40"/>
      <c r="H133" s="36">
        <v>2259000</v>
      </c>
      <c r="I133" s="40"/>
      <c r="J133" s="36">
        <v>947000</v>
      </c>
      <c r="K133" s="40"/>
      <c r="L133" s="36">
        <v>32000</v>
      </c>
      <c r="M133" s="40"/>
      <c r="N133" s="36">
        <v>1343000</v>
      </c>
      <c r="O133" s="40"/>
      <c r="P133" s="36">
        <v>2380000</v>
      </c>
      <c r="Q133" s="40"/>
      <c r="R133" s="36">
        <v>485000</v>
      </c>
      <c r="S133" s="36">
        <f t="shared" ref="S133:S144" si="13">SUM(N133:P133)-R133-F133</f>
        <v>0</v>
      </c>
      <c r="T133" s="11"/>
    </row>
    <row r="134" spans="1:21" x14ac:dyDescent="0.25">
      <c r="A134" s="65"/>
      <c r="B134" s="65"/>
      <c r="C134" s="60" t="s">
        <v>32</v>
      </c>
      <c r="D134" s="14"/>
      <c r="E134" s="65"/>
      <c r="F134" s="36">
        <f t="shared" si="12"/>
        <v>209000</v>
      </c>
      <c r="G134" s="40"/>
      <c r="H134" s="36">
        <v>194000</v>
      </c>
      <c r="I134" s="40"/>
      <c r="J134" s="36">
        <v>15000</v>
      </c>
      <c r="K134" s="40"/>
      <c r="L134" s="36">
        <v>0</v>
      </c>
      <c r="M134" s="40"/>
      <c r="N134" s="36">
        <v>128000</v>
      </c>
      <c r="O134" s="40"/>
      <c r="P134" s="36">
        <v>81000</v>
      </c>
      <c r="Q134" s="40"/>
      <c r="R134" s="36">
        <v>0</v>
      </c>
      <c r="S134" s="36">
        <f t="shared" si="13"/>
        <v>0</v>
      </c>
      <c r="T134" s="11"/>
      <c r="U134" s="65"/>
    </row>
    <row r="135" spans="1:21" s="65" customFormat="1" x14ac:dyDescent="0.25">
      <c r="C135" s="60" t="s">
        <v>539</v>
      </c>
      <c r="D135" s="14"/>
      <c r="F135" s="36">
        <f t="shared" ref="F135" si="14">SUM(H135:L135)</f>
        <v>295000</v>
      </c>
      <c r="G135" s="40"/>
      <c r="H135" s="36">
        <v>90000</v>
      </c>
      <c r="I135" s="40"/>
      <c r="J135" s="36">
        <v>167000</v>
      </c>
      <c r="K135" s="40"/>
      <c r="L135" s="36">
        <v>38000</v>
      </c>
      <c r="M135" s="40"/>
      <c r="N135" s="36">
        <v>117000</v>
      </c>
      <c r="O135" s="40"/>
      <c r="P135" s="36">
        <v>178000</v>
      </c>
      <c r="Q135" s="40"/>
      <c r="R135" s="36">
        <v>0</v>
      </c>
      <c r="S135" s="36">
        <f t="shared" ref="S135" si="15">SUM(N135:P135)-R135-F135</f>
        <v>0</v>
      </c>
      <c r="T135" s="64"/>
    </row>
    <row r="136" spans="1:21" x14ac:dyDescent="0.25">
      <c r="A136" s="65"/>
      <c r="B136" s="65"/>
      <c r="C136" s="60" t="s">
        <v>38</v>
      </c>
      <c r="D136" s="14"/>
      <c r="E136" s="65"/>
      <c r="F136" s="36">
        <f t="shared" si="12"/>
        <v>7711000</v>
      </c>
      <c r="G136" s="40"/>
      <c r="H136" s="36">
        <v>6831000</v>
      </c>
      <c r="I136" s="40"/>
      <c r="J136" s="36">
        <v>693000</v>
      </c>
      <c r="K136" s="40"/>
      <c r="L136" s="36">
        <v>187000</v>
      </c>
      <c r="M136" s="40"/>
      <c r="N136" s="36">
        <v>5302000</v>
      </c>
      <c r="O136" s="40"/>
      <c r="P136" s="36">
        <v>2769000</v>
      </c>
      <c r="Q136" s="40"/>
      <c r="R136" s="36">
        <v>360000</v>
      </c>
      <c r="S136" s="36">
        <f t="shared" si="13"/>
        <v>0</v>
      </c>
      <c r="T136" s="11"/>
      <c r="U136" s="65"/>
    </row>
    <row r="137" spans="1:21" x14ac:dyDescent="0.25">
      <c r="A137" s="65"/>
      <c r="B137" s="65"/>
      <c r="C137" s="61" t="s">
        <v>78</v>
      </c>
      <c r="D137" s="14"/>
      <c r="E137" s="65"/>
      <c r="F137" s="36">
        <f t="shared" si="12"/>
        <v>56000</v>
      </c>
      <c r="G137" s="40"/>
      <c r="H137" s="36">
        <v>50000</v>
      </c>
      <c r="I137" s="40"/>
      <c r="J137" s="36">
        <v>6000</v>
      </c>
      <c r="K137" s="40"/>
      <c r="L137" s="36">
        <v>0</v>
      </c>
      <c r="M137" s="40"/>
      <c r="N137" s="36">
        <v>1000</v>
      </c>
      <c r="O137" s="40"/>
      <c r="P137" s="36">
        <v>56000</v>
      </c>
      <c r="Q137" s="40"/>
      <c r="R137" s="36">
        <v>1000</v>
      </c>
      <c r="S137" s="36">
        <f t="shared" si="13"/>
        <v>0</v>
      </c>
      <c r="T137" s="11"/>
      <c r="U137" s="65"/>
    </row>
    <row r="138" spans="1:21" x14ac:dyDescent="0.25">
      <c r="A138" s="65"/>
      <c r="B138" s="65"/>
      <c r="C138" s="60" t="s">
        <v>23</v>
      </c>
      <c r="D138" s="14"/>
      <c r="E138" s="65"/>
      <c r="F138" s="36">
        <f t="shared" si="12"/>
        <v>4284000</v>
      </c>
      <c r="G138" s="40"/>
      <c r="H138" s="36">
        <v>3070000</v>
      </c>
      <c r="I138" s="40"/>
      <c r="J138" s="36">
        <v>989000</v>
      </c>
      <c r="K138" s="40"/>
      <c r="L138" s="36">
        <v>225000</v>
      </c>
      <c r="M138" s="40"/>
      <c r="N138" s="36">
        <v>2027000</v>
      </c>
      <c r="O138" s="40"/>
      <c r="P138" s="36">
        <v>2259000</v>
      </c>
      <c r="Q138" s="40"/>
      <c r="R138" s="36">
        <v>2000</v>
      </c>
      <c r="S138" s="36">
        <f t="shared" si="13"/>
        <v>0</v>
      </c>
      <c r="T138" s="11"/>
      <c r="U138" s="65"/>
    </row>
    <row r="139" spans="1:21" s="54" customFormat="1" x14ac:dyDescent="0.25">
      <c r="A139" s="65"/>
      <c r="B139" s="65"/>
      <c r="C139" s="60" t="s">
        <v>515</v>
      </c>
      <c r="D139" s="14"/>
      <c r="E139" s="65"/>
      <c r="F139" s="36">
        <f t="shared" si="12"/>
        <v>0</v>
      </c>
      <c r="G139" s="40"/>
      <c r="H139" s="36">
        <v>0</v>
      </c>
      <c r="I139" s="40"/>
      <c r="J139" s="36">
        <v>0</v>
      </c>
      <c r="K139" s="40"/>
      <c r="L139" s="36">
        <v>0</v>
      </c>
      <c r="M139" s="40"/>
      <c r="N139" s="36">
        <v>0</v>
      </c>
      <c r="O139" s="40"/>
      <c r="P139" s="36">
        <v>0</v>
      </c>
      <c r="Q139" s="40"/>
      <c r="R139" s="36">
        <v>0</v>
      </c>
      <c r="S139" s="36">
        <f t="shared" si="13"/>
        <v>0</v>
      </c>
      <c r="T139" s="53"/>
      <c r="U139" s="65"/>
    </row>
    <row r="140" spans="1:21" x14ac:dyDescent="0.25">
      <c r="A140" s="65"/>
      <c r="B140" s="14"/>
      <c r="C140" s="60" t="s">
        <v>79</v>
      </c>
      <c r="D140" s="14"/>
      <c r="E140" s="65"/>
      <c r="F140" s="36">
        <f t="shared" si="12"/>
        <v>5475000</v>
      </c>
      <c r="G140" s="40"/>
      <c r="H140" s="36">
        <v>1746000</v>
      </c>
      <c r="I140" s="40"/>
      <c r="J140" s="36">
        <v>3713000</v>
      </c>
      <c r="K140" s="40"/>
      <c r="L140" s="36">
        <v>16000</v>
      </c>
      <c r="M140" s="40"/>
      <c r="N140" s="36">
        <v>2559000</v>
      </c>
      <c r="O140" s="40"/>
      <c r="P140" s="36">
        <v>6055000</v>
      </c>
      <c r="Q140" s="40"/>
      <c r="R140" s="36">
        <v>3139000</v>
      </c>
      <c r="S140" s="36">
        <f t="shared" si="13"/>
        <v>0</v>
      </c>
      <c r="T140" s="11"/>
      <c r="U140" s="65"/>
    </row>
    <row r="141" spans="1:21" x14ac:dyDescent="0.25">
      <c r="A141" s="65"/>
      <c r="B141" s="14"/>
      <c r="C141" s="60" t="s">
        <v>44</v>
      </c>
      <c r="D141" s="14"/>
      <c r="E141" s="65"/>
      <c r="F141" s="36">
        <f t="shared" si="12"/>
        <v>7221000</v>
      </c>
      <c r="G141" s="40"/>
      <c r="H141" s="36">
        <v>5424000</v>
      </c>
      <c r="I141" s="40"/>
      <c r="J141" s="36">
        <v>1699000</v>
      </c>
      <c r="K141" s="40"/>
      <c r="L141" s="36">
        <v>98000</v>
      </c>
      <c r="M141" s="40"/>
      <c r="N141" s="36">
        <v>4136000</v>
      </c>
      <c r="O141" s="40"/>
      <c r="P141" s="36">
        <v>3085000</v>
      </c>
      <c r="Q141" s="40"/>
      <c r="R141" s="36">
        <v>0</v>
      </c>
      <c r="S141" s="36">
        <f t="shared" si="13"/>
        <v>0</v>
      </c>
      <c r="T141" s="11"/>
      <c r="U141" s="65"/>
    </row>
    <row r="142" spans="1:21" x14ac:dyDescent="0.25">
      <c r="A142" s="65"/>
      <c r="B142" s="14"/>
      <c r="C142" s="60" t="s">
        <v>45</v>
      </c>
      <c r="D142" s="14"/>
      <c r="E142" s="65"/>
      <c r="F142" s="36">
        <f t="shared" si="12"/>
        <v>7357000</v>
      </c>
      <c r="G142" s="40"/>
      <c r="H142" s="36">
        <v>6747000</v>
      </c>
      <c r="I142" s="40"/>
      <c r="J142" s="36">
        <v>504000</v>
      </c>
      <c r="K142" s="40"/>
      <c r="L142" s="36">
        <v>106000</v>
      </c>
      <c r="M142" s="40"/>
      <c r="N142" s="36">
        <v>5219000</v>
      </c>
      <c r="O142" s="40"/>
      <c r="P142" s="36">
        <v>2585000</v>
      </c>
      <c r="Q142" s="40"/>
      <c r="R142" s="36">
        <v>447000</v>
      </c>
      <c r="S142" s="36">
        <f t="shared" si="13"/>
        <v>0</v>
      </c>
      <c r="T142" s="11"/>
      <c r="U142" s="65"/>
    </row>
    <row r="143" spans="1:21" x14ac:dyDescent="0.25">
      <c r="A143" s="65"/>
      <c r="B143" s="14"/>
      <c r="C143" s="57" t="s">
        <v>502</v>
      </c>
      <c r="D143" s="65"/>
      <c r="E143" s="65"/>
      <c r="F143" s="36">
        <f>SUM(H143:L143)</f>
        <v>7684000</v>
      </c>
      <c r="G143" s="40"/>
      <c r="H143" s="36">
        <v>6697000</v>
      </c>
      <c r="I143" s="40"/>
      <c r="J143" s="36">
        <v>357000</v>
      </c>
      <c r="K143" s="40"/>
      <c r="L143" s="36">
        <v>630000</v>
      </c>
      <c r="M143" s="40"/>
      <c r="N143" s="36">
        <v>5405000</v>
      </c>
      <c r="O143" s="40"/>
      <c r="P143" s="36">
        <v>2296000</v>
      </c>
      <c r="Q143" s="40"/>
      <c r="R143" s="36">
        <v>17000</v>
      </c>
      <c r="S143" s="36">
        <f t="shared" si="13"/>
        <v>0</v>
      </c>
      <c r="T143" s="11"/>
      <c r="U143" s="65"/>
    </row>
    <row r="144" spans="1:21" x14ac:dyDescent="0.25">
      <c r="A144" s="65"/>
      <c r="B144" s="14"/>
      <c r="C144" s="60" t="s">
        <v>49</v>
      </c>
      <c r="D144" s="14"/>
      <c r="E144" s="65"/>
      <c r="F144" s="39">
        <f>SUM(H144:L144)</f>
        <v>4867000</v>
      </c>
      <c r="G144" s="40"/>
      <c r="H144" s="39">
        <v>4538000</v>
      </c>
      <c r="I144" s="40"/>
      <c r="J144" s="39">
        <v>173000</v>
      </c>
      <c r="K144" s="40"/>
      <c r="L144" s="39">
        <v>156000</v>
      </c>
      <c r="M144" s="40"/>
      <c r="N144" s="39">
        <v>3164000</v>
      </c>
      <c r="O144" s="40"/>
      <c r="P144" s="39">
        <v>1835000</v>
      </c>
      <c r="Q144" s="40"/>
      <c r="R144" s="39">
        <v>132000</v>
      </c>
      <c r="S144" s="36">
        <f t="shared" si="13"/>
        <v>0</v>
      </c>
      <c r="T144" s="11"/>
      <c r="U144" s="65"/>
    </row>
    <row r="145" spans="1:21" x14ac:dyDescent="0.25">
      <c r="A145" s="65"/>
      <c r="B145" s="14"/>
      <c r="C145" s="65"/>
      <c r="D145" s="14"/>
      <c r="E145" s="65"/>
      <c r="G145" s="40"/>
      <c r="I145" s="40"/>
      <c r="K145" s="40"/>
      <c r="M145" s="40"/>
      <c r="O145" s="40"/>
      <c r="Q145" s="40"/>
      <c r="T145" s="11"/>
    </row>
    <row r="146" spans="1:21" x14ac:dyDescent="0.25">
      <c r="A146" s="65"/>
      <c r="B146" s="14"/>
      <c r="C146" s="12"/>
      <c r="D146" s="14"/>
      <c r="E146" s="65" t="s">
        <v>4</v>
      </c>
      <c r="F146" s="39">
        <f>SUM(F133:F144)</f>
        <v>48397000</v>
      </c>
      <c r="G146" s="41"/>
      <c r="H146" s="39">
        <f>SUM(H133:H144)</f>
        <v>37646000</v>
      </c>
      <c r="I146" s="41"/>
      <c r="J146" s="39">
        <f>SUM(J133:J144)</f>
        <v>9263000</v>
      </c>
      <c r="K146" s="41"/>
      <c r="L146" s="39">
        <f>SUM(L133:L144)</f>
        <v>1488000</v>
      </c>
      <c r="M146" s="41"/>
      <c r="N146" s="39">
        <f>SUM(N133:N144)</f>
        <v>29401000</v>
      </c>
      <c r="O146" s="41"/>
      <c r="P146" s="39">
        <f>SUM(P133:P144)</f>
        <v>23579000</v>
      </c>
      <c r="Q146" s="41"/>
      <c r="R146" s="39">
        <f>SUM(R133:R144)</f>
        <v>4583000</v>
      </c>
      <c r="T146" s="11"/>
    </row>
    <row r="147" spans="1:21" x14ac:dyDescent="0.25">
      <c r="A147" s="65"/>
      <c r="B147" s="14"/>
      <c r="C147" s="12"/>
      <c r="D147" s="14"/>
      <c r="E147" s="65"/>
      <c r="F147" s="41"/>
      <c r="G147" s="40"/>
      <c r="H147" s="41"/>
      <c r="I147" s="40"/>
      <c r="J147" s="41"/>
      <c r="K147" s="40"/>
      <c r="L147" s="41"/>
      <c r="M147" s="40"/>
      <c r="N147" s="41"/>
      <c r="O147" s="40"/>
      <c r="P147" s="41"/>
      <c r="Q147" s="40"/>
      <c r="R147" s="41"/>
      <c r="T147" s="11"/>
    </row>
    <row r="148" spans="1:21" x14ac:dyDescent="0.25">
      <c r="A148" s="65"/>
      <c r="B148" s="65" t="s">
        <v>27</v>
      </c>
      <c r="C148" s="65"/>
      <c r="D148" s="14"/>
      <c r="E148" s="65"/>
      <c r="G148" s="40"/>
      <c r="I148" s="40"/>
      <c r="K148" s="40"/>
      <c r="M148" s="40"/>
      <c r="O148" s="40"/>
      <c r="Q148" s="40"/>
      <c r="T148" s="11"/>
    </row>
    <row r="149" spans="1:21" x14ac:dyDescent="0.25">
      <c r="A149" s="65"/>
      <c r="B149" s="65"/>
      <c r="C149" s="65" t="s">
        <v>77</v>
      </c>
      <c r="D149" s="14"/>
      <c r="E149" s="65"/>
      <c r="F149" s="36">
        <f t="shared" ref="F149:F158" si="16">SUM(H149:L149)</f>
        <v>6112000</v>
      </c>
      <c r="G149" s="40"/>
      <c r="H149" s="36">
        <v>49000</v>
      </c>
      <c r="I149" s="40"/>
      <c r="J149" s="36">
        <v>688000</v>
      </c>
      <c r="K149" s="40"/>
      <c r="L149" s="36">
        <v>5375000</v>
      </c>
      <c r="M149" s="40"/>
      <c r="N149" s="36">
        <v>3247000</v>
      </c>
      <c r="O149" s="40"/>
      <c r="P149" s="36">
        <v>2864000</v>
      </c>
      <c r="Q149" s="40"/>
      <c r="R149" s="36">
        <v>-1000</v>
      </c>
      <c r="S149" s="36">
        <f t="shared" ref="S149:S159" si="17">SUM(N149:P149)-R149-F149</f>
        <v>0</v>
      </c>
      <c r="T149" s="11"/>
    </row>
    <row r="150" spans="1:21" x14ac:dyDescent="0.25">
      <c r="A150" s="65"/>
      <c r="B150" s="65"/>
      <c r="C150" s="65" t="s">
        <v>32</v>
      </c>
      <c r="D150" s="14"/>
      <c r="E150" s="65"/>
      <c r="F150" s="36">
        <f t="shared" si="16"/>
        <v>13000</v>
      </c>
      <c r="G150" s="40"/>
      <c r="H150" s="36">
        <v>0</v>
      </c>
      <c r="I150" s="40"/>
      <c r="J150" s="36">
        <v>0</v>
      </c>
      <c r="K150" s="40"/>
      <c r="L150" s="36">
        <v>13000</v>
      </c>
      <c r="M150" s="40"/>
      <c r="N150" s="36">
        <v>1000</v>
      </c>
      <c r="O150" s="40"/>
      <c r="P150" s="36">
        <v>12000</v>
      </c>
      <c r="Q150" s="40"/>
      <c r="R150" s="36">
        <v>0</v>
      </c>
      <c r="S150" s="36">
        <f t="shared" si="17"/>
        <v>0</v>
      </c>
      <c r="T150" s="11"/>
      <c r="U150" s="65"/>
    </row>
    <row r="151" spans="1:21" s="65" customFormat="1" x14ac:dyDescent="0.25">
      <c r="C151" s="65" t="s">
        <v>539</v>
      </c>
      <c r="D151" s="14"/>
      <c r="F151" s="36">
        <f t="shared" ref="F151" si="18">SUM(H151:L151)</f>
        <v>188000</v>
      </c>
      <c r="G151" s="40"/>
      <c r="H151" s="36">
        <v>188000</v>
      </c>
      <c r="I151" s="40"/>
      <c r="J151" s="36">
        <v>0</v>
      </c>
      <c r="K151" s="40"/>
      <c r="L151" s="36">
        <v>0</v>
      </c>
      <c r="M151" s="40"/>
      <c r="N151" s="36">
        <v>115000</v>
      </c>
      <c r="O151" s="40"/>
      <c r="P151" s="36">
        <v>73000</v>
      </c>
      <c r="Q151" s="40"/>
      <c r="R151" s="36">
        <v>0</v>
      </c>
      <c r="S151" s="36">
        <f t="shared" ref="S151" si="19">SUM(N151:P151)-R151-F151</f>
        <v>0</v>
      </c>
      <c r="T151" s="64"/>
    </row>
    <row r="152" spans="1:21" x14ac:dyDescent="0.25">
      <c r="A152" s="65"/>
      <c r="B152" s="65"/>
      <c r="C152" s="65" t="s">
        <v>38</v>
      </c>
      <c r="D152" s="14"/>
      <c r="E152" s="65"/>
      <c r="F152" s="36">
        <f t="shared" si="16"/>
        <v>708000</v>
      </c>
      <c r="G152" s="40"/>
      <c r="H152" s="36">
        <v>0</v>
      </c>
      <c r="I152" s="40"/>
      <c r="J152" s="36">
        <v>116000</v>
      </c>
      <c r="K152" s="40"/>
      <c r="L152" s="36">
        <v>592000</v>
      </c>
      <c r="M152" s="40"/>
      <c r="N152" s="36">
        <v>476000</v>
      </c>
      <c r="O152" s="40"/>
      <c r="P152" s="36">
        <v>232000</v>
      </c>
      <c r="Q152" s="40"/>
      <c r="R152" s="36">
        <v>0</v>
      </c>
      <c r="S152" s="36">
        <f t="shared" si="17"/>
        <v>0</v>
      </c>
      <c r="T152" s="11"/>
      <c r="U152" s="65"/>
    </row>
    <row r="153" spans="1:21" x14ac:dyDescent="0.25">
      <c r="A153" s="65"/>
      <c r="B153" s="65"/>
      <c r="C153" s="15" t="s">
        <v>78</v>
      </c>
      <c r="D153" s="14"/>
      <c r="E153" s="65"/>
      <c r="F153" s="36">
        <f t="shared" si="16"/>
        <v>0</v>
      </c>
      <c r="G153" s="40"/>
      <c r="H153" s="36">
        <v>0</v>
      </c>
      <c r="I153" s="40"/>
      <c r="J153" s="36">
        <v>0</v>
      </c>
      <c r="K153" s="40"/>
      <c r="L153" s="36">
        <v>0</v>
      </c>
      <c r="M153" s="40"/>
      <c r="N153" s="36">
        <v>0</v>
      </c>
      <c r="O153" s="40"/>
      <c r="P153" s="36">
        <v>0</v>
      </c>
      <c r="Q153" s="40"/>
      <c r="R153" s="36">
        <v>0</v>
      </c>
      <c r="S153" s="36">
        <f t="shared" si="17"/>
        <v>0</v>
      </c>
      <c r="T153" s="11"/>
      <c r="U153" s="65"/>
    </row>
    <row r="154" spans="1:21" s="65" customFormat="1" x14ac:dyDescent="0.25">
      <c r="C154" s="15" t="s">
        <v>23</v>
      </c>
      <c r="D154" s="14"/>
      <c r="F154" s="36">
        <f t="shared" ref="F154" si="20">SUM(H154:L154)</f>
        <v>40000</v>
      </c>
      <c r="G154" s="40"/>
      <c r="H154" s="36">
        <v>40000</v>
      </c>
      <c r="I154" s="40"/>
      <c r="J154" s="36">
        <v>0</v>
      </c>
      <c r="K154" s="40"/>
      <c r="L154" s="36">
        <v>0</v>
      </c>
      <c r="M154" s="40"/>
      <c r="N154" s="36">
        <v>0</v>
      </c>
      <c r="O154" s="40"/>
      <c r="P154" s="36">
        <v>40000</v>
      </c>
      <c r="Q154" s="40"/>
      <c r="R154" s="36">
        <v>0</v>
      </c>
      <c r="S154" s="36">
        <f t="shared" ref="S154" si="21">SUM(N154:P154)-R154-F154</f>
        <v>0</v>
      </c>
      <c r="T154" s="64"/>
    </row>
    <row r="155" spans="1:21" x14ac:dyDescent="0.25">
      <c r="A155" s="65"/>
      <c r="B155" s="65"/>
      <c r="C155" s="65" t="s">
        <v>79</v>
      </c>
      <c r="D155" s="14"/>
      <c r="E155" s="65"/>
      <c r="F155" s="36">
        <f t="shared" si="16"/>
        <v>9794000</v>
      </c>
      <c r="G155" s="40"/>
      <c r="H155" s="36">
        <v>18000</v>
      </c>
      <c r="I155" s="40"/>
      <c r="J155" s="36">
        <v>700000</v>
      </c>
      <c r="K155" s="40"/>
      <c r="L155" s="36">
        <v>9076000</v>
      </c>
      <c r="M155" s="40"/>
      <c r="N155" s="36">
        <v>4256000</v>
      </c>
      <c r="O155" s="40"/>
      <c r="P155" s="36">
        <v>5545000</v>
      </c>
      <c r="Q155" s="40"/>
      <c r="R155" s="36">
        <v>7000</v>
      </c>
      <c r="S155" s="36">
        <f t="shared" si="17"/>
        <v>0</v>
      </c>
      <c r="T155" s="11"/>
      <c r="U155" s="65"/>
    </row>
    <row r="156" spans="1:21" x14ac:dyDescent="0.25">
      <c r="A156" s="65"/>
      <c r="B156" s="65"/>
      <c r="C156" s="65" t="s">
        <v>44</v>
      </c>
      <c r="D156" s="14"/>
      <c r="E156" s="65"/>
      <c r="F156" s="36">
        <f t="shared" si="16"/>
        <v>3079000</v>
      </c>
      <c r="G156" s="40"/>
      <c r="H156" s="36">
        <v>4000</v>
      </c>
      <c r="I156" s="40"/>
      <c r="J156" s="36">
        <v>148000</v>
      </c>
      <c r="K156" s="40"/>
      <c r="L156" s="36">
        <v>2927000</v>
      </c>
      <c r="M156" s="40"/>
      <c r="N156" s="36">
        <v>1745000</v>
      </c>
      <c r="O156" s="40"/>
      <c r="P156" s="36">
        <v>1333000</v>
      </c>
      <c r="Q156" s="40"/>
      <c r="R156" s="36">
        <v>-1000</v>
      </c>
      <c r="S156" s="36">
        <f t="shared" si="17"/>
        <v>0</v>
      </c>
      <c r="T156" s="11"/>
      <c r="U156" s="65"/>
    </row>
    <row r="157" spans="1:21" x14ac:dyDescent="0.25">
      <c r="A157" s="65"/>
      <c r="B157" s="65"/>
      <c r="C157" s="65" t="s">
        <v>45</v>
      </c>
      <c r="D157" s="14"/>
      <c r="E157" s="65"/>
      <c r="F157" s="36">
        <f t="shared" si="16"/>
        <v>5139000</v>
      </c>
      <c r="G157" s="40"/>
      <c r="H157" s="36">
        <v>634000</v>
      </c>
      <c r="I157" s="40"/>
      <c r="J157" s="36">
        <v>1656000</v>
      </c>
      <c r="K157" s="40"/>
      <c r="L157" s="36">
        <v>2849000</v>
      </c>
      <c r="M157" s="40"/>
      <c r="N157" s="36">
        <v>2116000</v>
      </c>
      <c r="O157" s="40"/>
      <c r="P157" s="36">
        <v>3022000</v>
      </c>
      <c r="Q157" s="40"/>
      <c r="R157" s="36">
        <v>-1000</v>
      </c>
      <c r="S157" s="36">
        <f t="shared" si="17"/>
        <v>0</v>
      </c>
      <c r="T157" s="11"/>
      <c r="U157" s="65"/>
    </row>
    <row r="158" spans="1:21" x14ac:dyDescent="0.25">
      <c r="A158" s="65"/>
      <c r="B158" s="65"/>
      <c r="C158" s="65" t="s">
        <v>502</v>
      </c>
      <c r="D158" s="65"/>
      <c r="E158" s="65"/>
      <c r="F158" s="36">
        <f t="shared" si="16"/>
        <v>3432000</v>
      </c>
      <c r="G158" s="40"/>
      <c r="H158" s="36">
        <v>0</v>
      </c>
      <c r="I158" s="40"/>
      <c r="J158" s="36">
        <v>601000</v>
      </c>
      <c r="K158" s="40"/>
      <c r="L158" s="36">
        <v>2831000</v>
      </c>
      <c r="M158" s="40"/>
      <c r="N158" s="36">
        <v>1861000</v>
      </c>
      <c r="O158" s="40"/>
      <c r="P158" s="36">
        <v>1572000</v>
      </c>
      <c r="Q158" s="40"/>
      <c r="R158" s="36">
        <v>1000</v>
      </c>
      <c r="S158" s="36">
        <f t="shared" si="17"/>
        <v>0</v>
      </c>
      <c r="T158" s="11"/>
      <c r="U158" s="65"/>
    </row>
    <row r="159" spans="1:21" x14ac:dyDescent="0.25">
      <c r="A159" s="65"/>
      <c r="B159" s="65"/>
      <c r="C159" s="65" t="s">
        <v>49</v>
      </c>
      <c r="D159" s="14"/>
      <c r="E159" s="65"/>
      <c r="F159" s="39">
        <f>SUM(H159:L159)</f>
        <v>1260000</v>
      </c>
      <c r="G159" s="40"/>
      <c r="H159" s="39">
        <v>92000</v>
      </c>
      <c r="I159" s="40"/>
      <c r="J159" s="39">
        <v>219000</v>
      </c>
      <c r="K159" s="40"/>
      <c r="L159" s="39">
        <v>949000</v>
      </c>
      <c r="M159" s="40"/>
      <c r="N159" s="39">
        <v>372000</v>
      </c>
      <c r="O159" s="40"/>
      <c r="P159" s="39">
        <v>946000</v>
      </c>
      <c r="Q159" s="40"/>
      <c r="R159" s="39">
        <v>58000</v>
      </c>
      <c r="S159" s="36">
        <f t="shared" si="17"/>
        <v>0</v>
      </c>
      <c r="T159" s="11"/>
      <c r="U159" s="65"/>
    </row>
    <row r="160" spans="1:21" x14ac:dyDescent="0.25">
      <c r="A160" s="65"/>
      <c r="B160" s="65"/>
      <c r="C160" s="65"/>
      <c r="D160" s="14"/>
      <c r="E160" s="65"/>
      <c r="G160" s="40"/>
      <c r="I160" s="40"/>
      <c r="K160" s="40"/>
      <c r="M160" s="40"/>
      <c r="O160" s="40"/>
      <c r="Q160" s="40"/>
      <c r="T160" s="11"/>
    </row>
    <row r="161" spans="1:20" x14ac:dyDescent="0.25">
      <c r="A161" s="65"/>
      <c r="B161" s="65"/>
      <c r="C161" s="65"/>
      <c r="D161" s="14"/>
      <c r="E161" s="12" t="s">
        <v>4</v>
      </c>
      <c r="F161" s="39">
        <f>SUM(F149:F159)</f>
        <v>29765000</v>
      </c>
      <c r="G161" s="41"/>
      <c r="H161" s="39">
        <f>SUM(H149:H159)</f>
        <v>1025000</v>
      </c>
      <c r="I161" s="41"/>
      <c r="J161" s="39">
        <f>SUM(J149:J159)</f>
        <v>4128000</v>
      </c>
      <c r="K161" s="41"/>
      <c r="L161" s="39">
        <f>SUM(L149:L159)</f>
        <v>24612000</v>
      </c>
      <c r="M161" s="41"/>
      <c r="N161" s="39">
        <f>SUM(N149:N159)</f>
        <v>14189000</v>
      </c>
      <c r="O161" s="41"/>
      <c r="P161" s="39">
        <f>SUM(P149:P159)</f>
        <v>15639000</v>
      </c>
      <c r="Q161" s="41"/>
      <c r="R161" s="39">
        <f>SUM(R149:R159)</f>
        <v>63000</v>
      </c>
      <c r="T161" s="11"/>
    </row>
    <row r="162" spans="1:20" x14ac:dyDescent="0.25">
      <c r="A162" s="65"/>
      <c r="B162" s="65"/>
      <c r="C162" s="65"/>
      <c r="D162" s="14"/>
      <c r="E162" s="12"/>
      <c r="F162" s="41"/>
      <c r="G162" s="41"/>
      <c r="H162" s="41"/>
      <c r="I162" s="41"/>
      <c r="J162" s="41"/>
      <c r="K162" s="41"/>
      <c r="L162" s="41"/>
      <c r="M162" s="41"/>
      <c r="N162" s="41"/>
      <c r="O162" s="41"/>
      <c r="P162" s="41"/>
      <c r="Q162" s="41"/>
      <c r="R162" s="41"/>
      <c r="T162" s="11"/>
    </row>
    <row r="163" spans="1:20" s="65" customFormat="1" x14ac:dyDescent="0.25">
      <c r="B163" s="65" t="s">
        <v>68</v>
      </c>
      <c r="D163" s="14"/>
      <c r="E163" s="12"/>
      <c r="F163" s="41"/>
      <c r="G163" s="41"/>
      <c r="H163" s="41"/>
      <c r="I163" s="41"/>
      <c r="J163" s="41"/>
      <c r="K163" s="41"/>
      <c r="L163" s="41"/>
      <c r="M163" s="41"/>
      <c r="N163" s="41"/>
      <c r="O163" s="41"/>
      <c r="P163" s="41"/>
      <c r="Q163" s="41"/>
      <c r="R163" s="41"/>
      <c r="S163" s="4"/>
      <c r="T163" s="64"/>
    </row>
    <row r="164" spans="1:20" s="65" customFormat="1" x14ac:dyDescent="0.25">
      <c r="C164" s="65" t="s">
        <v>69</v>
      </c>
      <c r="D164" s="14"/>
      <c r="E164" s="12"/>
      <c r="F164" s="39">
        <f>SUM(H164:L164)</f>
        <v>12000</v>
      </c>
      <c r="G164" s="40"/>
      <c r="H164" s="39">
        <v>0</v>
      </c>
      <c r="I164" s="40"/>
      <c r="J164" s="39">
        <v>-1000</v>
      </c>
      <c r="K164" s="40"/>
      <c r="L164" s="39">
        <v>13000</v>
      </c>
      <c r="M164" s="40"/>
      <c r="N164" s="39">
        <v>3000</v>
      </c>
      <c r="O164" s="40"/>
      <c r="P164" s="39">
        <v>8000</v>
      </c>
      <c r="Q164" s="40"/>
      <c r="R164" s="39">
        <v>-1000</v>
      </c>
      <c r="S164" s="36">
        <f t="shared" ref="S164" si="22">SUM(N164:P164)-R164-F164</f>
        <v>0</v>
      </c>
      <c r="T164" s="64"/>
    </row>
    <row r="165" spans="1:20" s="65" customFormat="1" x14ac:dyDescent="0.25">
      <c r="D165" s="14"/>
      <c r="E165" s="12"/>
      <c r="F165" s="41"/>
      <c r="G165" s="41"/>
      <c r="H165" s="41"/>
      <c r="I165" s="41"/>
      <c r="J165" s="41"/>
      <c r="K165" s="41"/>
      <c r="L165" s="41"/>
      <c r="M165" s="41"/>
      <c r="N165" s="41"/>
      <c r="O165" s="41"/>
      <c r="P165" s="41"/>
      <c r="Q165" s="41"/>
      <c r="R165" s="41"/>
      <c r="S165" s="4"/>
      <c r="T165" s="64"/>
    </row>
    <row r="166" spans="1:20" x14ac:dyDescent="0.25">
      <c r="A166" s="65"/>
      <c r="B166" s="65" t="s">
        <v>59</v>
      </c>
      <c r="C166" s="65"/>
      <c r="D166" s="14"/>
      <c r="E166" s="65"/>
      <c r="G166" s="40"/>
      <c r="I166" s="40"/>
      <c r="K166" s="40"/>
      <c r="M166" s="40"/>
      <c r="O166" s="40"/>
      <c r="Q166" s="40"/>
      <c r="T166" s="11"/>
    </row>
    <row r="167" spans="1:20" x14ac:dyDescent="0.25">
      <c r="A167" s="65"/>
      <c r="B167" s="65"/>
      <c r="C167" s="65" t="s">
        <v>69</v>
      </c>
      <c r="D167" s="14"/>
      <c r="E167" s="65"/>
      <c r="F167" s="39">
        <f>SUM(H167:L167)</f>
        <v>1478000</v>
      </c>
      <c r="G167" s="40"/>
      <c r="H167" s="39">
        <v>1350000</v>
      </c>
      <c r="I167" s="40"/>
      <c r="J167" s="39">
        <v>121000</v>
      </c>
      <c r="K167" s="40"/>
      <c r="L167" s="39">
        <v>7000</v>
      </c>
      <c r="M167" s="40"/>
      <c r="N167" s="39">
        <v>994000</v>
      </c>
      <c r="O167" s="40"/>
      <c r="P167" s="39">
        <v>484000</v>
      </c>
      <c r="Q167" s="40"/>
      <c r="R167" s="39">
        <v>0</v>
      </c>
      <c r="S167" s="36">
        <f t="shared" ref="S167" si="23">SUM(N167:P167)-R167-F167</f>
        <v>0</v>
      </c>
      <c r="T167" s="11"/>
    </row>
    <row r="168" spans="1:20" x14ac:dyDescent="0.25">
      <c r="A168" s="65"/>
      <c r="B168" s="65"/>
      <c r="C168" s="65"/>
      <c r="D168" s="14"/>
      <c r="E168" s="15"/>
      <c r="F168" s="41"/>
      <c r="G168" s="40"/>
      <c r="H168" s="41"/>
      <c r="I168" s="40"/>
      <c r="J168" s="41"/>
      <c r="K168" s="40"/>
      <c r="L168" s="41"/>
      <c r="M168" s="40"/>
      <c r="N168" s="41"/>
      <c r="O168" s="40"/>
      <c r="P168" s="41"/>
      <c r="Q168" s="40"/>
      <c r="R168" s="41"/>
      <c r="T168" s="11"/>
    </row>
    <row r="169" spans="1:20" x14ac:dyDescent="0.25">
      <c r="A169" s="65"/>
      <c r="B169" s="65"/>
      <c r="C169" s="65"/>
      <c r="D169" s="14"/>
      <c r="E169" s="65" t="s">
        <v>80</v>
      </c>
      <c r="F169" s="41"/>
      <c r="G169" s="40"/>
      <c r="H169" s="41"/>
      <c r="I169" s="40"/>
      <c r="J169" s="41"/>
      <c r="K169" s="40"/>
      <c r="L169" s="41"/>
      <c r="M169" s="40"/>
      <c r="N169" s="41"/>
      <c r="O169" s="40"/>
      <c r="P169" s="41"/>
      <c r="Q169" s="40"/>
      <c r="R169" s="41"/>
      <c r="T169" s="11"/>
    </row>
    <row r="170" spans="1:20" x14ac:dyDescent="0.25">
      <c r="A170" s="65"/>
      <c r="B170" s="65"/>
      <c r="C170" s="65"/>
      <c r="D170" s="14"/>
      <c r="E170" s="65" t="s">
        <v>81</v>
      </c>
      <c r="F170" s="39">
        <f>F146+F161+F164+F167</f>
        <v>79652000</v>
      </c>
      <c r="G170" s="41"/>
      <c r="H170" s="39">
        <f>H146+H161+H164+H167</f>
        <v>40021000</v>
      </c>
      <c r="I170" s="41"/>
      <c r="J170" s="39">
        <f>J146+J161+J164+J167</f>
        <v>13511000</v>
      </c>
      <c r="K170" s="41"/>
      <c r="L170" s="39">
        <f>L146+L161+L164+L167</f>
        <v>26120000</v>
      </c>
      <c r="M170" s="41"/>
      <c r="N170" s="39">
        <f>N146+N161+N164+N167</f>
        <v>44587000</v>
      </c>
      <c r="O170" s="41"/>
      <c r="P170" s="39">
        <f>P146+P161+P164+P167</f>
        <v>39710000</v>
      </c>
      <c r="Q170" s="41"/>
      <c r="R170" s="39">
        <f>R146+R161+R164+R167</f>
        <v>4645000</v>
      </c>
      <c r="T170" s="11"/>
    </row>
    <row r="171" spans="1:20" x14ac:dyDescent="0.25">
      <c r="A171" s="65"/>
      <c r="B171" s="65"/>
      <c r="C171" s="65"/>
      <c r="D171" s="14"/>
      <c r="E171" s="65"/>
      <c r="F171" s="41"/>
      <c r="G171" s="40"/>
      <c r="H171" s="41"/>
      <c r="I171" s="40"/>
      <c r="J171" s="41"/>
      <c r="K171" s="40"/>
      <c r="L171" s="41"/>
      <c r="M171" s="40"/>
      <c r="N171" s="41"/>
      <c r="O171" s="40"/>
      <c r="P171" s="41"/>
      <c r="Q171" s="40"/>
      <c r="R171" s="41"/>
      <c r="T171" s="11"/>
    </row>
    <row r="172" spans="1:20" x14ac:dyDescent="0.25">
      <c r="A172" s="10" t="s">
        <v>2</v>
      </c>
      <c r="B172" s="65"/>
      <c r="C172" s="65"/>
      <c r="D172" s="14"/>
      <c r="E172" s="65"/>
      <c r="F172" s="41"/>
      <c r="G172" s="40"/>
      <c r="H172" s="41"/>
      <c r="I172" s="40"/>
      <c r="J172" s="41"/>
      <c r="K172" s="40"/>
      <c r="L172" s="41"/>
      <c r="M172" s="40"/>
      <c r="N172" s="41"/>
      <c r="O172" s="40"/>
      <c r="P172" s="41"/>
      <c r="Q172" s="40"/>
      <c r="R172" s="41"/>
      <c r="T172" s="11"/>
    </row>
    <row r="173" spans="1:20" x14ac:dyDescent="0.25">
      <c r="A173" s="10"/>
      <c r="B173" s="65"/>
      <c r="C173" s="65"/>
      <c r="D173" s="14"/>
      <c r="E173" s="65"/>
      <c r="F173" s="41"/>
      <c r="G173" s="40"/>
      <c r="H173" s="41"/>
      <c r="I173" s="40"/>
      <c r="J173" s="41"/>
      <c r="K173" s="40"/>
      <c r="L173" s="41"/>
      <c r="M173" s="40"/>
      <c r="N173" s="41"/>
      <c r="O173" s="40"/>
      <c r="P173" s="41"/>
      <c r="Q173" s="40"/>
      <c r="R173" s="41"/>
      <c r="T173" s="11"/>
    </row>
    <row r="174" spans="1:20" x14ac:dyDescent="0.25">
      <c r="A174" s="10"/>
      <c r="B174" s="65" t="s">
        <v>62</v>
      </c>
      <c r="C174" s="65"/>
      <c r="D174" s="14"/>
      <c r="E174" s="65"/>
      <c r="T174" s="11"/>
    </row>
    <row r="175" spans="1:20" x14ac:dyDescent="0.25">
      <c r="A175" s="10"/>
      <c r="B175" s="65"/>
      <c r="C175" s="65" t="s">
        <v>23</v>
      </c>
      <c r="D175" s="14"/>
      <c r="E175" s="65"/>
      <c r="F175" s="39">
        <f>SUM(H175:L175)</f>
        <v>10744000</v>
      </c>
      <c r="G175" s="40"/>
      <c r="H175" s="39">
        <v>9773000</v>
      </c>
      <c r="I175" s="40"/>
      <c r="J175" s="39">
        <v>878000</v>
      </c>
      <c r="K175" s="40"/>
      <c r="L175" s="39">
        <v>93000</v>
      </c>
      <c r="M175" s="40"/>
      <c r="N175" s="39">
        <v>6366000</v>
      </c>
      <c r="O175" s="40"/>
      <c r="P175" s="39">
        <v>4558000</v>
      </c>
      <c r="Q175" s="40"/>
      <c r="R175" s="39">
        <v>180000</v>
      </c>
      <c r="S175" s="36">
        <f t="shared" ref="S175" si="24">SUM(N175:P175)-R175-F175</f>
        <v>0</v>
      </c>
      <c r="T175" s="11"/>
    </row>
    <row r="176" spans="1:20" x14ac:dyDescent="0.25">
      <c r="A176" s="10"/>
      <c r="B176" s="14"/>
      <c r="C176" s="65"/>
      <c r="D176" s="14"/>
      <c r="E176" s="65"/>
      <c r="G176" s="40"/>
      <c r="I176" s="40"/>
      <c r="K176" s="40"/>
      <c r="M176" s="40"/>
      <c r="O176" s="40"/>
      <c r="Q176" s="40"/>
      <c r="T176" s="11"/>
    </row>
    <row r="177" spans="1:21" x14ac:dyDescent="0.25">
      <c r="A177" s="10"/>
      <c r="B177" s="65" t="s">
        <v>27</v>
      </c>
      <c r="C177" s="65"/>
      <c r="D177" s="14"/>
      <c r="E177" s="65"/>
      <c r="G177" s="40"/>
      <c r="I177" s="40"/>
      <c r="K177" s="40"/>
      <c r="M177" s="40"/>
      <c r="O177" s="40"/>
      <c r="Q177" s="40"/>
      <c r="T177" s="11"/>
    </row>
    <row r="178" spans="1:21" x14ac:dyDescent="0.25">
      <c r="A178" s="10"/>
      <c r="B178" s="65"/>
      <c r="C178" s="65" t="s">
        <v>130</v>
      </c>
      <c r="D178" s="14"/>
      <c r="E178" s="65"/>
      <c r="F178" s="39">
        <f>SUM(H178:L178)</f>
        <v>5902000</v>
      </c>
      <c r="G178" s="40"/>
      <c r="H178" s="39">
        <v>54000</v>
      </c>
      <c r="I178" s="40"/>
      <c r="J178" s="39">
        <v>298000</v>
      </c>
      <c r="K178" s="40"/>
      <c r="L178" s="39">
        <v>5550000</v>
      </c>
      <c r="M178" s="40"/>
      <c r="N178" s="39">
        <v>2136000</v>
      </c>
      <c r="O178" s="40"/>
      <c r="P178" s="39">
        <v>3766000</v>
      </c>
      <c r="Q178" s="40"/>
      <c r="R178" s="39">
        <v>0</v>
      </c>
      <c r="S178" s="36">
        <f t="shared" ref="S178" si="25">SUM(N178:P178)-R178-F178</f>
        <v>0</v>
      </c>
      <c r="T178" s="11"/>
    </row>
    <row r="179" spans="1:21" x14ac:dyDescent="0.25">
      <c r="A179" s="10"/>
      <c r="B179" s="65"/>
      <c r="C179" s="65"/>
      <c r="D179" s="14"/>
      <c r="E179" s="65"/>
      <c r="F179" s="41"/>
      <c r="G179" s="40"/>
      <c r="H179" s="41"/>
      <c r="I179" s="40"/>
      <c r="J179" s="41"/>
      <c r="K179" s="40"/>
      <c r="L179" s="41"/>
      <c r="M179" s="40"/>
      <c r="N179" s="41"/>
      <c r="O179" s="40"/>
      <c r="P179" s="41"/>
      <c r="Q179" s="40"/>
      <c r="R179" s="41"/>
      <c r="T179" s="11"/>
    </row>
    <row r="180" spans="1:21" x14ac:dyDescent="0.25">
      <c r="A180" s="10"/>
      <c r="B180" s="65" t="s">
        <v>68</v>
      </c>
      <c r="C180" s="65"/>
      <c r="D180" s="14"/>
      <c r="E180" s="65"/>
      <c r="F180" s="41"/>
      <c r="G180" s="40"/>
      <c r="H180" s="41"/>
      <c r="I180" s="40"/>
      <c r="J180" s="41"/>
      <c r="K180" s="40"/>
      <c r="L180" s="41"/>
      <c r="M180" s="40"/>
      <c r="N180" s="41"/>
      <c r="O180" s="40"/>
      <c r="P180" s="41"/>
      <c r="Q180" s="40"/>
      <c r="R180" s="41"/>
      <c r="T180" s="11"/>
    </row>
    <row r="181" spans="1:21" x14ac:dyDescent="0.25">
      <c r="A181" s="10"/>
      <c r="B181" s="65"/>
      <c r="C181" s="65" t="s">
        <v>23</v>
      </c>
      <c r="D181" s="14"/>
      <c r="E181" s="65"/>
      <c r="F181" s="39">
        <f>SUM(H181:L181)</f>
        <v>3178000</v>
      </c>
      <c r="G181" s="40"/>
      <c r="H181" s="39">
        <v>160000</v>
      </c>
      <c r="I181" s="40"/>
      <c r="J181" s="39">
        <v>1885000</v>
      </c>
      <c r="K181" s="40"/>
      <c r="L181" s="39">
        <v>1133000</v>
      </c>
      <c r="M181" s="40"/>
      <c r="N181" s="39">
        <v>1004000</v>
      </c>
      <c r="O181" s="40"/>
      <c r="P181" s="39">
        <v>2175000</v>
      </c>
      <c r="Q181" s="40"/>
      <c r="R181" s="39">
        <v>1000</v>
      </c>
      <c r="S181" s="36">
        <f t="shared" ref="S181" si="26">SUM(N181:P181)-R181-F181</f>
        <v>0</v>
      </c>
      <c r="T181" s="11"/>
    </row>
    <row r="182" spans="1:21" x14ac:dyDescent="0.25">
      <c r="A182" s="10"/>
      <c r="B182" s="65"/>
      <c r="C182" s="65"/>
      <c r="D182" s="14"/>
      <c r="E182" s="65"/>
      <c r="F182" s="41"/>
      <c r="G182" s="40"/>
      <c r="H182" s="41"/>
      <c r="I182" s="40"/>
      <c r="J182" s="41"/>
      <c r="K182" s="40"/>
      <c r="L182" s="41"/>
      <c r="M182" s="40"/>
      <c r="N182" s="41"/>
      <c r="O182" s="40"/>
      <c r="P182" s="41"/>
      <c r="Q182" s="40"/>
      <c r="R182" s="41"/>
      <c r="T182" s="11"/>
    </row>
    <row r="183" spans="1:21" x14ac:dyDescent="0.25">
      <c r="A183" s="10"/>
      <c r="B183" s="65" t="s">
        <v>59</v>
      </c>
      <c r="C183" s="65"/>
      <c r="D183" s="14"/>
      <c r="E183" s="65"/>
      <c r="G183" s="40"/>
      <c r="I183" s="40"/>
      <c r="K183" s="40"/>
      <c r="M183" s="40"/>
      <c r="O183" s="40"/>
      <c r="Q183" s="40"/>
      <c r="T183" s="11"/>
    </row>
    <row r="184" spans="1:21" x14ac:dyDescent="0.25">
      <c r="A184" s="10"/>
      <c r="B184" s="14"/>
      <c r="C184" s="65" t="s">
        <v>69</v>
      </c>
      <c r="D184" s="14"/>
      <c r="E184" s="65"/>
      <c r="F184" s="39">
        <f>SUM(H184:L184)</f>
        <v>7000</v>
      </c>
      <c r="G184" s="40"/>
      <c r="H184" s="39">
        <v>0</v>
      </c>
      <c r="I184" s="40"/>
      <c r="J184" s="39">
        <v>0</v>
      </c>
      <c r="K184" s="40"/>
      <c r="L184" s="39">
        <v>7000</v>
      </c>
      <c r="M184" s="40"/>
      <c r="N184" s="39">
        <v>0</v>
      </c>
      <c r="O184" s="40"/>
      <c r="P184" s="39">
        <v>7000</v>
      </c>
      <c r="Q184" s="40"/>
      <c r="R184" s="39">
        <v>0</v>
      </c>
      <c r="S184" s="4">
        <f t="shared" ref="S184" si="27">SUM(N184:P184)-R184-F184</f>
        <v>0</v>
      </c>
      <c r="T184" s="11"/>
    </row>
    <row r="185" spans="1:21" x14ac:dyDescent="0.25">
      <c r="A185" s="10"/>
      <c r="B185" s="14"/>
      <c r="C185" s="65"/>
      <c r="D185" s="14"/>
      <c r="E185" s="65"/>
      <c r="G185" s="40"/>
      <c r="I185" s="40"/>
      <c r="K185" s="40"/>
      <c r="M185" s="40"/>
      <c r="O185" s="40"/>
      <c r="Q185" s="40"/>
      <c r="T185" s="11"/>
    </row>
    <row r="186" spans="1:21" x14ac:dyDescent="0.25">
      <c r="A186" s="10"/>
      <c r="B186" s="14"/>
      <c r="C186" s="65"/>
      <c r="D186" s="14"/>
      <c r="E186" s="65" t="s">
        <v>82</v>
      </c>
      <c r="F186" s="39">
        <f>F175+F178+F181+F184</f>
        <v>19831000</v>
      </c>
      <c r="G186" s="41"/>
      <c r="H186" s="39">
        <f t="shared" ref="H186:R186" si="28">H175+H178+H181+H184</f>
        <v>9987000</v>
      </c>
      <c r="I186" s="39"/>
      <c r="J186" s="39">
        <f t="shared" si="28"/>
        <v>3061000</v>
      </c>
      <c r="K186" s="39"/>
      <c r="L186" s="39">
        <f t="shared" si="28"/>
        <v>6783000</v>
      </c>
      <c r="M186" s="39"/>
      <c r="N186" s="39">
        <f t="shared" si="28"/>
        <v>9506000</v>
      </c>
      <c r="O186" s="39"/>
      <c r="P186" s="39">
        <f t="shared" si="28"/>
        <v>10506000</v>
      </c>
      <c r="Q186" s="39"/>
      <c r="R186" s="39">
        <f t="shared" si="28"/>
        <v>181000</v>
      </c>
      <c r="T186" s="11"/>
    </row>
    <row r="187" spans="1:21" x14ac:dyDescent="0.25">
      <c r="A187" s="17"/>
      <c r="B187" s="65"/>
      <c r="C187" s="65"/>
      <c r="D187" s="14"/>
      <c r="E187" s="65"/>
      <c r="F187" s="41"/>
      <c r="G187" s="40"/>
      <c r="H187" s="41"/>
      <c r="I187" s="40"/>
      <c r="J187" s="41"/>
      <c r="K187" s="40"/>
      <c r="L187" s="41"/>
      <c r="M187" s="40"/>
      <c r="N187" s="41"/>
      <c r="O187" s="40"/>
      <c r="P187" s="41"/>
      <c r="Q187" s="40"/>
      <c r="R187" s="41"/>
      <c r="T187" s="11"/>
    </row>
    <row r="188" spans="1:21" x14ac:dyDescent="0.25">
      <c r="A188" s="18" t="s">
        <v>6</v>
      </c>
      <c r="B188" s="17"/>
      <c r="C188" s="65"/>
      <c r="D188" s="14"/>
      <c r="E188" s="65"/>
      <c r="F188" s="41"/>
      <c r="G188" s="40"/>
      <c r="H188" s="41"/>
      <c r="I188" s="40"/>
      <c r="J188" s="41"/>
      <c r="K188" s="40"/>
      <c r="L188" s="41"/>
      <c r="M188" s="40"/>
      <c r="N188" s="41"/>
      <c r="O188" s="40"/>
      <c r="P188" s="41"/>
      <c r="Q188" s="40"/>
      <c r="R188" s="41"/>
      <c r="T188" s="11"/>
    </row>
    <row r="189" spans="1:21" x14ac:dyDescent="0.25">
      <c r="A189" s="18"/>
      <c r="B189" s="17"/>
      <c r="C189" s="65"/>
      <c r="D189" s="14"/>
      <c r="E189" s="65"/>
      <c r="F189" s="41"/>
      <c r="G189" s="40"/>
      <c r="H189" s="41"/>
      <c r="I189" s="40"/>
      <c r="J189" s="41"/>
      <c r="K189" s="40"/>
      <c r="L189" s="41"/>
      <c r="M189" s="40"/>
      <c r="N189" s="41"/>
      <c r="O189" s="40"/>
      <c r="P189" s="41"/>
      <c r="Q189" s="40"/>
      <c r="R189" s="41"/>
      <c r="T189" s="11"/>
    </row>
    <row r="190" spans="1:21" x14ac:dyDescent="0.25">
      <c r="A190" s="17"/>
      <c r="B190" s="65" t="s">
        <v>62</v>
      </c>
      <c r="C190" s="65"/>
      <c r="D190" s="14"/>
      <c r="E190" s="65"/>
      <c r="F190" s="41"/>
      <c r="G190" s="40"/>
      <c r="H190" s="41"/>
      <c r="I190" s="40"/>
      <c r="J190" s="41"/>
      <c r="K190" s="40"/>
      <c r="L190" s="41"/>
      <c r="M190" s="40"/>
      <c r="N190" s="41"/>
      <c r="O190" s="40"/>
      <c r="P190" s="41"/>
      <c r="Q190" s="40"/>
      <c r="R190" s="41"/>
      <c r="T190" s="11"/>
    </row>
    <row r="191" spans="1:21" x14ac:dyDescent="0.25">
      <c r="A191" s="65"/>
      <c r="B191" s="65"/>
      <c r="C191" s="60" t="s">
        <v>83</v>
      </c>
      <c r="D191" s="14"/>
      <c r="E191" s="65"/>
      <c r="F191" s="36">
        <f>SUM(H191:L191)</f>
        <v>40000</v>
      </c>
      <c r="G191" s="40"/>
      <c r="H191" s="36">
        <v>39000</v>
      </c>
      <c r="I191" s="40"/>
      <c r="J191" s="36">
        <v>1000</v>
      </c>
      <c r="K191" s="40"/>
      <c r="L191" s="36">
        <v>0</v>
      </c>
      <c r="M191" s="40"/>
      <c r="N191" s="36">
        <v>16000</v>
      </c>
      <c r="O191" s="40"/>
      <c r="P191" s="36">
        <v>25000</v>
      </c>
      <c r="Q191" s="40"/>
      <c r="R191" s="36">
        <v>1000</v>
      </c>
      <c r="S191" s="36">
        <f t="shared" ref="S191:S201" si="29">SUM(N191:P191)-R191-F191</f>
        <v>0</v>
      </c>
      <c r="T191" s="11"/>
      <c r="U191" s="65"/>
    </row>
    <row r="192" spans="1:21" x14ac:dyDescent="0.25">
      <c r="A192" s="65"/>
      <c r="B192" s="65"/>
      <c r="C192" s="65" t="s">
        <v>504</v>
      </c>
      <c r="D192" s="14"/>
      <c r="E192" s="65"/>
      <c r="F192" s="36">
        <f t="shared" ref="F192:F200" si="30">SUM(H192:L192)</f>
        <v>1068000</v>
      </c>
      <c r="G192" s="40"/>
      <c r="H192" s="36">
        <v>1065000</v>
      </c>
      <c r="I192" s="40"/>
      <c r="J192" s="36">
        <v>2000</v>
      </c>
      <c r="K192" s="40"/>
      <c r="L192" s="36">
        <v>1000</v>
      </c>
      <c r="M192" s="40"/>
      <c r="N192" s="36">
        <v>727000</v>
      </c>
      <c r="O192" s="40"/>
      <c r="P192" s="36">
        <v>342000</v>
      </c>
      <c r="Q192" s="40"/>
      <c r="R192" s="36">
        <v>1000</v>
      </c>
      <c r="S192" s="36">
        <f t="shared" si="29"/>
        <v>0</v>
      </c>
      <c r="T192" s="11"/>
      <c r="U192" s="65"/>
    </row>
    <row r="193" spans="1:21" x14ac:dyDescent="0.25">
      <c r="A193" s="65"/>
      <c r="B193" s="65"/>
      <c r="C193" s="60" t="s">
        <v>84</v>
      </c>
      <c r="D193" s="14"/>
      <c r="E193" s="65"/>
      <c r="F193" s="36">
        <f t="shared" si="30"/>
        <v>7498000</v>
      </c>
      <c r="G193" s="40"/>
      <c r="H193" s="36">
        <v>6195000</v>
      </c>
      <c r="I193" s="40"/>
      <c r="J193" s="36">
        <v>1237000</v>
      </c>
      <c r="K193" s="40"/>
      <c r="L193" s="36">
        <v>66000</v>
      </c>
      <c r="M193" s="40"/>
      <c r="N193" s="36">
        <v>4707000</v>
      </c>
      <c r="O193" s="40"/>
      <c r="P193" s="36">
        <v>3315000</v>
      </c>
      <c r="Q193" s="40"/>
      <c r="R193" s="36">
        <v>524000</v>
      </c>
      <c r="S193" s="36">
        <f t="shared" si="29"/>
        <v>0</v>
      </c>
      <c r="T193" s="11"/>
      <c r="U193" s="65"/>
    </row>
    <row r="194" spans="1:21" x14ac:dyDescent="0.25">
      <c r="A194" s="65"/>
      <c r="B194" s="65"/>
      <c r="C194" s="65" t="s">
        <v>505</v>
      </c>
      <c r="D194" s="14"/>
      <c r="E194" s="65"/>
      <c r="F194" s="36">
        <f t="shared" si="30"/>
        <v>7326000</v>
      </c>
      <c r="G194" s="40"/>
      <c r="H194" s="36">
        <v>6874000</v>
      </c>
      <c r="I194" s="40"/>
      <c r="J194" s="36">
        <v>342000</v>
      </c>
      <c r="K194" s="40"/>
      <c r="L194" s="36">
        <v>110000</v>
      </c>
      <c r="M194" s="40"/>
      <c r="N194" s="36">
        <v>4996000</v>
      </c>
      <c r="O194" s="40"/>
      <c r="P194" s="36">
        <v>2494000</v>
      </c>
      <c r="Q194" s="40"/>
      <c r="R194" s="36">
        <v>164000</v>
      </c>
      <c r="S194" s="36">
        <f t="shared" si="29"/>
        <v>0</v>
      </c>
      <c r="T194" s="11"/>
      <c r="U194" s="65"/>
    </row>
    <row r="195" spans="1:21" x14ac:dyDescent="0.25">
      <c r="A195" s="65"/>
      <c r="B195" s="65"/>
      <c r="C195" s="60" t="s">
        <v>85</v>
      </c>
      <c r="D195" s="14"/>
      <c r="E195" s="65"/>
      <c r="F195" s="36">
        <f t="shared" si="30"/>
        <v>7744000</v>
      </c>
      <c r="G195" s="40"/>
      <c r="H195" s="36">
        <v>7059000</v>
      </c>
      <c r="I195" s="40"/>
      <c r="J195" s="36">
        <v>220000</v>
      </c>
      <c r="K195" s="40"/>
      <c r="L195" s="36">
        <v>465000</v>
      </c>
      <c r="M195" s="40"/>
      <c r="N195" s="36">
        <v>5258000</v>
      </c>
      <c r="O195" s="40"/>
      <c r="P195" s="36">
        <v>2539000</v>
      </c>
      <c r="Q195" s="40"/>
      <c r="R195" s="36">
        <v>53000</v>
      </c>
      <c r="S195" s="36">
        <f t="shared" si="29"/>
        <v>0</v>
      </c>
      <c r="T195" s="11"/>
      <c r="U195" s="65"/>
    </row>
    <row r="196" spans="1:21" x14ac:dyDescent="0.25">
      <c r="A196" s="65"/>
      <c r="B196" s="65"/>
      <c r="C196" s="60" t="s">
        <v>86</v>
      </c>
      <c r="D196" s="14"/>
      <c r="E196" s="65"/>
      <c r="F196" s="36">
        <f t="shared" si="30"/>
        <v>7802000</v>
      </c>
      <c r="G196" s="40"/>
      <c r="H196" s="36">
        <v>7359000</v>
      </c>
      <c r="I196" s="40"/>
      <c r="J196" s="36">
        <v>407000</v>
      </c>
      <c r="K196" s="40"/>
      <c r="L196" s="36">
        <v>36000</v>
      </c>
      <c r="M196" s="40"/>
      <c r="N196" s="36">
        <v>5446000</v>
      </c>
      <c r="O196" s="40"/>
      <c r="P196" s="36">
        <v>2356000</v>
      </c>
      <c r="Q196" s="40"/>
      <c r="R196" s="36">
        <v>0</v>
      </c>
      <c r="S196" s="36">
        <f t="shared" si="29"/>
        <v>0</v>
      </c>
      <c r="T196" s="11"/>
      <c r="U196" s="65"/>
    </row>
    <row r="197" spans="1:21" s="56" customFormat="1" x14ac:dyDescent="0.25">
      <c r="A197" s="65"/>
      <c r="B197" s="65"/>
      <c r="C197" s="60" t="s">
        <v>516</v>
      </c>
      <c r="D197" s="14"/>
      <c r="E197" s="65"/>
      <c r="F197" s="36">
        <f t="shared" si="30"/>
        <v>686000</v>
      </c>
      <c r="G197" s="40"/>
      <c r="H197" s="36">
        <v>686000</v>
      </c>
      <c r="I197" s="40"/>
      <c r="J197" s="36">
        <v>0</v>
      </c>
      <c r="K197" s="40"/>
      <c r="L197" s="36">
        <v>0</v>
      </c>
      <c r="M197" s="40"/>
      <c r="N197" s="36">
        <v>470000</v>
      </c>
      <c r="O197" s="40"/>
      <c r="P197" s="36">
        <v>216000</v>
      </c>
      <c r="Q197" s="40"/>
      <c r="R197" s="36">
        <v>0</v>
      </c>
      <c r="S197" s="36">
        <f t="shared" si="29"/>
        <v>0</v>
      </c>
      <c r="T197" s="55"/>
      <c r="U197" s="65"/>
    </row>
    <row r="198" spans="1:21" x14ac:dyDescent="0.25">
      <c r="A198" s="65"/>
      <c r="B198" s="65"/>
      <c r="C198" s="60" t="s">
        <v>87</v>
      </c>
      <c r="D198" s="14"/>
      <c r="E198" s="65"/>
      <c r="F198" s="36">
        <f t="shared" si="30"/>
        <v>8396000</v>
      </c>
      <c r="G198" s="40"/>
      <c r="H198" s="36">
        <v>7882000</v>
      </c>
      <c r="I198" s="40"/>
      <c r="J198" s="36">
        <v>193000</v>
      </c>
      <c r="K198" s="40"/>
      <c r="L198" s="36">
        <v>321000</v>
      </c>
      <c r="M198" s="40"/>
      <c r="N198" s="36">
        <v>5617000</v>
      </c>
      <c r="O198" s="40"/>
      <c r="P198" s="36">
        <v>2779000</v>
      </c>
      <c r="Q198" s="40"/>
      <c r="R198" s="36">
        <v>0</v>
      </c>
      <c r="S198" s="36">
        <f t="shared" si="29"/>
        <v>0</v>
      </c>
      <c r="T198" s="11"/>
      <c r="U198" s="65"/>
    </row>
    <row r="199" spans="1:21" x14ac:dyDescent="0.25">
      <c r="A199" s="65"/>
      <c r="B199" s="65"/>
      <c r="C199" s="60" t="s">
        <v>23</v>
      </c>
      <c r="D199" s="14"/>
      <c r="E199" s="65"/>
      <c r="F199" s="36">
        <f t="shared" si="30"/>
        <v>187000</v>
      </c>
      <c r="G199" s="40"/>
      <c r="H199" s="36">
        <v>185000</v>
      </c>
      <c r="I199" s="40"/>
      <c r="J199" s="36">
        <v>0</v>
      </c>
      <c r="K199" s="40"/>
      <c r="L199" s="36">
        <v>2000</v>
      </c>
      <c r="M199" s="40"/>
      <c r="N199" s="36">
        <v>0</v>
      </c>
      <c r="O199" s="40"/>
      <c r="P199" s="36">
        <v>187000</v>
      </c>
      <c r="Q199" s="40"/>
      <c r="R199" s="36">
        <v>0</v>
      </c>
      <c r="S199" s="36">
        <f t="shared" si="29"/>
        <v>0</v>
      </c>
      <c r="T199" s="11"/>
      <c r="U199" s="65"/>
    </row>
    <row r="200" spans="1:21" x14ac:dyDescent="0.25">
      <c r="A200" s="65"/>
      <c r="B200" s="65"/>
      <c r="C200" s="65" t="s">
        <v>506</v>
      </c>
      <c r="D200" s="14"/>
      <c r="E200" s="65"/>
      <c r="F200" s="36">
        <f t="shared" si="30"/>
        <v>7732000</v>
      </c>
      <c r="G200" s="40"/>
      <c r="H200" s="36">
        <v>7082000</v>
      </c>
      <c r="I200" s="40"/>
      <c r="J200" s="36">
        <v>459000</v>
      </c>
      <c r="K200" s="40"/>
      <c r="L200" s="36">
        <v>191000</v>
      </c>
      <c r="M200" s="40"/>
      <c r="N200" s="36">
        <v>5203000</v>
      </c>
      <c r="O200" s="40"/>
      <c r="P200" s="36">
        <v>2548000</v>
      </c>
      <c r="Q200" s="40"/>
      <c r="R200" s="36">
        <v>19000</v>
      </c>
      <c r="S200" s="36">
        <f t="shared" si="29"/>
        <v>0</v>
      </c>
      <c r="T200" s="11"/>
      <c r="U200" s="65"/>
    </row>
    <row r="201" spans="1:21" x14ac:dyDescent="0.25">
      <c r="A201" s="65"/>
      <c r="B201" s="65"/>
      <c r="C201" s="60" t="s">
        <v>88</v>
      </c>
      <c r="D201" s="14"/>
      <c r="E201" s="65"/>
      <c r="F201" s="39">
        <f t="shared" ref="F201" si="31">SUM(H201:L201)</f>
        <v>0</v>
      </c>
      <c r="G201" s="40"/>
      <c r="H201" s="39">
        <v>0</v>
      </c>
      <c r="I201" s="40"/>
      <c r="J201" s="39">
        <v>0</v>
      </c>
      <c r="K201" s="40"/>
      <c r="L201" s="39">
        <v>0</v>
      </c>
      <c r="M201" s="40"/>
      <c r="N201" s="39">
        <v>0</v>
      </c>
      <c r="O201" s="40"/>
      <c r="P201" s="39">
        <v>0</v>
      </c>
      <c r="Q201" s="40"/>
      <c r="R201" s="39">
        <v>0</v>
      </c>
      <c r="S201" s="36">
        <f t="shared" si="29"/>
        <v>0</v>
      </c>
      <c r="T201" s="11"/>
      <c r="U201" s="65"/>
    </row>
    <row r="202" spans="1:21" x14ac:dyDescent="0.25">
      <c r="A202" s="65"/>
      <c r="B202" s="65"/>
      <c r="C202" s="65"/>
      <c r="D202" s="14"/>
      <c r="E202" s="65"/>
      <c r="F202" s="41"/>
      <c r="G202" s="40"/>
      <c r="H202" s="41"/>
      <c r="I202" s="40"/>
      <c r="J202" s="41"/>
      <c r="K202" s="40"/>
      <c r="L202" s="41"/>
      <c r="M202" s="40"/>
      <c r="N202" s="41"/>
      <c r="O202" s="40"/>
      <c r="P202" s="41"/>
      <c r="Q202" s="40"/>
      <c r="R202" s="41"/>
      <c r="T202" s="11"/>
    </row>
    <row r="203" spans="1:21" x14ac:dyDescent="0.25">
      <c r="A203" s="65"/>
      <c r="B203" s="65"/>
      <c r="C203" s="65"/>
      <c r="D203" s="14"/>
      <c r="E203" s="65" t="s">
        <v>4</v>
      </c>
      <c r="F203" s="39">
        <f>SUM(F191:F201)</f>
        <v>48479000</v>
      </c>
      <c r="G203" s="41"/>
      <c r="H203" s="39">
        <f>SUM(H191:H201)</f>
        <v>44426000</v>
      </c>
      <c r="I203" s="41"/>
      <c r="J203" s="39">
        <f>SUM(J191:J201)</f>
        <v>2861000</v>
      </c>
      <c r="K203" s="41"/>
      <c r="L203" s="39">
        <f>SUM(L191:L201)</f>
        <v>1192000</v>
      </c>
      <c r="M203" s="41"/>
      <c r="N203" s="39">
        <f>SUM(N191:N201)</f>
        <v>32440000</v>
      </c>
      <c r="O203" s="41"/>
      <c r="P203" s="39">
        <f>SUM(P191:P201)</f>
        <v>16801000</v>
      </c>
      <c r="Q203" s="41"/>
      <c r="R203" s="39">
        <f>SUM(R191:R201)</f>
        <v>762000</v>
      </c>
      <c r="T203" s="11"/>
    </row>
    <row r="204" spans="1:21" x14ac:dyDescent="0.25">
      <c r="A204" s="65"/>
      <c r="B204" s="65"/>
      <c r="C204" s="65"/>
      <c r="D204" s="14"/>
      <c r="E204" s="65"/>
      <c r="F204" s="41"/>
      <c r="G204" s="40"/>
      <c r="H204" s="41"/>
      <c r="I204" s="40"/>
      <c r="J204" s="41"/>
      <c r="K204" s="40"/>
      <c r="L204" s="41"/>
      <c r="M204" s="40"/>
      <c r="N204" s="41"/>
      <c r="O204" s="40"/>
      <c r="P204" s="41"/>
      <c r="Q204" s="40"/>
      <c r="R204" s="41"/>
      <c r="T204" s="11"/>
    </row>
    <row r="205" spans="1:21" x14ac:dyDescent="0.25">
      <c r="A205" s="65"/>
      <c r="B205" s="65" t="s">
        <v>27</v>
      </c>
      <c r="C205" s="65"/>
      <c r="D205" s="14"/>
      <c r="E205" s="65"/>
      <c r="F205" s="41"/>
      <c r="G205" s="40"/>
      <c r="H205" s="41"/>
      <c r="I205" s="40"/>
      <c r="J205" s="41"/>
      <c r="K205" s="40"/>
      <c r="L205" s="41"/>
      <c r="M205" s="40"/>
      <c r="N205" s="41"/>
      <c r="O205" s="40"/>
      <c r="P205" s="41"/>
      <c r="Q205" s="40"/>
      <c r="R205" s="41"/>
      <c r="T205" s="11"/>
    </row>
    <row r="206" spans="1:21" x14ac:dyDescent="0.25">
      <c r="A206" s="65"/>
      <c r="B206" s="65"/>
      <c r="C206" s="65" t="s">
        <v>83</v>
      </c>
      <c r="D206" s="14"/>
      <c r="E206" s="65"/>
      <c r="F206" s="36">
        <f>SUM(H206:L206)</f>
        <v>16000</v>
      </c>
      <c r="G206" s="40"/>
      <c r="H206" s="36">
        <v>12000</v>
      </c>
      <c r="I206" s="40"/>
      <c r="J206" s="36">
        <v>6000</v>
      </c>
      <c r="K206" s="40"/>
      <c r="L206" s="36">
        <v>-2000</v>
      </c>
      <c r="M206" s="40"/>
      <c r="N206" s="36">
        <v>-8000</v>
      </c>
      <c r="O206" s="40"/>
      <c r="P206" s="36">
        <v>24000</v>
      </c>
      <c r="Q206" s="40"/>
      <c r="R206" s="36">
        <v>0</v>
      </c>
      <c r="S206" s="36">
        <f t="shared" ref="S206:S213" si="32">SUM(N206:P206)-R206-F206</f>
        <v>0</v>
      </c>
      <c r="T206" s="11"/>
    </row>
    <row r="207" spans="1:21" x14ac:dyDescent="0.25">
      <c r="A207" s="65"/>
      <c r="B207" s="65"/>
      <c r="C207" s="65" t="s">
        <v>84</v>
      </c>
      <c r="D207" s="14"/>
      <c r="E207" s="65"/>
      <c r="F207" s="36">
        <f t="shared" ref="F207:F213" si="33">SUM(H207:L207)</f>
        <v>8869000</v>
      </c>
      <c r="G207" s="40"/>
      <c r="H207" s="36">
        <v>181000</v>
      </c>
      <c r="I207" s="40"/>
      <c r="J207" s="36">
        <v>502000</v>
      </c>
      <c r="K207" s="40"/>
      <c r="L207" s="36">
        <v>8186000</v>
      </c>
      <c r="M207" s="40"/>
      <c r="N207" s="36">
        <v>4756000</v>
      </c>
      <c r="O207" s="40"/>
      <c r="P207" s="36">
        <v>4114000</v>
      </c>
      <c r="Q207" s="40"/>
      <c r="R207" s="36">
        <v>1000</v>
      </c>
      <c r="S207" s="36">
        <f t="shared" si="32"/>
        <v>0</v>
      </c>
      <c r="T207" s="11"/>
      <c r="U207" s="65"/>
    </row>
    <row r="208" spans="1:21" x14ac:dyDescent="0.25">
      <c r="A208" s="65"/>
      <c r="B208" s="65"/>
      <c r="C208" s="65" t="s">
        <v>505</v>
      </c>
      <c r="D208" s="65"/>
      <c r="E208" s="65"/>
      <c r="F208" s="36">
        <f t="shared" si="33"/>
        <v>4617000</v>
      </c>
      <c r="G208" s="40"/>
      <c r="H208" s="36">
        <v>90000</v>
      </c>
      <c r="I208" s="40"/>
      <c r="J208" s="36">
        <v>1074000</v>
      </c>
      <c r="K208" s="40"/>
      <c r="L208" s="36">
        <v>3453000</v>
      </c>
      <c r="M208" s="40"/>
      <c r="N208" s="36">
        <v>2399000</v>
      </c>
      <c r="O208" s="40"/>
      <c r="P208" s="36">
        <v>2219000</v>
      </c>
      <c r="Q208" s="40"/>
      <c r="R208" s="36">
        <v>1000</v>
      </c>
      <c r="S208" s="36">
        <f t="shared" si="32"/>
        <v>0</v>
      </c>
      <c r="T208" s="11"/>
      <c r="U208" s="65"/>
    </row>
    <row r="209" spans="1:21" x14ac:dyDescent="0.25">
      <c r="A209" s="65"/>
      <c r="B209" s="65"/>
      <c r="C209" s="65" t="s">
        <v>85</v>
      </c>
      <c r="D209" s="14"/>
      <c r="E209" s="65"/>
      <c r="F209" s="36">
        <f t="shared" si="33"/>
        <v>9595000</v>
      </c>
      <c r="G209" s="40"/>
      <c r="H209" s="36">
        <v>293000</v>
      </c>
      <c r="I209" s="40"/>
      <c r="J209" s="36">
        <v>684000</v>
      </c>
      <c r="K209" s="40"/>
      <c r="L209" s="36">
        <v>8618000</v>
      </c>
      <c r="M209" s="40"/>
      <c r="N209" s="36">
        <v>5071000</v>
      </c>
      <c r="O209" s="40"/>
      <c r="P209" s="36">
        <v>4598000</v>
      </c>
      <c r="Q209" s="40"/>
      <c r="R209" s="36">
        <v>74000</v>
      </c>
      <c r="S209" s="36">
        <f t="shared" si="32"/>
        <v>0</v>
      </c>
      <c r="T209" s="11"/>
      <c r="U209" s="65"/>
    </row>
    <row r="210" spans="1:21" x14ac:dyDescent="0.25">
      <c r="A210" s="65"/>
      <c r="B210" s="65"/>
      <c r="C210" s="65" t="s">
        <v>86</v>
      </c>
      <c r="D210" s="14"/>
      <c r="E210" s="65"/>
      <c r="F210" s="36">
        <f t="shared" si="33"/>
        <v>5888000</v>
      </c>
      <c r="G210" s="40"/>
      <c r="H210" s="36">
        <v>2000</v>
      </c>
      <c r="I210" s="40"/>
      <c r="J210" s="36">
        <v>92000</v>
      </c>
      <c r="K210" s="40"/>
      <c r="L210" s="36">
        <v>5794000</v>
      </c>
      <c r="M210" s="40"/>
      <c r="N210" s="36">
        <v>3107000</v>
      </c>
      <c r="O210" s="40"/>
      <c r="P210" s="36">
        <v>2781000</v>
      </c>
      <c r="Q210" s="40"/>
      <c r="R210" s="36">
        <v>0</v>
      </c>
      <c r="S210" s="36">
        <f t="shared" si="32"/>
        <v>0</v>
      </c>
      <c r="T210" s="11"/>
      <c r="U210" s="65"/>
    </row>
    <row r="211" spans="1:21" x14ac:dyDescent="0.25">
      <c r="A211" s="65"/>
      <c r="B211" s="65"/>
      <c r="C211" s="65" t="s">
        <v>87</v>
      </c>
      <c r="D211" s="14"/>
      <c r="E211" s="65"/>
      <c r="F211" s="36">
        <f t="shared" si="33"/>
        <v>8980000</v>
      </c>
      <c r="G211" s="40"/>
      <c r="H211" s="36">
        <v>67000</v>
      </c>
      <c r="I211" s="40"/>
      <c r="J211" s="36">
        <v>947000</v>
      </c>
      <c r="K211" s="40"/>
      <c r="L211" s="36">
        <v>7966000</v>
      </c>
      <c r="M211" s="40"/>
      <c r="N211" s="36">
        <v>3906000</v>
      </c>
      <c r="O211" s="40"/>
      <c r="P211" s="36">
        <v>5084000</v>
      </c>
      <c r="Q211" s="40"/>
      <c r="R211" s="36">
        <v>10000</v>
      </c>
      <c r="S211" s="36">
        <f t="shared" si="32"/>
        <v>0</v>
      </c>
      <c r="T211" s="11"/>
      <c r="U211" s="65"/>
    </row>
    <row r="212" spans="1:21" x14ac:dyDescent="0.25">
      <c r="A212" s="65"/>
      <c r="B212" s="65"/>
      <c r="C212" s="65" t="s">
        <v>23</v>
      </c>
      <c r="D212" s="14"/>
      <c r="E212" s="65"/>
      <c r="F212" s="36">
        <f t="shared" si="33"/>
        <v>64000</v>
      </c>
      <c r="G212" s="40"/>
      <c r="H212" s="36">
        <v>-63000</v>
      </c>
      <c r="I212" s="40"/>
      <c r="J212" s="36">
        <v>115000</v>
      </c>
      <c r="K212" s="40"/>
      <c r="L212" s="36">
        <v>12000</v>
      </c>
      <c r="M212" s="40"/>
      <c r="N212" s="36">
        <v>88000</v>
      </c>
      <c r="O212" s="40"/>
      <c r="P212" s="36">
        <v>-24000</v>
      </c>
      <c r="Q212" s="40"/>
      <c r="R212" s="36">
        <v>0</v>
      </c>
      <c r="S212" s="36">
        <f t="shared" si="32"/>
        <v>0</v>
      </c>
      <c r="T212" s="11"/>
      <c r="U212" s="65"/>
    </row>
    <row r="213" spans="1:21" s="65" customFormat="1" x14ac:dyDescent="0.25">
      <c r="C213" s="60" t="s">
        <v>506</v>
      </c>
      <c r="D213" s="14"/>
      <c r="F213" s="39">
        <f t="shared" si="33"/>
        <v>6739000</v>
      </c>
      <c r="G213" s="40"/>
      <c r="H213" s="39">
        <v>10000</v>
      </c>
      <c r="I213" s="40"/>
      <c r="J213" s="39">
        <v>77000</v>
      </c>
      <c r="K213" s="40"/>
      <c r="L213" s="39">
        <v>6652000</v>
      </c>
      <c r="M213" s="40"/>
      <c r="N213" s="39">
        <v>3777000</v>
      </c>
      <c r="O213" s="40"/>
      <c r="P213" s="39">
        <v>2962000</v>
      </c>
      <c r="Q213" s="40"/>
      <c r="R213" s="39">
        <v>0</v>
      </c>
      <c r="S213" s="36">
        <f t="shared" si="32"/>
        <v>0</v>
      </c>
      <c r="T213" s="64"/>
    </row>
    <row r="214" spans="1:21" x14ac:dyDescent="0.25">
      <c r="A214" s="65"/>
      <c r="B214" s="65"/>
      <c r="C214" s="65"/>
      <c r="D214" s="14"/>
      <c r="E214" s="65"/>
      <c r="F214" s="41"/>
      <c r="G214" s="40"/>
      <c r="H214" s="41"/>
      <c r="I214" s="40"/>
      <c r="J214" s="41"/>
      <c r="K214" s="40"/>
      <c r="L214" s="41"/>
      <c r="M214" s="40"/>
      <c r="N214" s="41"/>
      <c r="O214" s="40"/>
      <c r="P214" s="41"/>
      <c r="Q214" s="40"/>
      <c r="R214" s="41"/>
      <c r="T214" s="11"/>
    </row>
    <row r="215" spans="1:21" x14ac:dyDescent="0.25">
      <c r="A215" s="65"/>
      <c r="B215" s="65"/>
      <c r="C215" s="65"/>
      <c r="D215" s="14"/>
      <c r="E215" s="65" t="s">
        <v>4</v>
      </c>
      <c r="F215" s="39">
        <f>SUM(F206:F213)</f>
        <v>44768000</v>
      </c>
      <c r="G215" s="41"/>
      <c r="H215" s="39">
        <f>SUM(H206:H213)</f>
        <v>592000</v>
      </c>
      <c r="I215" s="41"/>
      <c r="J215" s="39">
        <f>SUM(J206:J213)</f>
        <v>3497000</v>
      </c>
      <c r="K215" s="41"/>
      <c r="L215" s="39">
        <f>SUM(L206:L213)</f>
        <v>40679000</v>
      </c>
      <c r="M215" s="41"/>
      <c r="N215" s="39">
        <f>SUM(N206:N213)</f>
        <v>23096000</v>
      </c>
      <c r="O215" s="41"/>
      <c r="P215" s="39">
        <f>SUM(P206:P213)</f>
        <v>21758000</v>
      </c>
      <c r="Q215" s="41"/>
      <c r="R215" s="39">
        <f>SUM(R206:R213)</f>
        <v>86000</v>
      </c>
      <c r="T215" s="11"/>
    </row>
    <row r="216" spans="1:21" x14ac:dyDescent="0.25">
      <c r="A216" s="65"/>
      <c r="B216" s="65"/>
      <c r="C216" s="65"/>
      <c r="D216" s="14"/>
      <c r="E216" s="65"/>
      <c r="F216" s="41"/>
      <c r="G216" s="40"/>
      <c r="H216" s="41"/>
      <c r="I216" s="40"/>
      <c r="J216" s="41"/>
      <c r="K216" s="40"/>
      <c r="L216" s="41"/>
      <c r="M216" s="40"/>
      <c r="N216" s="41"/>
      <c r="O216" s="40"/>
      <c r="P216" s="41"/>
      <c r="Q216" s="40"/>
      <c r="R216" s="41"/>
      <c r="T216" s="11"/>
    </row>
    <row r="217" spans="1:21" x14ac:dyDescent="0.25">
      <c r="A217" s="65"/>
      <c r="B217" s="65" t="s">
        <v>68</v>
      </c>
      <c r="C217" s="65"/>
      <c r="D217" s="14"/>
      <c r="E217" s="65"/>
      <c r="F217" s="40"/>
      <c r="G217" s="40"/>
      <c r="H217" s="41"/>
      <c r="I217" s="40"/>
      <c r="J217" s="41"/>
      <c r="K217" s="40"/>
      <c r="L217" s="41"/>
      <c r="M217" s="40"/>
      <c r="N217" s="41"/>
      <c r="O217" s="40"/>
      <c r="P217" s="41"/>
      <c r="Q217" s="40"/>
      <c r="R217" s="41"/>
      <c r="T217" s="11"/>
    </row>
    <row r="218" spans="1:21" s="65" customFormat="1" x14ac:dyDescent="0.25">
      <c r="C218" s="65" t="s">
        <v>540</v>
      </c>
      <c r="D218" s="14"/>
      <c r="F218" s="36">
        <f>SUM(H218:L218)</f>
        <v>0</v>
      </c>
      <c r="G218" s="40"/>
      <c r="H218" s="36">
        <v>0</v>
      </c>
      <c r="I218" s="40"/>
      <c r="J218" s="36">
        <v>0</v>
      </c>
      <c r="K218" s="40"/>
      <c r="L218" s="36">
        <v>0</v>
      </c>
      <c r="M218" s="40"/>
      <c r="N218" s="36">
        <v>0</v>
      </c>
      <c r="O218" s="40"/>
      <c r="P218" s="36">
        <v>0</v>
      </c>
      <c r="Q218" s="40"/>
      <c r="R218" s="36">
        <v>0</v>
      </c>
      <c r="S218" s="36">
        <f t="shared" ref="S218" si="34">SUM(N218:P218)-R218-F218</f>
        <v>0</v>
      </c>
      <c r="T218" s="64"/>
    </row>
    <row r="219" spans="1:21" x14ac:dyDescent="0.25">
      <c r="A219" s="65"/>
      <c r="B219" s="65"/>
      <c r="C219" s="65" t="s">
        <v>89</v>
      </c>
      <c r="D219" s="14"/>
      <c r="E219" s="65"/>
      <c r="F219" s="36">
        <f>SUM(H219:L219)</f>
        <v>358000</v>
      </c>
      <c r="G219" s="40"/>
      <c r="H219" s="36">
        <v>0</v>
      </c>
      <c r="I219" s="40"/>
      <c r="J219" s="36">
        <v>155000</v>
      </c>
      <c r="K219" s="40"/>
      <c r="L219" s="36">
        <v>203000</v>
      </c>
      <c r="M219" s="40"/>
      <c r="N219" s="36">
        <v>220000</v>
      </c>
      <c r="O219" s="40"/>
      <c r="P219" s="36">
        <v>138000</v>
      </c>
      <c r="Q219" s="40"/>
      <c r="R219" s="36">
        <v>0</v>
      </c>
      <c r="S219" s="36">
        <f t="shared" ref="S219:S221" si="35">SUM(N219:P219)-R219-F219</f>
        <v>0</v>
      </c>
      <c r="T219" s="11"/>
    </row>
    <row r="220" spans="1:21" s="65" customFormat="1" x14ac:dyDescent="0.25">
      <c r="C220" s="65" t="s">
        <v>90</v>
      </c>
      <c r="D220" s="14"/>
      <c r="F220" s="36">
        <f>SUM(H220:L220)</f>
        <v>83000</v>
      </c>
      <c r="G220" s="40"/>
      <c r="H220" s="36">
        <v>0</v>
      </c>
      <c r="I220" s="40"/>
      <c r="J220" s="36">
        <v>25000</v>
      </c>
      <c r="K220" s="40"/>
      <c r="L220" s="36">
        <v>58000</v>
      </c>
      <c r="M220" s="40"/>
      <c r="N220" s="36">
        <v>23000</v>
      </c>
      <c r="O220" s="40"/>
      <c r="P220" s="36">
        <v>61000</v>
      </c>
      <c r="Q220" s="40"/>
      <c r="R220" s="36">
        <v>1000</v>
      </c>
      <c r="S220" s="36">
        <f t="shared" ref="S220" si="36">SUM(N220:P220)-R220-F220</f>
        <v>0</v>
      </c>
      <c r="T220" s="64"/>
    </row>
    <row r="221" spans="1:21" x14ac:dyDescent="0.25">
      <c r="A221" s="65"/>
      <c r="B221" s="65"/>
      <c r="C221" s="65" t="s">
        <v>541</v>
      </c>
      <c r="D221" s="14"/>
      <c r="E221" s="65"/>
      <c r="F221" s="39">
        <f>SUM(H221:L221)</f>
        <v>192000</v>
      </c>
      <c r="G221" s="40"/>
      <c r="H221" s="39">
        <v>0</v>
      </c>
      <c r="I221" s="40"/>
      <c r="J221" s="39">
        <v>0</v>
      </c>
      <c r="K221" s="40"/>
      <c r="L221" s="39">
        <v>192000</v>
      </c>
      <c r="M221" s="40"/>
      <c r="N221" s="39">
        <v>139000</v>
      </c>
      <c r="O221" s="40"/>
      <c r="P221" s="39">
        <v>53000</v>
      </c>
      <c r="Q221" s="40"/>
      <c r="R221" s="39">
        <v>0</v>
      </c>
      <c r="S221" s="36">
        <f t="shared" si="35"/>
        <v>0</v>
      </c>
      <c r="T221" s="11"/>
      <c r="U221" s="65"/>
    </row>
    <row r="222" spans="1:21" x14ac:dyDescent="0.25">
      <c r="A222" s="65"/>
      <c r="B222" s="65"/>
      <c r="C222" s="65"/>
      <c r="D222" s="14"/>
      <c r="E222" s="65"/>
      <c r="F222" s="41"/>
      <c r="G222" s="40"/>
      <c r="H222" s="41"/>
      <c r="I222" s="40"/>
      <c r="J222" s="41"/>
      <c r="K222" s="40"/>
      <c r="L222" s="41"/>
      <c r="M222" s="40"/>
      <c r="N222" s="41"/>
      <c r="O222" s="40"/>
      <c r="P222" s="41"/>
      <c r="Q222" s="40"/>
      <c r="R222" s="41"/>
      <c r="T222" s="11"/>
    </row>
    <row r="223" spans="1:21" x14ac:dyDescent="0.25">
      <c r="A223" s="65"/>
      <c r="B223" s="65"/>
      <c r="C223" s="65"/>
      <c r="D223" s="14"/>
      <c r="E223" s="65" t="s">
        <v>4</v>
      </c>
      <c r="F223" s="39">
        <f>SUM(F218:F221)</f>
        <v>633000</v>
      </c>
      <c r="G223" s="41"/>
      <c r="H223" s="39">
        <f>SUM(H218:H221)</f>
        <v>0</v>
      </c>
      <c r="I223" s="41"/>
      <c r="J223" s="39">
        <f>SUM(J218:J221)</f>
        <v>180000</v>
      </c>
      <c r="K223" s="41"/>
      <c r="L223" s="39">
        <f>SUM(L218:L221)</f>
        <v>453000</v>
      </c>
      <c r="M223" s="41"/>
      <c r="N223" s="39">
        <f>SUM(N218:N221)</f>
        <v>382000</v>
      </c>
      <c r="O223" s="41"/>
      <c r="P223" s="39">
        <f>SUM(P218:P221)</f>
        <v>252000</v>
      </c>
      <c r="Q223" s="41"/>
      <c r="R223" s="39">
        <f>SUM(R218:R221)</f>
        <v>1000</v>
      </c>
      <c r="T223" s="11"/>
    </row>
    <row r="224" spans="1:21" ht="15" customHeight="1" x14ac:dyDescent="0.25">
      <c r="A224" s="65"/>
      <c r="B224" s="65"/>
      <c r="C224" s="65"/>
      <c r="D224" s="14"/>
      <c r="E224" s="65"/>
      <c r="F224" s="41"/>
      <c r="G224" s="40"/>
      <c r="H224" s="41"/>
      <c r="I224" s="40"/>
      <c r="J224" s="41"/>
      <c r="K224" s="40"/>
      <c r="L224" s="41"/>
      <c r="M224" s="40"/>
      <c r="N224" s="41"/>
      <c r="O224" s="40"/>
      <c r="P224" s="41"/>
      <c r="Q224" s="40"/>
      <c r="R224" s="41"/>
      <c r="T224" s="11"/>
    </row>
    <row r="225" spans="1:21" x14ac:dyDescent="0.25">
      <c r="A225" s="65"/>
      <c r="B225" s="65" t="s">
        <v>59</v>
      </c>
      <c r="C225" s="65"/>
      <c r="D225" s="14"/>
      <c r="E225" s="65"/>
      <c r="F225" s="41"/>
      <c r="G225" s="40"/>
      <c r="H225" s="41"/>
      <c r="I225" s="40"/>
      <c r="J225" s="41"/>
      <c r="K225" s="40"/>
      <c r="L225" s="41"/>
      <c r="M225" s="40"/>
      <c r="N225" s="41"/>
      <c r="O225" s="40"/>
      <c r="P225" s="41"/>
      <c r="Q225" s="40"/>
      <c r="R225" s="41"/>
      <c r="T225" s="11"/>
    </row>
    <row r="226" spans="1:21" x14ac:dyDescent="0.25">
      <c r="A226" s="65"/>
      <c r="B226" s="65"/>
      <c r="C226" s="65" t="s">
        <v>69</v>
      </c>
      <c r="D226" s="14"/>
      <c r="E226" s="65"/>
      <c r="F226" s="36">
        <f>SUM(H226:L226)</f>
        <v>10129000</v>
      </c>
      <c r="G226" s="40"/>
      <c r="H226" s="36">
        <v>5415000</v>
      </c>
      <c r="I226" s="40"/>
      <c r="J226" s="36">
        <v>3569000</v>
      </c>
      <c r="K226" s="40"/>
      <c r="L226" s="36">
        <v>1145000</v>
      </c>
      <c r="M226" s="40"/>
      <c r="N226" s="36">
        <v>4163000</v>
      </c>
      <c r="O226" s="40"/>
      <c r="P226" s="36">
        <v>6419000</v>
      </c>
      <c r="Q226" s="40"/>
      <c r="R226" s="36">
        <v>453000</v>
      </c>
      <c r="S226" s="36">
        <f t="shared" ref="S226:S230" si="37">SUM(N226:P226)-R226-F226</f>
        <v>0</v>
      </c>
      <c r="T226" s="11"/>
    </row>
    <row r="227" spans="1:21" x14ac:dyDescent="0.25">
      <c r="A227" s="65"/>
      <c r="B227" s="65"/>
      <c r="C227" s="65" t="s">
        <v>91</v>
      </c>
      <c r="D227" s="14"/>
      <c r="E227" s="65"/>
      <c r="F227" s="36">
        <f>SUM(H227:L227)</f>
        <v>120000</v>
      </c>
      <c r="G227" s="40"/>
      <c r="H227" s="36">
        <v>120000</v>
      </c>
      <c r="I227" s="40"/>
      <c r="J227" s="36">
        <v>0</v>
      </c>
      <c r="K227" s="40"/>
      <c r="L227" s="36">
        <v>0</v>
      </c>
      <c r="M227" s="40"/>
      <c r="N227" s="36">
        <v>69000</v>
      </c>
      <c r="O227" s="40"/>
      <c r="P227" s="36">
        <v>51000</v>
      </c>
      <c r="Q227" s="40"/>
      <c r="R227" s="36">
        <v>0</v>
      </c>
      <c r="S227" s="36">
        <f t="shared" si="37"/>
        <v>0</v>
      </c>
      <c r="T227" s="11"/>
      <c r="U227" s="65"/>
    </row>
    <row r="228" spans="1:21" s="65" customFormat="1" x14ac:dyDescent="0.25">
      <c r="C228" s="65" t="s">
        <v>542</v>
      </c>
      <c r="D228" s="14"/>
      <c r="F228" s="36">
        <f>SUM(H228:L228)</f>
        <v>0</v>
      </c>
      <c r="G228" s="40"/>
      <c r="H228" s="36">
        <v>0</v>
      </c>
      <c r="I228" s="40"/>
      <c r="J228" s="36">
        <v>0</v>
      </c>
      <c r="K228" s="40"/>
      <c r="L228" s="36">
        <v>0</v>
      </c>
      <c r="M228" s="40"/>
      <c r="N228" s="36">
        <v>0</v>
      </c>
      <c r="O228" s="40"/>
      <c r="P228" s="36">
        <v>0</v>
      </c>
      <c r="Q228" s="40"/>
      <c r="R228" s="36">
        <v>0</v>
      </c>
      <c r="S228" s="36">
        <f t="shared" ref="S228" si="38">SUM(N228:P228)-R228-F228</f>
        <v>0</v>
      </c>
      <c r="T228" s="64"/>
    </row>
    <row r="229" spans="1:21" x14ac:dyDescent="0.25">
      <c r="A229" s="65"/>
      <c r="B229" s="65"/>
      <c r="C229" s="65" t="s">
        <v>92</v>
      </c>
      <c r="D229" s="14"/>
      <c r="E229" s="65"/>
      <c r="F229" s="36">
        <f>SUM(H229:L229)</f>
        <v>152000</v>
      </c>
      <c r="G229" s="40"/>
      <c r="H229" s="36">
        <v>152000</v>
      </c>
      <c r="I229" s="40"/>
      <c r="J229" s="36">
        <v>0</v>
      </c>
      <c r="K229" s="40"/>
      <c r="L229" s="36">
        <v>0</v>
      </c>
      <c r="M229" s="40"/>
      <c r="N229" s="36">
        <v>110000</v>
      </c>
      <c r="O229" s="40"/>
      <c r="P229" s="36">
        <v>43000</v>
      </c>
      <c r="Q229" s="40"/>
      <c r="R229" s="36">
        <v>1000</v>
      </c>
      <c r="S229" s="36">
        <f t="shared" si="37"/>
        <v>0</v>
      </c>
      <c r="T229" s="11"/>
      <c r="U229" s="65"/>
    </row>
    <row r="230" spans="1:21" x14ac:dyDescent="0.25">
      <c r="A230" s="65"/>
      <c r="B230" s="65"/>
      <c r="C230" s="65" t="s">
        <v>53</v>
      </c>
      <c r="D230" s="14"/>
      <c r="E230" s="65"/>
      <c r="F230" s="39">
        <f>SUM(H230:L230)</f>
        <v>725000</v>
      </c>
      <c r="G230" s="40"/>
      <c r="H230" s="39">
        <v>724000</v>
      </c>
      <c r="I230" s="40"/>
      <c r="J230" s="39">
        <v>1000</v>
      </c>
      <c r="K230" s="40"/>
      <c r="L230" s="39">
        <v>0</v>
      </c>
      <c r="M230" s="40"/>
      <c r="N230" s="39">
        <v>513000</v>
      </c>
      <c r="O230" s="40"/>
      <c r="P230" s="39">
        <v>213000</v>
      </c>
      <c r="Q230" s="40"/>
      <c r="R230" s="39">
        <v>1000</v>
      </c>
      <c r="S230" s="36">
        <f t="shared" si="37"/>
        <v>0</v>
      </c>
      <c r="T230" s="11"/>
      <c r="U230" s="65"/>
    </row>
    <row r="231" spans="1:21" x14ac:dyDescent="0.25">
      <c r="A231" s="65"/>
      <c r="B231" s="65"/>
      <c r="C231" s="65"/>
      <c r="D231" s="14"/>
      <c r="E231" s="65"/>
      <c r="F231" s="41"/>
      <c r="G231" s="40"/>
      <c r="H231" s="41"/>
      <c r="I231" s="40"/>
      <c r="J231" s="41"/>
      <c r="K231" s="40"/>
      <c r="L231" s="41"/>
      <c r="M231" s="40"/>
      <c r="N231" s="41"/>
      <c r="O231" s="40"/>
      <c r="P231" s="41"/>
      <c r="Q231" s="40"/>
      <c r="R231" s="41"/>
      <c r="T231" s="11"/>
    </row>
    <row r="232" spans="1:21" x14ac:dyDescent="0.25">
      <c r="A232" s="65"/>
      <c r="B232" s="65"/>
      <c r="C232" s="65"/>
      <c r="D232" s="14"/>
      <c r="E232" s="65" t="s">
        <v>4</v>
      </c>
      <c r="F232" s="39">
        <f>SUM(F226:F230)</f>
        <v>11126000</v>
      </c>
      <c r="G232" s="41"/>
      <c r="H232" s="39">
        <f>SUM(H226:H230)</f>
        <v>6411000</v>
      </c>
      <c r="I232" s="41"/>
      <c r="J232" s="39">
        <f>SUM(J226:J230)</f>
        <v>3570000</v>
      </c>
      <c r="K232" s="41"/>
      <c r="L232" s="39">
        <f>SUM(L226:L230)</f>
        <v>1145000</v>
      </c>
      <c r="M232" s="41"/>
      <c r="N232" s="39">
        <f>SUM(N226:N230)</f>
        <v>4855000</v>
      </c>
      <c r="O232" s="41"/>
      <c r="P232" s="39">
        <f>SUM(P226:P230)</f>
        <v>6726000</v>
      </c>
      <c r="Q232" s="41"/>
      <c r="R232" s="39">
        <f>SUM(R226:R230)</f>
        <v>455000</v>
      </c>
      <c r="T232" s="11"/>
    </row>
    <row r="233" spans="1:21" x14ac:dyDescent="0.25">
      <c r="A233" s="10"/>
      <c r="B233" s="65"/>
      <c r="C233" s="65"/>
      <c r="D233" s="14"/>
      <c r="E233" s="65"/>
      <c r="F233" s="41"/>
      <c r="G233" s="40"/>
      <c r="H233" s="41"/>
      <c r="I233" s="40"/>
      <c r="J233" s="41"/>
      <c r="K233" s="40"/>
      <c r="L233" s="41"/>
      <c r="M233" s="40"/>
      <c r="N233" s="41"/>
      <c r="O233" s="40"/>
      <c r="P233" s="41"/>
      <c r="Q233" s="40"/>
      <c r="R233" s="41"/>
      <c r="T233" s="11"/>
    </row>
    <row r="234" spans="1:21" x14ac:dyDescent="0.25">
      <c r="A234" s="10"/>
      <c r="B234" s="65"/>
      <c r="C234" s="65"/>
      <c r="D234" s="14"/>
      <c r="E234" s="65" t="s">
        <v>93</v>
      </c>
      <c r="F234" s="39">
        <f>F203+F215+F223+F232</f>
        <v>105006000</v>
      </c>
      <c r="G234" s="41"/>
      <c r="H234" s="39">
        <f>H203+H215+H223+H232</f>
        <v>51429000</v>
      </c>
      <c r="I234" s="41"/>
      <c r="J234" s="39">
        <f>J203+J215+J223+J232</f>
        <v>10108000</v>
      </c>
      <c r="K234" s="41"/>
      <c r="L234" s="39">
        <f>L203+L215+L223+L232</f>
        <v>43469000</v>
      </c>
      <c r="M234" s="41"/>
      <c r="N234" s="39">
        <f>N203+N215+N223+N232</f>
        <v>60773000</v>
      </c>
      <c r="O234" s="41"/>
      <c r="P234" s="39">
        <f>P203+P215+P223+P232</f>
        <v>45537000</v>
      </c>
      <c r="Q234" s="41"/>
      <c r="R234" s="39">
        <f>R203+R215+R223+R232</f>
        <v>1304000</v>
      </c>
      <c r="T234" s="11"/>
    </row>
    <row r="235" spans="1:21" x14ac:dyDescent="0.25">
      <c r="A235" s="10"/>
      <c r="B235" s="65"/>
      <c r="C235" s="65"/>
      <c r="D235" s="14"/>
      <c r="E235" s="65"/>
      <c r="F235" s="41"/>
      <c r="G235" s="40"/>
      <c r="H235" s="41"/>
      <c r="I235" s="40"/>
      <c r="J235" s="41"/>
      <c r="K235" s="40"/>
      <c r="L235" s="41"/>
      <c r="M235" s="40"/>
      <c r="N235" s="41"/>
      <c r="O235" s="40"/>
      <c r="P235" s="41"/>
      <c r="Q235" s="40"/>
      <c r="R235" s="41"/>
      <c r="T235" s="11"/>
    </row>
    <row r="236" spans="1:21" x14ac:dyDescent="0.25">
      <c r="A236" s="10" t="s">
        <v>94</v>
      </c>
      <c r="B236" s="65"/>
      <c r="C236" s="65"/>
      <c r="D236" s="14"/>
      <c r="E236" s="65"/>
      <c r="F236" s="41"/>
      <c r="G236" s="40"/>
      <c r="H236" s="41"/>
      <c r="I236" s="40"/>
      <c r="J236" s="41"/>
      <c r="K236" s="40"/>
      <c r="L236" s="41"/>
      <c r="M236" s="40"/>
      <c r="N236" s="41"/>
      <c r="O236" s="40"/>
      <c r="P236" s="41"/>
      <c r="Q236" s="40"/>
      <c r="R236" s="41"/>
      <c r="T236" s="11"/>
    </row>
    <row r="237" spans="1:21" x14ac:dyDescent="0.25">
      <c r="A237" s="10"/>
      <c r="B237" s="65"/>
      <c r="C237" s="65"/>
      <c r="D237" s="14"/>
      <c r="E237" s="65"/>
      <c r="F237" s="41"/>
      <c r="G237" s="40"/>
      <c r="H237" s="41"/>
      <c r="I237" s="40"/>
      <c r="J237" s="41"/>
      <c r="K237" s="40"/>
      <c r="L237" s="41"/>
      <c r="M237" s="40"/>
      <c r="N237" s="41"/>
      <c r="O237" s="40"/>
      <c r="P237" s="41"/>
      <c r="Q237" s="40"/>
      <c r="R237" s="41"/>
      <c r="T237" s="11"/>
    </row>
    <row r="238" spans="1:21" x14ac:dyDescent="0.25">
      <c r="A238" s="10"/>
      <c r="B238" s="65" t="s">
        <v>62</v>
      </c>
      <c r="C238" s="65"/>
      <c r="D238" s="14"/>
      <c r="E238" s="65"/>
      <c r="F238" s="41"/>
      <c r="G238" s="40"/>
      <c r="H238" s="41"/>
      <c r="I238" s="40"/>
      <c r="J238" s="41"/>
      <c r="K238" s="40"/>
      <c r="L238" s="41"/>
      <c r="M238" s="40"/>
      <c r="N238" s="41"/>
      <c r="O238" s="40"/>
      <c r="P238" s="41"/>
      <c r="Q238" s="40"/>
      <c r="R238" s="41"/>
      <c r="T238" s="11"/>
    </row>
    <row r="239" spans="1:21" x14ac:dyDescent="0.25">
      <c r="A239" s="65"/>
      <c r="B239" s="65"/>
      <c r="C239" s="65" t="s">
        <v>95</v>
      </c>
      <c r="D239" s="14"/>
      <c r="E239" s="65"/>
      <c r="F239" s="39">
        <f>SUM(H239:L239)</f>
        <v>15491000</v>
      </c>
      <c r="G239" s="40"/>
      <c r="H239" s="39">
        <v>7110000</v>
      </c>
      <c r="I239" s="40"/>
      <c r="J239" s="39">
        <v>8218000</v>
      </c>
      <c r="K239" s="40"/>
      <c r="L239" s="39">
        <v>163000</v>
      </c>
      <c r="M239" s="40"/>
      <c r="N239" s="39">
        <v>10434000</v>
      </c>
      <c r="O239" s="40"/>
      <c r="P239" s="39">
        <v>5057000</v>
      </c>
      <c r="Q239" s="40"/>
      <c r="R239" s="39">
        <v>0</v>
      </c>
      <c r="S239" s="36">
        <f t="shared" ref="S239" si="39">SUM(N239:P239)-R239-F239</f>
        <v>0</v>
      </c>
      <c r="T239" s="11"/>
    </row>
    <row r="240" spans="1:21" x14ac:dyDescent="0.25">
      <c r="A240" s="65"/>
      <c r="B240" s="65"/>
      <c r="C240" s="65"/>
      <c r="D240" s="14"/>
      <c r="E240" s="65"/>
      <c r="F240" s="41"/>
      <c r="G240" s="40"/>
      <c r="H240" s="41"/>
      <c r="I240" s="40"/>
      <c r="J240" s="41"/>
      <c r="K240" s="40"/>
      <c r="L240" s="41"/>
      <c r="M240" s="40"/>
      <c r="N240" s="41"/>
      <c r="O240" s="40"/>
      <c r="P240" s="41"/>
      <c r="Q240" s="40"/>
      <c r="R240" s="41"/>
      <c r="T240" s="11"/>
    </row>
    <row r="241" spans="1:21" x14ac:dyDescent="0.25">
      <c r="A241" s="65"/>
      <c r="B241" s="65" t="s">
        <v>27</v>
      </c>
      <c r="C241" s="65"/>
      <c r="D241" s="14"/>
      <c r="E241" s="65"/>
      <c r="F241" s="41"/>
      <c r="G241" s="40"/>
      <c r="H241" s="41"/>
      <c r="I241" s="40"/>
      <c r="J241" s="41"/>
      <c r="K241" s="40"/>
      <c r="L241" s="41"/>
      <c r="M241" s="40"/>
      <c r="N241" s="41"/>
      <c r="O241" s="40"/>
      <c r="P241" s="41"/>
      <c r="Q241" s="40"/>
      <c r="R241" s="41"/>
      <c r="T241" s="11"/>
    </row>
    <row r="242" spans="1:21" x14ac:dyDescent="0.25">
      <c r="A242" s="65"/>
      <c r="B242" s="65"/>
      <c r="C242" s="65" t="s">
        <v>96</v>
      </c>
      <c r="D242" s="14"/>
      <c r="E242" s="65"/>
      <c r="F242" s="39">
        <f>SUM(H242:L242)</f>
        <v>503000</v>
      </c>
      <c r="G242" s="40"/>
      <c r="H242" s="39">
        <v>8000</v>
      </c>
      <c r="I242" s="40"/>
      <c r="J242" s="39">
        <v>365000</v>
      </c>
      <c r="K242" s="40"/>
      <c r="L242" s="39">
        <v>130000</v>
      </c>
      <c r="M242" s="40"/>
      <c r="N242" s="39">
        <v>258000</v>
      </c>
      <c r="O242" s="40"/>
      <c r="P242" s="39">
        <v>245000</v>
      </c>
      <c r="Q242" s="40"/>
      <c r="R242" s="39">
        <v>0</v>
      </c>
      <c r="S242" s="36">
        <f t="shared" ref="S242" si="40">SUM(N242:P242)-R242-F242</f>
        <v>0</v>
      </c>
      <c r="T242" s="11"/>
      <c r="U242" s="65"/>
    </row>
    <row r="243" spans="1:21" x14ac:dyDescent="0.25">
      <c r="A243" s="65"/>
      <c r="B243" s="14"/>
      <c r="C243" s="65"/>
      <c r="D243" s="14"/>
      <c r="E243" s="65"/>
      <c r="F243" s="41"/>
      <c r="G243" s="40"/>
      <c r="H243" s="41"/>
      <c r="I243" s="40"/>
      <c r="J243" s="41"/>
      <c r="K243" s="40"/>
      <c r="L243" s="41"/>
      <c r="M243" s="40"/>
      <c r="N243" s="41"/>
      <c r="O243" s="40"/>
      <c r="P243" s="41"/>
      <c r="Q243" s="40"/>
      <c r="R243" s="41"/>
      <c r="T243" s="11"/>
    </row>
    <row r="244" spans="1:21" x14ac:dyDescent="0.25">
      <c r="A244" s="65"/>
      <c r="B244" s="65" t="s">
        <v>68</v>
      </c>
      <c r="C244" s="65"/>
      <c r="D244" s="14"/>
      <c r="E244" s="65"/>
      <c r="F244" s="41"/>
      <c r="G244" s="40"/>
      <c r="H244" s="41"/>
      <c r="I244" s="40"/>
      <c r="J244" s="41"/>
      <c r="K244" s="40"/>
      <c r="L244" s="41"/>
      <c r="M244" s="40"/>
      <c r="N244" s="41"/>
      <c r="O244" s="40"/>
      <c r="P244" s="41"/>
      <c r="Q244" s="40"/>
      <c r="R244" s="41"/>
      <c r="T244" s="11"/>
    </row>
    <row r="245" spans="1:21" x14ac:dyDescent="0.25">
      <c r="A245" s="65"/>
      <c r="B245" s="65"/>
      <c r="C245" s="65" t="s">
        <v>97</v>
      </c>
      <c r="D245" s="14"/>
      <c r="E245" s="65"/>
      <c r="F245" s="36">
        <f>SUM(H245:L245)</f>
        <v>273000</v>
      </c>
      <c r="G245" s="40"/>
      <c r="H245" s="36">
        <v>0</v>
      </c>
      <c r="I245" s="40"/>
      <c r="J245" s="36">
        <v>199000</v>
      </c>
      <c r="K245" s="40"/>
      <c r="L245" s="36">
        <v>74000</v>
      </c>
      <c r="M245" s="40"/>
      <c r="N245" s="36">
        <v>159000</v>
      </c>
      <c r="O245" s="40"/>
      <c r="P245" s="36">
        <v>114000</v>
      </c>
      <c r="Q245" s="40"/>
      <c r="R245" s="36">
        <v>0</v>
      </c>
      <c r="S245" s="36">
        <f t="shared" ref="S245:S246" si="41">SUM(N245:P245)-R245-F245</f>
        <v>0</v>
      </c>
      <c r="T245" s="11"/>
      <c r="U245" s="65"/>
    </row>
    <row r="246" spans="1:21" x14ac:dyDescent="0.25">
      <c r="A246" s="65"/>
      <c r="B246" s="65"/>
      <c r="C246" s="65" t="s">
        <v>98</v>
      </c>
      <c r="D246" s="14"/>
      <c r="E246" s="65"/>
      <c r="F246" s="39">
        <f>SUM(H246:L246)</f>
        <v>80000</v>
      </c>
      <c r="G246" s="40"/>
      <c r="H246" s="39">
        <v>80000</v>
      </c>
      <c r="I246" s="40"/>
      <c r="J246" s="39">
        <v>0</v>
      </c>
      <c r="K246" s="40"/>
      <c r="L246" s="39">
        <v>0</v>
      </c>
      <c r="M246" s="40"/>
      <c r="N246" s="39">
        <v>47000</v>
      </c>
      <c r="O246" s="40"/>
      <c r="P246" s="39">
        <v>34000</v>
      </c>
      <c r="Q246" s="40"/>
      <c r="R246" s="39">
        <v>1000</v>
      </c>
      <c r="S246" s="36">
        <f t="shared" si="41"/>
        <v>0</v>
      </c>
      <c r="T246" s="11"/>
      <c r="U246" s="65"/>
    </row>
    <row r="247" spans="1:21" x14ac:dyDescent="0.25">
      <c r="A247" s="65"/>
      <c r="B247" s="65"/>
      <c r="C247" s="65"/>
      <c r="D247" s="14"/>
      <c r="E247" s="65"/>
      <c r="F247" s="41"/>
      <c r="G247" s="40"/>
      <c r="H247" s="41"/>
      <c r="I247" s="40"/>
      <c r="J247" s="41"/>
      <c r="K247" s="40"/>
      <c r="L247" s="41"/>
      <c r="M247" s="40"/>
      <c r="N247" s="41"/>
      <c r="O247" s="40"/>
      <c r="P247" s="41"/>
      <c r="Q247" s="40"/>
      <c r="R247" s="41"/>
      <c r="T247" s="11"/>
    </row>
    <row r="248" spans="1:21" x14ac:dyDescent="0.25">
      <c r="A248" s="65"/>
      <c r="B248" s="65"/>
      <c r="C248" s="65"/>
      <c r="D248" s="14"/>
      <c r="E248" s="65" t="s">
        <v>4</v>
      </c>
      <c r="F248" s="39">
        <f>SUM(F245:F246)</f>
        <v>353000</v>
      </c>
      <c r="G248" s="41"/>
      <c r="H248" s="39">
        <f>SUM(H245:H246)</f>
        <v>80000</v>
      </c>
      <c r="I248" s="41"/>
      <c r="J248" s="39">
        <f>SUM(J245:J246)</f>
        <v>199000</v>
      </c>
      <c r="K248" s="41"/>
      <c r="L248" s="39">
        <f>SUM(L245:L246)</f>
        <v>74000</v>
      </c>
      <c r="M248" s="41"/>
      <c r="N248" s="39">
        <f>SUM(N245:N246)</f>
        <v>206000</v>
      </c>
      <c r="O248" s="41"/>
      <c r="P248" s="39">
        <f>SUM(P245:P246)</f>
        <v>148000</v>
      </c>
      <c r="Q248" s="41"/>
      <c r="R248" s="39">
        <f>SUM(R245:R246)</f>
        <v>1000</v>
      </c>
      <c r="T248" s="11"/>
    </row>
    <row r="249" spans="1:21" x14ac:dyDescent="0.25">
      <c r="A249" s="65"/>
      <c r="B249" s="14"/>
      <c r="C249" s="65"/>
      <c r="D249" s="14"/>
      <c r="E249" s="65"/>
      <c r="F249" s="41"/>
      <c r="G249" s="40"/>
      <c r="H249" s="41"/>
      <c r="I249" s="40"/>
      <c r="J249" s="41"/>
      <c r="K249" s="40"/>
      <c r="L249" s="41"/>
      <c r="M249" s="40"/>
      <c r="N249" s="41"/>
      <c r="O249" s="40"/>
      <c r="P249" s="41"/>
      <c r="Q249" s="40"/>
      <c r="R249" s="41"/>
      <c r="T249" s="11"/>
    </row>
    <row r="250" spans="1:21" x14ac:dyDescent="0.25">
      <c r="A250" s="65"/>
      <c r="B250" s="65" t="s">
        <v>59</v>
      </c>
      <c r="C250" s="65"/>
      <c r="D250" s="14"/>
      <c r="E250" s="65"/>
      <c r="F250" s="41"/>
      <c r="G250" s="40"/>
      <c r="H250" s="41"/>
      <c r="I250" s="40"/>
      <c r="J250" s="41"/>
      <c r="K250" s="40"/>
      <c r="L250" s="41"/>
      <c r="M250" s="40"/>
      <c r="N250" s="41"/>
      <c r="O250" s="40"/>
      <c r="P250" s="41"/>
      <c r="Q250" s="40"/>
      <c r="R250" s="41"/>
      <c r="T250" s="11"/>
    </row>
    <row r="251" spans="1:21" x14ac:dyDescent="0.25">
      <c r="A251" s="65"/>
      <c r="B251" s="14"/>
      <c r="C251" s="65" t="s">
        <v>69</v>
      </c>
      <c r="D251" s="14"/>
      <c r="E251" s="65"/>
      <c r="F251" s="36">
        <f>SUM(H251:L251)</f>
        <v>1568000</v>
      </c>
      <c r="G251" s="40"/>
      <c r="H251" s="36">
        <v>371000</v>
      </c>
      <c r="I251" s="40"/>
      <c r="J251" s="36">
        <v>1043000</v>
      </c>
      <c r="K251" s="40"/>
      <c r="L251" s="36">
        <v>154000</v>
      </c>
      <c r="M251" s="40"/>
      <c r="N251" s="36">
        <v>935000</v>
      </c>
      <c r="O251" s="40"/>
      <c r="P251" s="36">
        <v>634000</v>
      </c>
      <c r="Q251" s="40"/>
      <c r="R251" s="36">
        <v>1000</v>
      </c>
      <c r="S251" s="36">
        <f t="shared" ref="S251:S252" si="42">SUM(N251:P251)-R251-F251</f>
        <v>0</v>
      </c>
      <c r="T251" s="11"/>
    </row>
    <row r="252" spans="1:21" x14ac:dyDescent="0.25">
      <c r="A252" s="65"/>
      <c r="B252" s="65"/>
      <c r="C252" s="65" t="s">
        <v>99</v>
      </c>
      <c r="D252" s="14"/>
      <c r="E252" s="65"/>
      <c r="F252" s="39">
        <f>SUM(H252:L252)</f>
        <v>1036000</v>
      </c>
      <c r="G252" s="40"/>
      <c r="H252" s="39">
        <v>0</v>
      </c>
      <c r="I252" s="40"/>
      <c r="J252" s="39">
        <v>1029000</v>
      </c>
      <c r="K252" s="40"/>
      <c r="L252" s="39">
        <v>7000</v>
      </c>
      <c r="M252" s="40"/>
      <c r="N252" s="39">
        <v>587000</v>
      </c>
      <c r="O252" s="40"/>
      <c r="P252" s="39">
        <v>449000</v>
      </c>
      <c r="Q252" s="40"/>
      <c r="R252" s="39">
        <v>0</v>
      </c>
      <c r="S252" s="36">
        <f t="shared" si="42"/>
        <v>0</v>
      </c>
      <c r="T252" s="11"/>
      <c r="U252" s="65"/>
    </row>
    <row r="253" spans="1:21" x14ac:dyDescent="0.25">
      <c r="A253" s="65"/>
      <c r="B253" s="65"/>
      <c r="C253" s="65"/>
      <c r="D253" s="14"/>
      <c r="E253" s="65"/>
      <c r="F253" s="41"/>
      <c r="G253" s="41"/>
      <c r="H253" s="41"/>
      <c r="I253" s="41"/>
      <c r="J253" s="41"/>
      <c r="K253" s="41"/>
      <c r="L253" s="41"/>
      <c r="M253" s="41"/>
      <c r="N253" s="41"/>
      <c r="O253" s="41"/>
      <c r="P253" s="41"/>
      <c r="Q253" s="41"/>
      <c r="R253" s="41"/>
      <c r="T253" s="11"/>
    </row>
    <row r="254" spans="1:21" x14ac:dyDescent="0.25">
      <c r="A254" s="65"/>
      <c r="B254" s="65"/>
      <c r="C254" s="65"/>
      <c r="D254" s="14"/>
      <c r="E254" s="65" t="s">
        <v>4</v>
      </c>
      <c r="F254" s="39">
        <f>SUM(F251:F252)</f>
        <v>2604000</v>
      </c>
      <c r="G254" s="41"/>
      <c r="H254" s="39">
        <f>SUM(H251:H252)</f>
        <v>371000</v>
      </c>
      <c r="I254" s="41"/>
      <c r="J254" s="39">
        <f>SUM(J251:J252)</f>
        <v>2072000</v>
      </c>
      <c r="K254" s="41"/>
      <c r="L254" s="39">
        <f>SUM(L251:L252)</f>
        <v>161000</v>
      </c>
      <c r="M254" s="41"/>
      <c r="N254" s="39">
        <f>SUM(N251:N252)</f>
        <v>1522000</v>
      </c>
      <c r="O254" s="41"/>
      <c r="P254" s="39">
        <f>SUM(P251:P252)</f>
        <v>1083000</v>
      </c>
      <c r="Q254" s="41"/>
      <c r="R254" s="39">
        <f>SUM(R251:R252)</f>
        <v>1000</v>
      </c>
      <c r="T254" s="11"/>
    </row>
    <row r="255" spans="1:21" x14ac:dyDescent="0.25">
      <c r="A255" s="65"/>
      <c r="B255" s="10"/>
      <c r="C255" s="65"/>
      <c r="D255" s="14"/>
      <c r="E255" s="65"/>
      <c r="F255" s="41"/>
      <c r="G255" s="40"/>
      <c r="H255" s="41"/>
      <c r="I255" s="40"/>
      <c r="J255" s="41"/>
      <c r="K255" s="40"/>
      <c r="L255" s="41"/>
      <c r="M255" s="40"/>
      <c r="N255" s="41"/>
      <c r="O255" s="40"/>
      <c r="P255" s="41"/>
      <c r="Q255" s="40"/>
      <c r="R255" s="41"/>
      <c r="T255" s="11"/>
    </row>
    <row r="256" spans="1:21" x14ac:dyDescent="0.25">
      <c r="A256" s="10"/>
      <c r="B256" s="65"/>
      <c r="C256" s="65"/>
      <c r="D256" s="14"/>
      <c r="E256" s="65" t="s">
        <v>100</v>
      </c>
      <c r="F256" s="39">
        <f>F239+F242+F248+F254</f>
        <v>18951000</v>
      </c>
      <c r="G256" s="41"/>
      <c r="H256" s="39">
        <f>H239+H242+H248+H254</f>
        <v>7569000</v>
      </c>
      <c r="I256" s="41"/>
      <c r="J256" s="39">
        <f>J239+J242+J248+J254</f>
        <v>10854000</v>
      </c>
      <c r="K256" s="39"/>
      <c r="L256" s="39">
        <f>L239+L242+L248+L254</f>
        <v>528000</v>
      </c>
      <c r="M256" s="41"/>
      <c r="N256" s="39">
        <f>N239+N242+N248+N254</f>
        <v>12420000</v>
      </c>
      <c r="O256" s="41"/>
      <c r="P256" s="39">
        <f>P239+P242+P248+P254</f>
        <v>6533000</v>
      </c>
      <c r="Q256" s="41"/>
      <c r="R256" s="39">
        <f>R239+R242+R248+R254</f>
        <v>2000</v>
      </c>
      <c r="T256" s="11"/>
    </row>
    <row r="257" spans="1:21" x14ac:dyDescent="0.25">
      <c r="A257" s="10"/>
      <c r="B257" s="65"/>
      <c r="C257" s="65"/>
      <c r="D257" s="14"/>
      <c r="E257" s="65"/>
      <c r="F257" s="41"/>
      <c r="G257" s="40"/>
      <c r="H257" s="41"/>
      <c r="I257" s="40"/>
      <c r="J257" s="41"/>
      <c r="K257" s="40"/>
      <c r="L257" s="41"/>
      <c r="M257" s="40"/>
      <c r="N257" s="41"/>
      <c r="O257" s="40"/>
      <c r="P257" s="41"/>
      <c r="Q257" s="40"/>
      <c r="R257" s="41"/>
      <c r="T257" s="11"/>
    </row>
    <row r="258" spans="1:21" x14ac:dyDescent="0.25">
      <c r="A258" s="10" t="s">
        <v>7</v>
      </c>
      <c r="B258" s="65"/>
      <c r="C258" s="65"/>
      <c r="D258" s="14"/>
      <c r="E258" s="65"/>
      <c r="G258" s="40"/>
      <c r="I258" s="40"/>
      <c r="K258" s="40"/>
      <c r="M258" s="40"/>
      <c r="O258" s="40"/>
      <c r="Q258" s="40"/>
      <c r="T258" s="11"/>
    </row>
    <row r="259" spans="1:21" x14ac:dyDescent="0.25">
      <c r="A259" s="65"/>
      <c r="B259" s="65"/>
      <c r="C259" s="65"/>
      <c r="D259" s="14"/>
      <c r="E259" s="65"/>
      <c r="G259" s="40"/>
      <c r="I259" s="40"/>
      <c r="K259" s="40"/>
      <c r="M259" s="40"/>
      <c r="O259" s="40"/>
      <c r="Q259" s="40"/>
      <c r="T259" s="11"/>
    </row>
    <row r="260" spans="1:21" x14ac:dyDescent="0.25">
      <c r="A260" s="65"/>
      <c r="B260" s="65" t="s">
        <v>62</v>
      </c>
      <c r="C260" s="65"/>
      <c r="D260" s="14"/>
      <c r="E260" s="65"/>
      <c r="G260" s="40"/>
      <c r="I260" s="40"/>
      <c r="K260" s="40"/>
      <c r="M260" s="40"/>
      <c r="O260" s="40"/>
      <c r="Q260" s="40"/>
      <c r="T260" s="11"/>
    </row>
    <row r="261" spans="1:21" x14ac:dyDescent="0.25">
      <c r="A261" s="65"/>
      <c r="B261" s="65"/>
      <c r="C261" s="60" t="s">
        <v>101</v>
      </c>
      <c r="D261" s="14"/>
      <c r="E261" s="65"/>
      <c r="F261" s="36">
        <f>SUM(H261:L261)</f>
        <v>986000</v>
      </c>
      <c r="G261" s="40"/>
      <c r="H261" s="36">
        <v>973000</v>
      </c>
      <c r="I261" s="40"/>
      <c r="J261" s="36">
        <v>12000</v>
      </c>
      <c r="K261" s="40"/>
      <c r="L261" s="36">
        <v>1000</v>
      </c>
      <c r="M261" s="40"/>
      <c r="N261" s="36">
        <v>691000</v>
      </c>
      <c r="O261" s="40"/>
      <c r="P261" s="36">
        <v>295000</v>
      </c>
      <c r="Q261" s="40"/>
      <c r="R261" s="36">
        <v>0</v>
      </c>
      <c r="S261" s="36">
        <f t="shared" ref="S261:S315" si="43">SUM(N261:P261)-R261-F261</f>
        <v>0</v>
      </c>
      <c r="T261" s="11"/>
    </row>
    <row r="262" spans="1:21" x14ac:dyDescent="0.25">
      <c r="A262" s="65"/>
      <c r="B262" s="65"/>
      <c r="C262" s="60" t="s">
        <v>102</v>
      </c>
      <c r="D262" s="14"/>
      <c r="E262" s="65"/>
      <c r="F262" s="36">
        <f t="shared" ref="F262:F315" si="44">SUM(H262:L262)</f>
        <v>1114000</v>
      </c>
      <c r="G262" s="40"/>
      <c r="H262" s="36">
        <v>1025000</v>
      </c>
      <c r="I262" s="40"/>
      <c r="J262" s="36">
        <v>88000</v>
      </c>
      <c r="K262" s="40"/>
      <c r="L262" s="36">
        <v>1000</v>
      </c>
      <c r="M262" s="40"/>
      <c r="N262" s="36">
        <v>813000</v>
      </c>
      <c r="O262" s="40"/>
      <c r="P262" s="36">
        <v>301000</v>
      </c>
      <c r="Q262" s="40"/>
      <c r="R262" s="36">
        <v>0</v>
      </c>
      <c r="S262" s="36">
        <f t="shared" si="43"/>
        <v>0</v>
      </c>
      <c r="T262" s="11"/>
      <c r="U262" s="65"/>
    </row>
    <row r="263" spans="1:21" x14ac:dyDescent="0.25">
      <c r="A263" s="65"/>
      <c r="B263" s="65"/>
      <c r="C263" s="60" t="s">
        <v>103</v>
      </c>
      <c r="D263" s="14"/>
      <c r="E263" s="65"/>
      <c r="F263" s="36">
        <f t="shared" si="44"/>
        <v>4766000</v>
      </c>
      <c r="G263" s="40"/>
      <c r="H263" s="36">
        <v>4181000</v>
      </c>
      <c r="I263" s="40"/>
      <c r="J263" s="36">
        <v>450000</v>
      </c>
      <c r="K263" s="40"/>
      <c r="L263" s="36">
        <v>135000</v>
      </c>
      <c r="M263" s="40"/>
      <c r="N263" s="36">
        <v>3190000</v>
      </c>
      <c r="O263" s="40"/>
      <c r="P263" s="36">
        <v>1577000</v>
      </c>
      <c r="Q263" s="40"/>
      <c r="R263" s="36">
        <v>1000</v>
      </c>
      <c r="S263" s="36">
        <f t="shared" si="43"/>
        <v>0</v>
      </c>
      <c r="T263" s="11"/>
      <c r="U263" s="65"/>
    </row>
    <row r="264" spans="1:21" s="59" customFormat="1" x14ac:dyDescent="0.25">
      <c r="A264" s="65"/>
      <c r="B264" s="65"/>
      <c r="C264" s="60" t="s">
        <v>534</v>
      </c>
      <c r="D264" s="14"/>
      <c r="E264" s="65"/>
      <c r="F264" s="36">
        <f t="shared" si="44"/>
        <v>1205000</v>
      </c>
      <c r="G264" s="40"/>
      <c r="H264" s="36">
        <v>1199000</v>
      </c>
      <c r="I264" s="40"/>
      <c r="J264" s="36">
        <v>6000</v>
      </c>
      <c r="K264" s="40"/>
      <c r="L264" s="36">
        <v>0</v>
      </c>
      <c r="M264" s="40"/>
      <c r="N264" s="36">
        <v>773000</v>
      </c>
      <c r="O264" s="40"/>
      <c r="P264" s="36">
        <v>432000</v>
      </c>
      <c r="Q264" s="40"/>
      <c r="R264" s="36">
        <v>0</v>
      </c>
      <c r="S264" s="36">
        <f t="shared" si="43"/>
        <v>0</v>
      </c>
      <c r="T264" s="58"/>
      <c r="U264" s="65"/>
    </row>
    <row r="265" spans="1:21" x14ac:dyDescent="0.25">
      <c r="A265" s="65"/>
      <c r="B265" s="65"/>
      <c r="C265" s="60" t="s">
        <v>104</v>
      </c>
      <c r="D265" s="14"/>
      <c r="E265" s="65"/>
      <c r="F265" s="36">
        <f t="shared" si="44"/>
        <v>6662000</v>
      </c>
      <c r="G265" s="40"/>
      <c r="H265" s="36">
        <v>6265000</v>
      </c>
      <c r="I265" s="40"/>
      <c r="J265" s="36">
        <v>235000</v>
      </c>
      <c r="K265" s="40"/>
      <c r="L265" s="36">
        <v>162000</v>
      </c>
      <c r="M265" s="40"/>
      <c r="N265" s="36">
        <v>4294000</v>
      </c>
      <c r="O265" s="40"/>
      <c r="P265" s="36">
        <v>2367000</v>
      </c>
      <c r="Q265" s="40"/>
      <c r="R265" s="36">
        <v>-1000</v>
      </c>
      <c r="S265" s="36">
        <f t="shared" si="43"/>
        <v>0</v>
      </c>
      <c r="T265" s="11"/>
      <c r="U265" s="65"/>
    </row>
    <row r="266" spans="1:21" x14ac:dyDescent="0.25">
      <c r="A266" s="65"/>
      <c r="B266" s="65"/>
      <c r="C266" s="60" t="s">
        <v>105</v>
      </c>
      <c r="D266" s="14"/>
      <c r="E266" s="65"/>
      <c r="F266" s="36">
        <f t="shared" si="44"/>
        <v>1153000</v>
      </c>
      <c r="G266" s="40"/>
      <c r="H266" s="36">
        <v>1098000</v>
      </c>
      <c r="I266" s="40"/>
      <c r="J266" s="36">
        <v>50000</v>
      </c>
      <c r="K266" s="40"/>
      <c r="L266" s="36">
        <v>5000</v>
      </c>
      <c r="M266" s="40"/>
      <c r="N266" s="36">
        <v>828000</v>
      </c>
      <c r="O266" s="40"/>
      <c r="P266" s="36">
        <v>326000</v>
      </c>
      <c r="Q266" s="40"/>
      <c r="R266" s="36">
        <v>1000</v>
      </c>
      <c r="S266" s="36">
        <f t="shared" si="43"/>
        <v>0</v>
      </c>
      <c r="T266" s="11"/>
      <c r="U266" s="65"/>
    </row>
    <row r="267" spans="1:21" x14ac:dyDescent="0.25">
      <c r="A267" s="65"/>
      <c r="B267" s="65"/>
      <c r="C267" s="60" t="s">
        <v>106</v>
      </c>
      <c r="D267" s="14"/>
      <c r="E267" s="65"/>
      <c r="F267" s="36">
        <f t="shared" si="44"/>
        <v>0</v>
      </c>
      <c r="G267" s="40"/>
      <c r="H267" s="36">
        <v>0</v>
      </c>
      <c r="I267" s="40"/>
      <c r="J267" s="36">
        <v>0</v>
      </c>
      <c r="K267" s="40"/>
      <c r="L267" s="36">
        <v>0</v>
      </c>
      <c r="M267" s="40"/>
      <c r="N267" s="36">
        <v>0</v>
      </c>
      <c r="O267" s="40"/>
      <c r="P267" s="36">
        <v>0</v>
      </c>
      <c r="Q267" s="40"/>
      <c r="R267" s="36">
        <v>0</v>
      </c>
      <c r="S267" s="36">
        <f t="shared" si="43"/>
        <v>0</v>
      </c>
      <c r="T267" s="11"/>
      <c r="U267" s="65"/>
    </row>
    <row r="268" spans="1:21" x14ac:dyDescent="0.25">
      <c r="A268" s="65"/>
      <c r="B268" s="65"/>
      <c r="C268" s="61" t="s">
        <v>107</v>
      </c>
      <c r="D268" s="14"/>
      <c r="E268" s="65"/>
      <c r="F268" s="36">
        <f t="shared" si="44"/>
        <v>235000</v>
      </c>
      <c r="G268" s="40"/>
      <c r="H268" s="36">
        <v>231000</v>
      </c>
      <c r="I268" s="40"/>
      <c r="J268" s="36">
        <v>4000</v>
      </c>
      <c r="K268" s="40"/>
      <c r="L268" s="36">
        <v>0</v>
      </c>
      <c r="M268" s="40"/>
      <c r="N268" s="36">
        <v>49000</v>
      </c>
      <c r="O268" s="40"/>
      <c r="P268" s="36">
        <v>186000</v>
      </c>
      <c r="Q268" s="40"/>
      <c r="R268" s="36">
        <v>0</v>
      </c>
      <c r="S268" s="36">
        <f t="shared" si="43"/>
        <v>0</v>
      </c>
      <c r="T268" s="11"/>
      <c r="U268" s="65"/>
    </row>
    <row r="269" spans="1:21" x14ac:dyDescent="0.25">
      <c r="A269" s="65"/>
      <c r="B269" s="65"/>
      <c r="C269" s="60" t="s">
        <v>108</v>
      </c>
      <c r="D269" s="14"/>
      <c r="E269" s="65"/>
      <c r="F269" s="36">
        <f t="shared" si="44"/>
        <v>14137000</v>
      </c>
      <c r="G269" s="40"/>
      <c r="H269" s="36">
        <v>13071000</v>
      </c>
      <c r="I269" s="40"/>
      <c r="J269" s="36">
        <v>972000</v>
      </c>
      <c r="K269" s="40"/>
      <c r="L269" s="36">
        <v>94000</v>
      </c>
      <c r="M269" s="40"/>
      <c r="N269" s="36">
        <v>9840000</v>
      </c>
      <c r="O269" s="40"/>
      <c r="P269" s="36">
        <v>4306000</v>
      </c>
      <c r="Q269" s="40"/>
      <c r="R269" s="36">
        <v>9000</v>
      </c>
      <c r="S269" s="36">
        <f t="shared" si="43"/>
        <v>0</v>
      </c>
      <c r="T269" s="11"/>
      <c r="U269" s="65"/>
    </row>
    <row r="270" spans="1:21" x14ac:dyDescent="0.25">
      <c r="A270" s="65"/>
      <c r="B270" s="65"/>
      <c r="C270" s="60" t="s">
        <v>109</v>
      </c>
      <c r="D270" s="14"/>
      <c r="E270" s="65"/>
      <c r="F270" s="36">
        <f t="shared" si="44"/>
        <v>1614000</v>
      </c>
      <c r="G270" s="40"/>
      <c r="H270" s="36">
        <v>1408000</v>
      </c>
      <c r="I270" s="40"/>
      <c r="J270" s="36">
        <v>201000</v>
      </c>
      <c r="K270" s="40"/>
      <c r="L270" s="36">
        <v>5000</v>
      </c>
      <c r="M270" s="40"/>
      <c r="N270" s="36">
        <v>1074000</v>
      </c>
      <c r="O270" s="40"/>
      <c r="P270" s="36">
        <v>540000</v>
      </c>
      <c r="Q270" s="40"/>
      <c r="R270" s="36">
        <v>0</v>
      </c>
      <c r="S270" s="36">
        <f t="shared" si="43"/>
        <v>0</v>
      </c>
      <c r="T270" s="11"/>
      <c r="U270" s="65"/>
    </row>
    <row r="271" spans="1:21" x14ac:dyDescent="0.25">
      <c r="A271" s="65"/>
      <c r="B271" s="65"/>
      <c r="C271" s="60" t="s">
        <v>110</v>
      </c>
      <c r="D271" s="14"/>
      <c r="E271" s="65"/>
      <c r="F271" s="36">
        <f t="shared" si="44"/>
        <v>2490000</v>
      </c>
      <c r="G271" s="40"/>
      <c r="H271" s="36">
        <v>2399000</v>
      </c>
      <c r="I271" s="40"/>
      <c r="J271" s="36">
        <v>89000</v>
      </c>
      <c r="K271" s="40"/>
      <c r="L271" s="36">
        <v>2000</v>
      </c>
      <c r="M271" s="40"/>
      <c r="N271" s="36">
        <v>1703000</v>
      </c>
      <c r="O271" s="40"/>
      <c r="P271" s="36">
        <v>787000</v>
      </c>
      <c r="Q271" s="40"/>
      <c r="R271" s="36">
        <v>0</v>
      </c>
      <c r="S271" s="36">
        <f t="shared" si="43"/>
        <v>0</v>
      </c>
      <c r="T271" s="11"/>
      <c r="U271" s="65"/>
    </row>
    <row r="272" spans="1:21" x14ac:dyDescent="0.25">
      <c r="A272" s="65"/>
      <c r="B272" s="65"/>
      <c r="C272" s="60" t="s">
        <v>111</v>
      </c>
      <c r="D272" s="14"/>
      <c r="E272" s="65"/>
      <c r="F272" s="36">
        <f t="shared" si="44"/>
        <v>2658000</v>
      </c>
      <c r="G272" s="40"/>
      <c r="H272" s="36">
        <v>2381000</v>
      </c>
      <c r="I272" s="40"/>
      <c r="J272" s="36">
        <v>274000</v>
      </c>
      <c r="K272" s="40"/>
      <c r="L272" s="36">
        <v>3000</v>
      </c>
      <c r="M272" s="40"/>
      <c r="N272" s="36">
        <v>1942000</v>
      </c>
      <c r="O272" s="40"/>
      <c r="P272" s="36">
        <v>716000</v>
      </c>
      <c r="Q272" s="40"/>
      <c r="R272" s="36">
        <v>0</v>
      </c>
      <c r="S272" s="36">
        <f t="shared" si="43"/>
        <v>0</v>
      </c>
      <c r="T272" s="11"/>
      <c r="U272" s="65"/>
    </row>
    <row r="273" spans="1:21" s="59" customFormat="1" x14ac:dyDescent="0.25">
      <c r="A273" s="65"/>
      <c r="B273" s="65"/>
      <c r="C273" s="60" t="s">
        <v>535</v>
      </c>
      <c r="D273" s="14"/>
      <c r="E273" s="65"/>
      <c r="F273" s="36">
        <f t="shared" si="44"/>
        <v>0</v>
      </c>
      <c r="G273" s="40"/>
      <c r="H273" s="36">
        <v>0</v>
      </c>
      <c r="I273" s="40"/>
      <c r="J273" s="36">
        <v>0</v>
      </c>
      <c r="K273" s="40"/>
      <c r="L273" s="36">
        <v>0</v>
      </c>
      <c r="M273" s="40"/>
      <c r="N273" s="36">
        <v>0</v>
      </c>
      <c r="O273" s="40"/>
      <c r="P273" s="36">
        <v>0</v>
      </c>
      <c r="Q273" s="40"/>
      <c r="R273" s="36">
        <v>0</v>
      </c>
      <c r="S273" s="36">
        <f t="shared" si="43"/>
        <v>0</v>
      </c>
      <c r="T273" s="58"/>
      <c r="U273" s="65"/>
    </row>
    <row r="274" spans="1:21" x14ac:dyDescent="0.25">
      <c r="A274" s="65"/>
      <c r="B274" s="65"/>
      <c r="C274" s="60" t="s">
        <v>219</v>
      </c>
      <c r="D274" s="14"/>
      <c r="E274" s="65"/>
      <c r="F274" s="36">
        <f t="shared" si="44"/>
        <v>1882000</v>
      </c>
      <c r="G274" s="40"/>
      <c r="H274" s="36">
        <v>1720000</v>
      </c>
      <c r="I274" s="40"/>
      <c r="J274" s="36">
        <v>48000</v>
      </c>
      <c r="K274" s="40"/>
      <c r="L274" s="36">
        <v>114000</v>
      </c>
      <c r="M274" s="40"/>
      <c r="N274" s="36">
        <v>1358000</v>
      </c>
      <c r="O274" s="40"/>
      <c r="P274" s="36">
        <v>524000</v>
      </c>
      <c r="Q274" s="40"/>
      <c r="R274" s="36">
        <v>0</v>
      </c>
      <c r="S274" s="36">
        <f t="shared" si="43"/>
        <v>0</v>
      </c>
      <c r="T274" s="11"/>
      <c r="U274" s="65"/>
    </row>
    <row r="275" spans="1:21" x14ac:dyDescent="0.25">
      <c r="A275" s="65"/>
      <c r="B275" s="14"/>
      <c r="C275" s="60" t="s">
        <v>112</v>
      </c>
      <c r="D275" s="14"/>
      <c r="E275" s="65"/>
      <c r="F275" s="36">
        <f t="shared" si="44"/>
        <v>0</v>
      </c>
      <c r="G275" s="40"/>
      <c r="H275" s="36">
        <v>0</v>
      </c>
      <c r="I275" s="40"/>
      <c r="J275" s="36">
        <v>0</v>
      </c>
      <c r="K275" s="40"/>
      <c r="L275" s="36">
        <v>0</v>
      </c>
      <c r="M275" s="40"/>
      <c r="N275" s="36">
        <v>0</v>
      </c>
      <c r="O275" s="40"/>
      <c r="P275" s="36">
        <v>0</v>
      </c>
      <c r="Q275" s="40"/>
      <c r="R275" s="36">
        <v>0</v>
      </c>
      <c r="S275" s="36">
        <f t="shared" si="43"/>
        <v>0</v>
      </c>
      <c r="T275" s="11"/>
      <c r="U275" s="65"/>
    </row>
    <row r="276" spans="1:21" x14ac:dyDescent="0.25">
      <c r="A276" s="65"/>
      <c r="B276" s="14"/>
      <c r="C276" s="60" t="s">
        <v>113</v>
      </c>
      <c r="D276" s="14"/>
      <c r="E276" s="65"/>
      <c r="F276" s="36">
        <f t="shared" si="44"/>
        <v>3623000</v>
      </c>
      <c r="G276" s="40"/>
      <c r="H276" s="36">
        <v>2823000</v>
      </c>
      <c r="I276" s="40"/>
      <c r="J276" s="36">
        <v>300000</v>
      </c>
      <c r="K276" s="40"/>
      <c r="L276" s="36">
        <v>500000</v>
      </c>
      <c r="M276" s="40"/>
      <c r="N276" s="36">
        <v>2365000</v>
      </c>
      <c r="O276" s="40"/>
      <c r="P276" s="36">
        <v>1261000</v>
      </c>
      <c r="Q276" s="40"/>
      <c r="R276" s="36">
        <v>3000</v>
      </c>
      <c r="S276" s="36">
        <f t="shared" si="43"/>
        <v>0</v>
      </c>
      <c r="T276" s="11"/>
      <c r="U276" s="65"/>
    </row>
    <row r="277" spans="1:21" x14ac:dyDescent="0.25">
      <c r="A277" s="65"/>
      <c r="B277" s="65"/>
      <c r="C277" s="60" t="s">
        <v>114</v>
      </c>
      <c r="D277" s="14"/>
      <c r="E277" s="65"/>
      <c r="F277" s="36">
        <f t="shared" si="44"/>
        <v>1898000</v>
      </c>
      <c r="G277" s="40"/>
      <c r="H277" s="36">
        <v>1690000</v>
      </c>
      <c r="I277" s="40"/>
      <c r="J277" s="36">
        <v>129000</v>
      </c>
      <c r="K277" s="40"/>
      <c r="L277" s="36">
        <v>79000</v>
      </c>
      <c r="M277" s="40"/>
      <c r="N277" s="36">
        <v>1367000</v>
      </c>
      <c r="O277" s="40"/>
      <c r="P277" s="36">
        <v>531000</v>
      </c>
      <c r="Q277" s="40"/>
      <c r="R277" s="36">
        <v>0</v>
      </c>
      <c r="S277" s="36">
        <f t="shared" si="43"/>
        <v>0</v>
      </c>
      <c r="T277" s="11"/>
      <c r="U277" s="65"/>
    </row>
    <row r="278" spans="1:21" x14ac:dyDescent="0.25">
      <c r="A278" s="65"/>
      <c r="B278" s="65"/>
      <c r="C278" s="60" t="s">
        <v>115</v>
      </c>
      <c r="D278" s="14"/>
      <c r="E278" s="65"/>
      <c r="F278" s="36">
        <f t="shared" si="44"/>
        <v>14000</v>
      </c>
      <c r="G278" s="40"/>
      <c r="H278" s="36">
        <v>8000</v>
      </c>
      <c r="I278" s="40"/>
      <c r="J278" s="36">
        <v>6000</v>
      </c>
      <c r="K278" s="40"/>
      <c r="L278" s="36">
        <v>0</v>
      </c>
      <c r="M278" s="40"/>
      <c r="N278" s="36">
        <v>3000</v>
      </c>
      <c r="O278" s="40"/>
      <c r="P278" s="36">
        <v>11000</v>
      </c>
      <c r="Q278" s="40"/>
      <c r="R278" s="36">
        <v>0</v>
      </c>
      <c r="S278" s="36">
        <f t="shared" si="43"/>
        <v>0</v>
      </c>
      <c r="T278" s="11"/>
      <c r="U278" s="65"/>
    </row>
    <row r="279" spans="1:21" x14ac:dyDescent="0.25">
      <c r="A279" s="65"/>
      <c r="B279" s="65"/>
      <c r="C279" s="60" t="s">
        <v>116</v>
      </c>
      <c r="D279" s="14"/>
      <c r="E279" s="65"/>
      <c r="F279" s="36">
        <f t="shared" si="44"/>
        <v>7276000</v>
      </c>
      <c r="G279" s="40"/>
      <c r="H279" s="36">
        <v>6834000</v>
      </c>
      <c r="I279" s="40"/>
      <c r="J279" s="36">
        <v>432000</v>
      </c>
      <c r="K279" s="40"/>
      <c r="L279" s="36">
        <v>10000</v>
      </c>
      <c r="M279" s="40"/>
      <c r="N279" s="36">
        <v>5358000</v>
      </c>
      <c r="O279" s="40"/>
      <c r="P279" s="36">
        <v>1918000</v>
      </c>
      <c r="Q279" s="40"/>
      <c r="R279" s="36">
        <v>0</v>
      </c>
      <c r="S279" s="36">
        <f t="shared" si="43"/>
        <v>0</v>
      </c>
      <c r="T279" s="11"/>
      <c r="U279" s="65"/>
    </row>
    <row r="280" spans="1:21" x14ac:dyDescent="0.25">
      <c r="A280" s="65"/>
      <c r="B280" s="65"/>
      <c r="C280" s="60" t="s">
        <v>517</v>
      </c>
      <c r="D280" s="14"/>
      <c r="E280" s="15"/>
      <c r="F280" s="36">
        <f t="shared" si="44"/>
        <v>1438000</v>
      </c>
      <c r="G280" s="40"/>
      <c r="H280" s="36">
        <v>1438000</v>
      </c>
      <c r="I280" s="40"/>
      <c r="J280" s="36">
        <v>0</v>
      </c>
      <c r="K280" s="40"/>
      <c r="L280" s="36">
        <v>0</v>
      </c>
      <c r="M280" s="40"/>
      <c r="N280" s="36">
        <v>941000</v>
      </c>
      <c r="O280" s="40"/>
      <c r="P280" s="36">
        <v>497000</v>
      </c>
      <c r="Q280" s="40"/>
      <c r="R280" s="36">
        <v>0</v>
      </c>
      <c r="S280" s="36">
        <f t="shared" si="43"/>
        <v>0</v>
      </c>
      <c r="T280" s="11"/>
      <c r="U280" s="65"/>
    </row>
    <row r="281" spans="1:21" s="59" customFormat="1" x14ac:dyDescent="0.25">
      <c r="A281" s="65"/>
      <c r="B281" s="65"/>
      <c r="C281" s="60" t="s">
        <v>117</v>
      </c>
      <c r="D281" s="14"/>
      <c r="E281" s="15"/>
      <c r="F281" s="36">
        <f t="shared" si="44"/>
        <v>14657000</v>
      </c>
      <c r="G281" s="40"/>
      <c r="H281" s="36">
        <v>13902000</v>
      </c>
      <c r="I281" s="40"/>
      <c r="J281" s="36">
        <v>640000</v>
      </c>
      <c r="K281" s="40"/>
      <c r="L281" s="36">
        <v>115000</v>
      </c>
      <c r="M281" s="40"/>
      <c r="N281" s="36">
        <v>10473000</v>
      </c>
      <c r="O281" s="40"/>
      <c r="P281" s="36">
        <v>4184000</v>
      </c>
      <c r="Q281" s="40"/>
      <c r="R281" s="36">
        <v>0</v>
      </c>
      <c r="S281" s="36">
        <f t="shared" si="43"/>
        <v>0</v>
      </c>
      <c r="T281" s="58"/>
      <c r="U281" s="65"/>
    </row>
    <row r="282" spans="1:21" x14ac:dyDescent="0.25">
      <c r="A282" s="65"/>
      <c r="B282" s="65"/>
      <c r="C282" s="60" t="s">
        <v>118</v>
      </c>
      <c r="D282" s="14"/>
      <c r="E282" s="65"/>
      <c r="F282" s="36">
        <f t="shared" si="44"/>
        <v>1598000</v>
      </c>
      <c r="G282" s="40"/>
      <c r="H282" s="36">
        <v>1571000</v>
      </c>
      <c r="I282" s="40"/>
      <c r="J282" s="36">
        <v>27000</v>
      </c>
      <c r="K282" s="40"/>
      <c r="L282" s="36">
        <v>0</v>
      </c>
      <c r="M282" s="40"/>
      <c r="N282" s="36">
        <v>1173000</v>
      </c>
      <c r="O282" s="40"/>
      <c r="P282" s="36">
        <v>425000</v>
      </c>
      <c r="Q282" s="40"/>
      <c r="R282" s="36">
        <v>0</v>
      </c>
      <c r="S282" s="36">
        <f t="shared" si="43"/>
        <v>0</v>
      </c>
      <c r="T282" s="11"/>
      <c r="U282" s="65"/>
    </row>
    <row r="283" spans="1:21" x14ac:dyDescent="0.25">
      <c r="A283" s="10"/>
      <c r="B283" s="10"/>
      <c r="C283" s="60" t="s">
        <v>119</v>
      </c>
      <c r="D283" s="14"/>
      <c r="E283" s="65"/>
      <c r="F283" s="36">
        <f t="shared" si="44"/>
        <v>6173000</v>
      </c>
      <c r="G283" s="40"/>
      <c r="H283" s="36">
        <v>5433000</v>
      </c>
      <c r="I283" s="40"/>
      <c r="J283" s="36">
        <v>678000</v>
      </c>
      <c r="K283" s="40"/>
      <c r="L283" s="36">
        <v>62000</v>
      </c>
      <c r="M283" s="40"/>
      <c r="N283" s="36">
        <v>4056000</v>
      </c>
      <c r="O283" s="40"/>
      <c r="P283" s="36">
        <v>2117000</v>
      </c>
      <c r="Q283" s="40"/>
      <c r="R283" s="36">
        <v>0</v>
      </c>
      <c r="S283" s="36">
        <f t="shared" si="43"/>
        <v>0</v>
      </c>
      <c r="T283" s="11"/>
      <c r="U283" s="65"/>
    </row>
    <row r="284" spans="1:21" x14ac:dyDescent="0.25">
      <c r="A284" s="65"/>
      <c r="B284" s="65"/>
      <c r="C284" s="60" t="s">
        <v>190</v>
      </c>
      <c r="D284" s="14"/>
      <c r="E284" s="65"/>
      <c r="F284" s="36">
        <f t="shared" si="44"/>
        <v>1277000</v>
      </c>
      <c r="G284" s="40"/>
      <c r="H284" s="36">
        <v>1259000</v>
      </c>
      <c r="I284" s="40"/>
      <c r="J284" s="36">
        <v>18000</v>
      </c>
      <c r="K284" s="40"/>
      <c r="L284" s="36">
        <v>0</v>
      </c>
      <c r="M284" s="40"/>
      <c r="N284" s="36">
        <v>925000</v>
      </c>
      <c r="O284" s="40"/>
      <c r="P284" s="36">
        <v>352000</v>
      </c>
      <c r="Q284" s="40"/>
      <c r="R284" s="36">
        <v>0</v>
      </c>
      <c r="S284" s="36">
        <f t="shared" si="43"/>
        <v>0</v>
      </c>
      <c r="T284" s="11"/>
      <c r="U284" s="65"/>
    </row>
    <row r="285" spans="1:21" x14ac:dyDescent="0.25">
      <c r="A285" s="65"/>
      <c r="B285" s="14"/>
      <c r="C285" s="60" t="s">
        <v>191</v>
      </c>
      <c r="D285" s="14"/>
      <c r="E285" s="65"/>
      <c r="F285" s="36">
        <f t="shared" si="44"/>
        <v>30000</v>
      </c>
      <c r="G285" s="40"/>
      <c r="H285" s="36">
        <v>20000</v>
      </c>
      <c r="I285" s="40"/>
      <c r="J285" s="36">
        <v>10000</v>
      </c>
      <c r="K285" s="40"/>
      <c r="L285" s="36">
        <v>0</v>
      </c>
      <c r="M285" s="40"/>
      <c r="N285" s="36">
        <v>18000</v>
      </c>
      <c r="O285" s="40"/>
      <c r="P285" s="36">
        <v>12000</v>
      </c>
      <c r="Q285" s="40"/>
      <c r="R285" s="36">
        <v>0</v>
      </c>
      <c r="S285" s="36">
        <f t="shared" si="43"/>
        <v>0</v>
      </c>
      <c r="T285" s="11"/>
      <c r="U285" s="65"/>
    </row>
    <row r="286" spans="1:21" x14ac:dyDescent="0.25">
      <c r="A286" s="65"/>
      <c r="B286" s="14"/>
      <c r="C286" s="60" t="s">
        <v>192</v>
      </c>
      <c r="D286" s="14"/>
      <c r="E286" s="65"/>
      <c r="F286" s="36">
        <f t="shared" si="44"/>
        <v>5771000</v>
      </c>
      <c r="G286" s="40"/>
      <c r="H286" s="36">
        <v>5571000</v>
      </c>
      <c r="I286" s="40"/>
      <c r="J286" s="36">
        <v>144000</v>
      </c>
      <c r="K286" s="40"/>
      <c r="L286" s="36">
        <v>56000</v>
      </c>
      <c r="M286" s="40"/>
      <c r="N286" s="36">
        <v>4174000</v>
      </c>
      <c r="O286" s="40"/>
      <c r="P286" s="36">
        <v>1596000</v>
      </c>
      <c r="Q286" s="40"/>
      <c r="R286" s="36">
        <v>-1000</v>
      </c>
      <c r="S286" s="36">
        <f t="shared" si="43"/>
        <v>0</v>
      </c>
      <c r="T286" s="11"/>
      <c r="U286" s="65"/>
    </row>
    <row r="287" spans="1:21" s="15" customFormat="1" x14ac:dyDescent="0.25">
      <c r="A287" s="65"/>
      <c r="B287" s="14"/>
      <c r="C287" s="60" t="s">
        <v>193</v>
      </c>
      <c r="E287" s="65"/>
      <c r="F287" s="36">
        <f t="shared" si="44"/>
        <v>445000</v>
      </c>
      <c r="G287" s="40"/>
      <c r="H287" s="36">
        <v>413000</v>
      </c>
      <c r="I287" s="40"/>
      <c r="J287" s="36">
        <v>28000</v>
      </c>
      <c r="K287" s="40"/>
      <c r="L287" s="36">
        <v>4000</v>
      </c>
      <c r="M287" s="40"/>
      <c r="N287" s="36">
        <v>297000</v>
      </c>
      <c r="O287" s="40"/>
      <c r="P287" s="36">
        <v>147000</v>
      </c>
      <c r="Q287" s="40"/>
      <c r="R287" s="36">
        <v>-1000</v>
      </c>
      <c r="S287" s="36">
        <f t="shared" si="43"/>
        <v>0</v>
      </c>
      <c r="T287" s="11"/>
      <c r="U287" s="65"/>
    </row>
    <row r="288" spans="1:21" x14ac:dyDescent="0.25">
      <c r="A288" s="65"/>
      <c r="B288" s="14"/>
      <c r="C288" s="60" t="s">
        <v>194</v>
      </c>
      <c r="D288" s="14"/>
      <c r="E288" s="65"/>
      <c r="F288" s="36">
        <f t="shared" si="44"/>
        <v>62000</v>
      </c>
      <c r="G288" s="40"/>
      <c r="H288" s="36">
        <v>53000</v>
      </c>
      <c r="I288" s="40"/>
      <c r="J288" s="36">
        <v>7000</v>
      </c>
      <c r="K288" s="40"/>
      <c r="L288" s="36">
        <v>2000</v>
      </c>
      <c r="M288" s="40"/>
      <c r="N288" s="36">
        <v>46000</v>
      </c>
      <c r="O288" s="40"/>
      <c r="P288" s="36">
        <v>15000</v>
      </c>
      <c r="Q288" s="40"/>
      <c r="R288" s="36">
        <v>-1000</v>
      </c>
      <c r="S288" s="36">
        <f t="shared" si="43"/>
        <v>0</v>
      </c>
      <c r="T288" s="11"/>
      <c r="U288" s="65"/>
    </row>
    <row r="289" spans="1:21" s="65" customFormat="1" x14ac:dyDescent="0.25">
      <c r="B289" s="14"/>
      <c r="C289" s="60" t="s">
        <v>543</v>
      </c>
      <c r="D289" s="14"/>
      <c r="F289" s="36">
        <f t="shared" ref="F289" si="45">SUM(H289:L289)</f>
        <v>379000</v>
      </c>
      <c r="G289" s="40"/>
      <c r="H289" s="36">
        <v>377000</v>
      </c>
      <c r="I289" s="40"/>
      <c r="J289" s="36">
        <v>0</v>
      </c>
      <c r="K289" s="40"/>
      <c r="L289" s="36">
        <v>2000</v>
      </c>
      <c r="M289" s="40"/>
      <c r="N289" s="36">
        <v>200000</v>
      </c>
      <c r="O289" s="40"/>
      <c r="P289" s="36">
        <v>178000</v>
      </c>
      <c r="Q289" s="40"/>
      <c r="R289" s="36">
        <v>-1000</v>
      </c>
      <c r="S289" s="36">
        <f t="shared" ref="S289" si="46">SUM(N289:P289)-R289-F289</f>
        <v>0</v>
      </c>
      <c r="T289" s="64"/>
    </row>
    <row r="290" spans="1:21" x14ac:dyDescent="0.25">
      <c r="A290" s="65"/>
      <c r="B290" s="14"/>
      <c r="C290" s="60" t="s">
        <v>195</v>
      </c>
      <c r="D290" s="14"/>
      <c r="E290" s="65"/>
      <c r="F290" s="36">
        <f t="shared" si="44"/>
        <v>0</v>
      </c>
      <c r="G290" s="40"/>
      <c r="H290" s="36">
        <v>0</v>
      </c>
      <c r="I290" s="40"/>
      <c r="J290" s="36">
        <v>0</v>
      </c>
      <c r="K290" s="40"/>
      <c r="L290" s="36">
        <v>0</v>
      </c>
      <c r="M290" s="40"/>
      <c r="N290" s="36">
        <v>0</v>
      </c>
      <c r="O290" s="40"/>
      <c r="P290" s="36">
        <v>0</v>
      </c>
      <c r="Q290" s="40"/>
      <c r="R290" s="36">
        <v>0</v>
      </c>
      <c r="S290" s="36">
        <f t="shared" si="43"/>
        <v>0</v>
      </c>
      <c r="T290" s="11"/>
      <c r="U290" s="65"/>
    </row>
    <row r="291" spans="1:21" x14ac:dyDescent="0.25">
      <c r="A291" s="65"/>
      <c r="B291" s="14"/>
      <c r="C291" s="60" t="s">
        <v>196</v>
      </c>
      <c r="D291" s="14"/>
      <c r="E291" s="65"/>
      <c r="F291" s="36">
        <f t="shared" si="44"/>
        <v>1000</v>
      </c>
      <c r="G291" s="40"/>
      <c r="H291" s="36">
        <v>1000</v>
      </c>
      <c r="I291" s="40"/>
      <c r="J291" s="36">
        <v>0</v>
      </c>
      <c r="K291" s="40"/>
      <c r="L291" s="36">
        <v>0</v>
      </c>
      <c r="M291" s="40"/>
      <c r="N291" s="36">
        <v>0</v>
      </c>
      <c r="O291" s="40"/>
      <c r="P291" s="36">
        <v>1000</v>
      </c>
      <c r="Q291" s="40"/>
      <c r="R291" s="36">
        <v>0</v>
      </c>
      <c r="S291" s="36">
        <f t="shared" si="43"/>
        <v>0</v>
      </c>
      <c r="T291" s="11"/>
      <c r="U291" s="65"/>
    </row>
    <row r="292" spans="1:21" x14ac:dyDescent="0.25">
      <c r="A292" s="65"/>
      <c r="B292" s="14"/>
      <c r="C292" s="60" t="s">
        <v>197</v>
      </c>
      <c r="D292" s="14"/>
      <c r="E292" s="65"/>
      <c r="F292" s="36">
        <f t="shared" si="44"/>
        <v>225000</v>
      </c>
      <c r="G292" s="40"/>
      <c r="H292" s="36">
        <v>224000</v>
      </c>
      <c r="I292" s="40"/>
      <c r="J292" s="36">
        <v>1000</v>
      </c>
      <c r="K292" s="40"/>
      <c r="L292" s="36">
        <v>0</v>
      </c>
      <c r="M292" s="40"/>
      <c r="N292" s="36">
        <v>152000</v>
      </c>
      <c r="O292" s="40"/>
      <c r="P292" s="36">
        <v>73000</v>
      </c>
      <c r="Q292" s="40"/>
      <c r="R292" s="36">
        <v>0</v>
      </c>
      <c r="S292" s="36">
        <f t="shared" si="43"/>
        <v>0</v>
      </c>
      <c r="T292" s="11"/>
      <c r="U292" s="65"/>
    </row>
    <row r="293" spans="1:21" x14ac:dyDescent="0.25">
      <c r="A293" s="65"/>
      <c r="B293" s="14"/>
      <c r="C293" s="60" t="s">
        <v>198</v>
      </c>
      <c r="D293" s="14"/>
      <c r="E293" s="65"/>
      <c r="F293" s="36">
        <f t="shared" si="44"/>
        <v>1327000</v>
      </c>
      <c r="G293" s="40"/>
      <c r="H293" s="36">
        <v>1280000</v>
      </c>
      <c r="I293" s="40"/>
      <c r="J293" s="36">
        <v>23000</v>
      </c>
      <c r="K293" s="40"/>
      <c r="L293" s="36">
        <v>24000</v>
      </c>
      <c r="M293" s="40"/>
      <c r="N293" s="36">
        <v>805000</v>
      </c>
      <c r="O293" s="40"/>
      <c r="P293" s="36">
        <v>523000</v>
      </c>
      <c r="Q293" s="40"/>
      <c r="R293" s="36">
        <v>1000</v>
      </c>
      <c r="S293" s="36">
        <f t="shared" si="43"/>
        <v>0</v>
      </c>
      <c r="T293" s="11"/>
      <c r="U293" s="65"/>
    </row>
    <row r="294" spans="1:21" x14ac:dyDescent="0.25">
      <c r="A294" s="65"/>
      <c r="B294" s="14"/>
      <c r="C294" s="60" t="s">
        <v>199</v>
      </c>
      <c r="D294" s="14"/>
      <c r="E294" s="65"/>
      <c r="F294" s="36">
        <f t="shared" si="44"/>
        <v>2320000</v>
      </c>
      <c r="G294" s="40"/>
      <c r="H294" s="36">
        <v>2140000</v>
      </c>
      <c r="I294" s="40"/>
      <c r="J294" s="36">
        <v>180000</v>
      </c>
      <c r="K294" s="40"/>
      <c r="L294" s="36">
        <v>0</v>
      </c>
      <c r="M294" s="40"/>
      <c r="N294" s="36">
        <v>1720000</v>
      </c>
      <c r="O294" s="40"/>
      <c r="P294" s="36">
        <v>600000</v>
      </c>
      <c r="Q294" s="40"/>
      <c r="R294" s="36">
        <v>0</v>
      </c>
      <c r="S294" s="36">
        <f t="shared" si="43"/>
        <v>0</v>
      </c>
      <c r="T294" s="11"/>
      <c r="U294" s="65"/>
    </row>
    <row r="295" spans="1:21" x14ac:dyDescent="0.25">
      <c r="A295" s="65"/>
      <c r="B295" s="14"/>
      <c r="C295" s="60" t="s">
        <v>200</v>
      </c>
      <c r="D295" s="14"/>
      <c r="E295" s="65"/>
      <c r="F295" s="36">
        <f t="shared" si="44"/>
        <v>11757000</v>
      </c>
      <c r="G295" s="40"/>
      <c r="H295" s="36">
        <v>11490000</v>
      </c>
      <c r="I295" s="40"/>
      <c r="J295" s="36">
        <v>260000</v>
      </c>
      <c r="K295" s="40"/>
      <c r="L295" s="36">
        <v>7000</v>
      </c>
      <c r="M295" s="40"/>
      <c r="N295" s="36">
        <v>8725000</v>
      </c>
      <c r="O295" s="40"/>
      <c r="P295" s="36">
        <v>3033000</v>
      </c>
      <c r="Q295" s="40"/>
      <c r="R295" s="36">
        <v>1000</v>
      </c>
      <c r="S295" s="36">
        <f t="shared" si="43"/>
        <v>0</v>
      </c>
      <c r="T295" s="11"/>
      <c r="U295" s="65"/>
    </row>
    <row r="296" spans="1:21" x14ac:dyDescent="0.25">
      <c r="A296" s="65"/>
      <c r="B296" s="14"/>
      <c r="C296" s="60" t="s">
        <v>518</v>
      </c>
      <c r="D296" s="14"/>
      <c r="E296" s="65"/>
      <c r="F296" s="36">
        <f t="shared" si="44"/>
        <v>98000</v>
      </c>
      <c r="G296" s="40"/>
      <c r="H296" s="36">
        <v>47000</v>
      </c>
      <c r="I296" s="40"/>
      <c r="J296" s="36">
        <v>3000</v>
      </c>
      <c r="K296" s="40"/>
      <c r="L296" s="36">
        <v>48000</v>
      </c>
      <c r="M296" s="40"/>
      <c r="N296" s="36">
        <v>46000</v>
      </c>
      <c r="O296" s="40"/>
      <c r="P296" s="36">
        <v>53000</v>
      </c>
      <c r="Q296" s="40"/>
      <c r="R296" s="36">
        <v>1000</v>
      </c>
      <c r="S296" s="36">
        <f t="shared" si="43"/>
        <v>0</v>
      </c>
      <c r="T296" s="11"/>
      <c r="U296" s="65"/>
    </row>
    <row r="297" spans="1:21" s="59" customFormat="1" x14ac:dyDescent="0.25">
      <c r="A297" s="65"/>
      <c r="B297" s="14"/>
      <c r="C297" s="60" t="s">
        <v>201</v>
      </c>
      <c r="D297" s="14"/>
      <c r="E297" s="65"/>
      <c r="F297" s="36">
        <f t="shared" si="44"/>
        <v>19000</v>
      </c>
      <c r="G297" s="40"/>
      <c r="H297" s="36">
        <v>17000</v>
      </c>
      <c r="I297" s="40"/>
      <c r="J297" s="36">
        <v>2000</v>
      </c>
      <c r="K297" s="40"/>
      <c r="L297" s="36">
        <v>0</v>
      </c>
      <c r="M297" s="40"/>
      <c r="N297" s="36">
        <v>0</v>
      </c>
      <c r="O297" s="40"/>
      <c r="P297" s="36">
        <v>21000</v>
      </c>
      <c r="Q297" s="40"/>
      <c r="R297" s="36">
        <v>2000</v>
      </c>
      <c r="S297" s="36">
        <f t="shared" si="43"/>
        <v>0</v>
      </c>
      <c r="T297" s="58"/>
      <c r="U297" s="65"/>
    </row>
    <row r="298" spans="1:21" x14ac:dyDescent="0.25">
      <c r="A298" s="65"/>
      <c r="B298" s="14"/>
      <c r="C298" s="60" t="s">
        <v>202</v>
      </c>
      <c r="D298" s="14"/>
      <c r="E298" s="65"/>
      <c r="F298" s="36">
        <f t="shared" si="44"/>
        <v>4509000</v>
      </c>
      <c r="G298" s="40"/>
      <c r="H298" s="36">
        <v>3812000</v>
      </c>
      <c r="I298" s="40"/>
      <c r="J298" s="36">
        <v>468000</v>
      </c>
      <c r="K298" s="40"/>
      <c r="L298" s="36">
        <v>229000</v>
      </c>
      <c r="M298" s="40"/>
      <c r="N298" s="36">
        <v>2854000</v>
      </c>
      <c r="O298" s="40"/>
      <c r="P298" s="36">
        <v>1670000</v>
      </c>
      <c r="Q298" s="40"/>
      <c r="R298" s="36">
        <v>15000</v>
      </c>
      <c r="S298" s="36">
        <f t="shared" si="43"/>
        <v>0</v>
      </c>
      <c r="T298" s="11"/>
      <c r="U298" s="65"/>
    </row>
    <row r="299" spans="1:21" x14ac:dyDescent="0.25">
      <c r="A299" s="65"/>
      <c r="B299" s="14"/>
      <c r="C299" s="60" t="s">
        <v>203</v>
      </c>
      <c r="D299" s="14"/>
      <c r="E299" s="65"/>
      <c r="F299" s="36">
        <f t="shared" si="44"/>
        <v>1362000</v>
      </c>
      <c r="G299" s="40"/>
      <c r="H299" s="36">
        <v>1263000</v>
      </c>
      <c r="I299" s="40"/>
      <c r="J299" s="36">
        <v>71000</v>
      </c>
      <c r="K299" s="40"/>
      <c r="L299" s="36">
        <v>28000</v>
      </c>
      <c r="M299" s="40"/>
      <c r="N299" s="36">
        <v>949000</v>
      </c>
      <c r="O299" s="40"/>
      <c r="P299" s="36">
        <v>413000</v>
      </c>
      <c r="Q299" s="40"/>
      <c r="R299" s="36">
        <v>0</v>
      </c>
      <c r="S299" s="36">
        <f t="shared" si="43"/>
        <v>0</v>
      </c>
      <c r="T299" s="11"/>
      <c r="U299" s="65"/>
    </row>
    <row r="300" spans="1:21" x14ac:dyDescent="0.25">
      <c r="A300" s="65"/>
      <c r="B300" s="14"/>
      <c r="C300" s="60" t="s">
        <v>204</v>
      </c>
      <c r="D300" s="14"/>
      <c r="E300" s="65"/>
      <c r="F300" s="36">
        <f t="shared" si="44"/>
        <v>2841000</v>
      </c>
      <c r="G300" s="40"/>
      <c r="H300" s="36">
        <v>2626000</v>
      </c>
      <c r="I300" s="40"/>
      <c r="J300" s="36">
        <v>188000</v>
      </c>
      <c r="K300" s="40"/>
      <c r="L300" s="36">
        <v>27000</v>
      </c>
      <c r="M300" s="40"/>
      <c r="N300" s="36">
        <v>2052000</v>
      </c>
      <c r="O300" s="40"/>
      <c r="P300" s="36">
        <v>789000</v>
      </c>
      <c r="Q300" s="40"/>
      <c r="R300" s="36">
        <v>0</v>
      </c>
      <c r="S300" s="36">
        <f t="shared" si="43"/>
        <v>0</v>
      </c>
      <c r="T300" s="11"/>
      <c r="U300" s="65"/>
    </row>
    <row r="301" spans="1:21" ht="13.5" customHeight="1" x14ac:dyDescent="0.25">
      <c r="A301" s="65"/>
      <c r="B301" s="14"/>
      <c r="C301" s="60" t="s">
        <v>205</v>
      </c>
      <c r="D301" s="14"/>
      <c r="E301" s="65"/>
      <c r="F301" s="36">
        <f t="shared" si="44"/>
        <v>2358000</v>
      </c>
      <c r="G301" s="40"/>
      <c r="H301" s="36">
        <v>2274000</v>
      </c>
      <c r="I301" s="40"/>
      <c r="J301" s="36">
        <v>84000</v>
      </c>
      <c r="K301" s="40"/>
      <c r="L301" s="36">
        <v>0</v>
      </c>
      <c r="M301" s="40"/>
      <c r="N301" s="36">
        <v>1582000</v>
      </c>
      <c r="O301" s="40"/>
      <c r="P301" s="36">
        <v>777000</v>
      </c>
      <c r="Q301" s="40"/>
      <c r="R301" s="36">
        <v>1000</v>
      </c>
      <c r="S301" s="36">
        <f t="shared" si="43"/>
        <v>0</v>
      </c>
      <c r="T301" s="11"/>
      <c r="U301" s="65"/>
    </row>
    <row r="302" spans="1:21" x14ac:dyDescent="0.25">
      <c r="A302" s="65"/>
      <c r="B302" s="14"/>
      <c r="C302" s="60" t="s">
        <v>206</v>
      </c>
      <c r="D302" s="14"/>
      <c r="E302" s="65"/>
      <c r="F302" s="36">
        <f t="shared" si="44"/>
        <v>12044000</v>
      </c>
      <c r="G302" s="40"/>
      <c r="H302" s="36">
        <v>11037000</v>
      </c>
      <c r="I302" s="40"/>
      <c r="J302" s="36">
        <v>829000</v>
      </c>
      <c r="K302" s="40"/>
      <c r="L302" s="36">
        <v>178000</v>
      </c>
      <c r="M302" s="40"/>
      <c r="N302" s="36">
        <v>8626000</v>
      </c>
      <c r="O302" s="40"/>
      <c r="P302" s="36">
        <v>3417000</v>
      </c>
      <c r="Q302" s="40"/>
      <c r="R302" s="36">
        <v>-1000</v>
      </c>
      <c r="S302" s="36">
        <f t="shared" si="43"/>
        <v>0</v>
      </c>
      <c r="T302" s="11"/>
      <c r="U302" s="65"/>
    </row>
    <row r="303" spans="1:21" x14ac:dyDescent="0.25">
      <c r="A303" s="65"/>
      <c r="B303" s="14"/>
      <c r="C303" s="60" t="s">
        <v>531</v>
      </c>
      <c r="D303" s="14"/>
      <c r="E303" s="65"/>
      <c r="F303" s="36">
        <f t="shared" si="44"/>
        <v>1041000</v>
      </c>
      <c r="G303" s="40"/>
      <c r="H303" s="36">
        <v>977000</v>
      </c>
      <c r="I303" s="40"/>
      <c r="J303" s="36">
        <v>64000</v>
      </c>
      <c r="K303" s="40"/>
      <c r="L303" s="36">
        <v>0</v>
      </c>
      <c r="M303" s="40"/>
      <c r="N303" s="36">
        <v>677000</v>
      </c>
      <c r="O303" s="40"/>
      <c r="P303" s="36">
        <v>364000</v>
      </c>
      <c r="Q303" s="40"/>
      <c r="R303" s="36">
        <v>0</v>
      </c>
      <c r="S303" s="36">
        <f t="shared" si="43"/>
        <v>0</v>
      </c>
      <c r="T303" s="11"/>
      <c r="U303" s="65"/>
    </row>
    <row r="304" spans="1:21" s="59" customFormat="1" x14ac:dyDescent="0.25">
      <c r="A304" s="65"/>
      <c r="B304" s="14"/>
      <c r="C304" s="60" t="s">
        <v>207</v>
      </c>
      <c r="D304" s="14"/>
      <c r="E304" s="65"/>
      <c r="F304" s="36">
        <f t="shared" si="44"/>
        <v>5550000</v>
      </c>
      <c r="G304" s="40"/>
      <c r="H304" s="36">
        <v>5217000</v>
      </c>
      <c r="I304" s="40"/>
      <c r="J304" s="36">
        <v>252000</v>
      </c>
      <c r="K304" s="40"/>
      <c r="L304" s="36">
        <v>81000</v>
      </c>
      <c r="M304" s="40"/>
      <c r="N304" s="36">
        <v>4094000</v>
      </c>
      <c r="O304" s="40"/>
      <c r="P304" s="36">
        <v>1456000</v>
      </c>
      <c r="Q304" s="40"/>
      <c r="R304" s="36">
        <v>0</v>
      </c>
      <c r="S304" s="36">
        <f t="shared" si="43"/>
        <v>0</v>
      </c>
      <c r="T304" s="58"/>
      <c r="U304" s="65"/>
    </row>
    <row r="305" spans="1:21" x14ac:dyDescent="0.25">
      <c r="A305" s="65"/>
      <c r="B305" s="14"/>
      <c r="C305" s="60" t="s">
        <v>208</v>
      </c>
      <c r="D305" s="14"/>
      <c r="E305" s="65"/>
      <c r="F305" s="36">
        <f t="shared" si="44"/>
        <v>4153000</v>
      </c>
      <c r="G305" s="40"/>
      <c r="H305" s="36">
        <v>3672000</v>
      </c>
      <c r="I305" s="40"/>
      <c r="J305" s="36">
        <v>461000</v>
      </c>
      <c r="K305" s="40"/>
      <c r="L305" s="36">
        <v>20000</v>
      </c>
      <c r="M305" s="40"/>
      <c r="N305" s="36">
        <v>2456000</v>
      </c>
      <c r="O305" s="40"/>
      <c r="P305" s="36">
        <v>1726000</v>
      </c>
      <c r="Q305" s="40"/>
      <c r="R305" s="36">
        <v>29000</v>
      </c>
      <c r="S305" s="36">
        <f t="shared" si="43"/>
        <v>0</v>
      </c>
      <c r="T305" s="11"/>
      <c r="U305" s="65"/>
    </row>
    <row r="306" spans="1:21" x14ac:dyDescent="0.25">
      <c r="A306" s="65"/>
      <c r="B306" s="14"/>
      <c r="C306" s="60" t="s">
        <v>209</v>
      </c>
      <c r="D306" s="14"/>
      <c r="E306" s="65"/>
      <c r="F306" s="36">
        <f t="shared" si="44"/>
        <v>7934000</v>
      </c>
      <c r="G306" s="40"/>
      <c r="H306" s="36">
        <v>7578000</v>
      </c>
      <c r="I306" s="40"/>
      <c r="J306" s="36">
        <v>335000</v>
      </c>
      <c r="K306" s="40"/>
      <c r="L306" s="36">
        <v>21000</v>
      </c>
      <c r="M306" s="40"/>
      <c r="N306" s="36">
        <v>5707000</v>
      </c>
      <c r="O306" s="40"/>
      <c r="P306" s="36">
        <v>2227000</v>
      </c>
      <c r="Q306" s="40"/>
      <c r="R306" s="36">
        <v>0</v>
      </c>
      <c r="S306" s="36">
        <f t="shared" si="43"/>
        <v>0</v>
      </c>
      <c r="T306" s="11"/>
    </row>
    <row r="307" spans="1:21" x14ac:dyDescent="0.25">
      <c r="A307" s="65"/>
      <c r="B307" s="14"/>
      <c r="C307" s="60" t="s">
        <v>532</v>
      </c>
      <c r="D307" s="14"/>
      <c r="E307" s="65"/>
      <c r="F307" s="36">
        <f t="shared" si="44"/>
        <v>1089000</v>
      </c>
      <c r="G307" s="40"/>
      <c r="H307" s="36">
        <v>1089000</v>
      </c>
      <c r="I307" s="40"/>
      <c r="J307" s="36">
        <v>0</v>
      </c>
      <c r="K307" s="40"/>
      <c r="L307" s="36">
        <v>0</v>
      </c>
      <c r="M307" s="40"/>
      <c r="N307" s="36">
        <v>731000</v>
      </c>
      <c r="O307" s="40"/>
      <c r="P307" s="36">
        <v>358000</v>
      </c>
      <c r="Q307" s="40"/>
      <c r="R307" s="36">
        <v>0</v>
      </c>
      <c r="S307" s="36">
        <f t="shared" si="43"/>
        <v>0</v>
      </c>
      <c r="T307" s="11"/>
      <c r="U307" s="65"/>
    </row>
    <row r="308" spans="1:21" s="59" customFormat="1" x14ac:dyDescent="0.25">
      <c r="A308" s="65"/>
      <c r="B308" s="14"/>
      <c r="C308" s="60" t="s">
        <v>210</v>
      </c>
      <c r="D308" s="14"/>
      <c r="E308" s="65"/>
      <c r="F308" s="36">
        <f t="shared" si="44"/>
        <v>1512000</v>
      </c>
      <c r="G308" s="40"/>
      <c r="H308" s="36">
        <v>1435000</v>
      </c>
      <c r="I308" s="40"/>
      <c r="J308" s="36">
        <v>42000</v>
      </c>
      <c r="K308" s="40"/>
      <c r="L308" s="36">
        <v>35000</v>
      </c>
      <c r="M308" s="40"/>
      <c r="N308" s="36">
        <v>1049000</v>
      </c>
      <c r="O308" s="40"/>
      <c r="P308" s="36">
        <v>464000</v>
      </c>
      <c r="Q308" s="40"/>
      <c r="R308" s="36">
        <v>1000</v>
      </c>
      <c r="S308" s="36">
        <f t="shared" si="43"/>
        <v>0</v>
      </c>
      <c r="T308" s="58"/>
      <c r="U308" s="65"/>
    </row>
    <row r="309" spans="1:21" x14ac:dyDescent="0.25">
      <c r="A309" s="65" t="s">
        <v>17</v>
      </c>
      <c r="B309" s="14"/>
      <c r="C309" s="60" t="s">
        <v>211</v>
      </c>
      <c r="D309" s="14"/>
      <c r="E309" s="65"/>
      <c r="F309" s="36">
        <f t="shared" si="44"/>
        <v>10000</v>
      </c>
      <c r="G309" s="40"/>
      <c r="H309" s="36">
        <v>10000</v>
      </c>
      <c r="I309" s="40"/>
      <c r="J309" s="36">
        <v>0</v>
      </c>
      <c r="K309" s="40"/>
      <c r="L309" s="36">
        <v>0</v>
      </c>
      <c r="M309" s="40"/>
      <c r="N309" s="36">
        <v>7000</v>
      </c>
      <c r="O309" s="40"/>
      <c r="P309" s="36">
        <v>3000</v>
      </c>
      <c r="Q309" s="40"/>
      <c r="R309" s="36">
        <v>0</v>
      </c>
      <c r="S309" s="36">
        <f t="shared" si="43"/>
        <v>0</v>
      </c>
      <c r="T309" s="11"/>
      <c r="U309" s="65"/>
    </row>
    <row r="310" spans="1:21" x14ac:dyDescent="0.25">
      <c r="A310" s="65"/>
      <c r="B310" s="14"/>
      <c r="C310" s="60" t="s">
        <v>212</v>
      </c>
      <c r="D310" s="14"/>
      <c r="E310" s="65"/>
      <c r="F310" s="36">
        <f t="shared" si="44"/>
        <v>59000</v>
      </c>
      <c r="G310" s="40"/>
      <c r="H310" s="36">
        <v>0</v>
      </c>
      <c r="I310" s="40"/>
      <c r="J310" s="36">
        <v>59000</v>
      </c>
      <c r="K310" s="40"/>
      <c r="L310" s="36">
        <v>0</v>
      </c>
      <c r="M310" s="40"/>
      <c r="N310" s="36">
        <v>34000</v>
      </c>
      <c r="O310" s="40"/>
      <c r="P310" s="36">
        <v>25000</v>
      </c>
      <c r="Q310" s="40"/>
      <c r="R310" s="36">
        <v>0</v>
      </c>
      <c r="S310" s="36">
        <f t="shared" si="43"/>
        <v>0</v>
      </c>
      <c r="T310" s="11"/>
      <c r="U310" s="65"/>
    </row>
    <row r="311" spans="1:21" x14ac:dyDescent="0.25">
      <c r="A311" s="65"/>
      <c r="B311" s="14"/>
      <c r="C311" s="60" t="s">
        <v>213</v>
      </c>
      <c r="D311" s="14"/>
      <c r="E311" s="65"/>
      <c r="F311" s="36">
        <f t="shared" si="44"/>
        <v>4196000</v>
      </c>
      <c r="G311" s="40"/>
      <c r="H311" s="36">
        <v>4062000</v>
      </c>
      <c r="I311" s="40"/>
      <c r="J311" s="36">
        <v>126000</v>
      </c>
      <c r="K311" s="40"/>
      <c r="L311" s="36">
        <v>8000</v>
      </c>
      <c r="M311" s="40"/>
      <c r="N311" s="36">
        <v>3082000</v>
      </c>
      <c r="O311" s="40"/>
      <c r="P311" s="36">
        <v>1114000</v>
      </c>
      <c r="Q311" s="40"/>
      <c r="R311" s="36">
        <v>0</v>
      </c>
      <c r="S311" s="36">
        <f t="shared" si="43"/>
        <v>0</v>
      </c>
      <c r="T311" s="11"/>
      <c r="U311" s="65"/>
    </row>
    <row r="312" spans="1:21" x14ac:dyDescent="0.25">
      <c r="A312" s="65"/>
      <c r="B312" s="14"/>
      <c r="C312" s="60" t="s">
        <v>214</v>
      </c>
      <c r="D312" s="14"/>
      <c r="E312" s="65"/>
      <c r="F312" s="36">
        <f t="shared" si="44"/>
        <v>4991000</v>
      </c>
      <c r="G312" s="40"/>
      <c r="H312" s="36">
        <v>4723000</v>
      </c>
      <c r="I312" s="40"/>
      <c r="J312" s="36">
        <v>244000</v>
      </c>
      <c r="K312" s="40"/>
      <c r="L312" s="36">
        <v>24000</v>
      </c>
      <c r="M312" s="40"/>
      <c r="N312" s="36">
        <v>3693000</v>
      </c>
      <c r="O312" s="40"/>
      <c r="P312" s="36">
        <v>1298000</v>
      </c>
      <c r="Q312" s="40"/>
      <c r="R312" s="36">
        <v>0</v>
      </c>
      <c r="S312" s="36">
        <f t="shared" si="43"/>
        <v>0</v>
      </c>
      <c r="T312" s="11"/>
      <c r="U312" s="65"/>
    </row>
    <row r="313" spans="1:21" s="65" customFormat="1" x14ac:dyDescent="0.25">
      <c r="B313" s="14"/>
      <c r="C313" s="60" t="s">
        <v>544</v>
      </c>
      <c r="D313" s="14"/>
      <c r="F313" s="36">
        <f t="shared" ref="F313" si="47">SUM(H313:L313)</f>
        <v>5000</v>
      </c>
      <c r="G313" s="40"/>
      <c r="H313" s="36">
        <v>0</v>
      </c>
      <c r="I313" s="40"/>
      <c r="J313" s="36">
        <v>5000</v>
      </c>
      <c r="K313" s="40"/>
      <c r="L313" s="36">
        <v>0</v>
      </c>
      <c r="M313" s="40"/>
      <c r="N313" s="36">
        <v>0</v>
      </c>
      <c r="O313" s="40"/>
      <c r="P313" s="36">
        <v>5000</v>
      </c>
      <c r="Q313" s="40"/>
      <c r="R313" s="36">
        <v>0</v>
      </c>
      <c r="S313" s="36">
        <f t="shared" ref="S313" si="48">SUM(N313:P313)-R313-F313</f>
        <v>0</v>
      </c>
      <c r="T313" s="64"/>
    </row>
    <row r="314" spans="1:21" x14ac:dyDescent="0.25">
      <c r="A314" s="65"/>
      <c r="B314" s="14"/>
      <c r="C314" s="60" t="s">
        <v>215</v>
      </c>
      <c r="D314" s="14"/>
      <c r="E314" s="65"/>
      <c r="F314" s="36">
        <f t="shared" si="44"/>
        <v>4627000</v>
      </c>
      <c r="G314" s="40"/>
      <c r="H314" s="36">
        <v>4350000</v>
      </c>
      <c r="I314" s="40"/>
      <c r="J314" s="36">
        <v>159000</v>
      </c>
      <c r="K314" s="40"/>
      <c r="L314" s="36">
        <v>118000</v>
      </c>
      <c r="M314" s="40"/>
      <c r="N314" s="36">
        <v>3348000</v>
      </c>
      <c r="O314" s="40"/>
      <c r="P314" s="36">
        <v>1280000</v>
      </c>
      <c r="Q314" s="40"/>
      <c r="R314" s="36">
        <v>1000</v>
      </c>
      <c r="S314" s="36">
        <f t="shared" si="43"/>
        <v>0</v>
      </c>
      <c r="T314" s="11"/>
      <c r="U314" s="65"/>
    </row>
    <row r="315" spans="1:21" s="65" customFormat="1" x14ac:dyDescent="0.25">
      <c r="C315" s="60" t="s">
        <v>216</v>
      </c>
      <c r="D315" s="14"/>
      <c r="F315" s="39">
        <f t="shared" si="44"/>
        <v>845000</v>
      </c>
      <c r="G315" s="40"/>
      <c r="H315" s="39">
        <v>788000</v>
      </c>
      <c r="I315" s="40"/>
      <c r="J315" s="39">
        <v>57000</v>
      </c>
      <c r="K315" s="40"/>
      <c r="L315" s="39">
        <v>0</v>
      </c>
      <c r="M315" s="40"/>
      <c r="N315" s="39">
        <v>618000</v>
      </c>
      <c r="O315" s="40"/>
      <c r="P315" s="39">
        <v>227000</v>
      </c>
      <c r="Q315" s="40"/>
      <c r="R315" s="39">
        <v>0</v>
      </c>
      <c r="S315" s="36">
        <f t="shared" si="43"/>
        <v>0</v>
      </c>
      <c r="T315" s="64"/>
    </row>
    <row r="316" spans="1:21" x14ac:dyDescent="0.25">
      <c r="A316" s="65"/>
      <c r="B316" s="14"/>
      <c r="C316" s="65"/>
      <c r="D316" s="14"/>
      <c r="E316" s="65"/>
      <c r="G316" s="40"/>
      <c r="I316" s="40"/>
      <c r="K316" s="40"/>
      <c r="M316" s="40"/>
      <c r="O316" s="40"/>
      <c r="Q316" s="40"/>
      <c r="T316" s="11"/>
    </row>
    <row r="317" spans="1:21" x14ac:dyDescent="0.25">
      <c r="A317" s="65"/>
      <c r="B317" s="14"/>
      <c r="C317" s="65"/>
      <c r="D317" s="14"/>
      <c r="E317" s="65" t="s">
        <v>4</v>
      </c>
      <c r="F317" s="39">
        <f>SUM(F261:F315)</f>
        <v>158416000</v>
      </c>
      <c r="G317" s="41"/>
      <c r="H317" s="39">
        <f>SUM(H261:H315)</f>
        <v>147455000</v>
      </c>
      <c r="I317" s="41"/>
      <c r="J317" s="39">
        <f>SUM(J261:J315)</f>
        <v>8761000</v>
      </c>
      <c r="K317" s="41"/>
      <c r="L317" s="39">
        <f>SUM(L261:L315)</f>
        <v>2200000</v>
      </c>
      <c r="M317" s="41"/>
      <c r="N317" s="39">
        <f>SUM(N261:N315)</f>
        <v>110958000</v>
      </c>
      <c r="O317" s="41"/>
      <c r="P317" s="39">
        <f>SUM(P261:P315)</f>
        <v>47518000</v>
      </c>
      <c r="Q317" s="41"/>
      <c r="R317" s="39">
        <f>SUM(R261:R315)</f>
        <v>60000</v>
      </c>
      <c r="T317" s="11"/>
    </row>
    <row r="318" spans="1:21" x14ac:dyDescent="0.25">
      <c r="A318" s="65"/>
      <c r="B318" s="14"/>
      <c r="C318" s="65"/>
      <c r="D318" s="14"/>
      <c r="E318" s="65"/>
      <c r="G318" s="40"/>
      <c r="I318" s="40"/>
      <c r="K318" s="40"/>
      <c r="M318" s="40"/>
      <c r="O318" s="40"/>
      <c r="Q318" s="40"/>
      <c r="T318" s="11"/>
    </row>
    <row r="319" spans="1:21" x14ac:dyDescent="0.25">
      <c r="A319" s="65"/>
      <c r="B319" s="65" t="s">
        <v>27</v>
      </c>
      <c r="C319" s="65"/>
      <c r="D319" s="14"/>
      <c r="E319" s="65"/>
      <c r="G319" s="40"/>
      <c r="I319" s="40"/>
      <c r="K319" s="40"/>
      <c r="M319" s="40"/>
      <c r="O319" s="40"/>
      <c r="Q319" s="40"/>
      <c r="T319" s="11"/>
    </row>
    <row r="320" spans="1:21" x14ac:dyDescent="0.25">
      <c r="A320" s="65"/>
      <c r="B320" s="14"/>
      <c r="C320" s="62" t="s">
        <v>101</v>
      </c>
      <c r="D320" s="14"/>
      <c r="E320" s="65"/>
      <c r="F320" s="36">
        <f>SUM(H320:L320)</f>
        <v>9000</v>
      </c>
      <c r="G320" s="40"/>
      <c r="H320" s="36">
        <v>0</v>
      </c>
      <c r="I320" s="40"/>
      <c r="J320" s="36">
        <v>9000</v>
      </c>
      <c r="K320" s="40"/>
      <c r="L320" s="36">
        <v>0</v>
      </c>
      <c r="M320" s="40"/>
      <c r="N320" s="36">
        <v>2000</v>
      </c>
      <c r="O320" s="40"/>
      <c r="P320" s="36">
        <v>7000</v>
      </c>
      <c r="Q320" s="40"/>
      <c r="R320" s="36">
        <v>0</v>
      </c>
      <c r="S320" s="36">
        <f t="shared" ref="S320:S361" si="49">SUM(N320:P320)-R320-F320</f>
        <v>0</v>
      </c>
      <c r="T320" s="11"/>
    </row>
    <row r="321" spans="1:21" x14ac:dyDescent="0.25">
      <c r="A321" s="65"/>
      <c r="B321" s="14"/>
      <c r="C321" s="62" t="s">
        <v>102</v>
      </c>
      <c r="D321" s="14"/>
      <c r="E321" s="65"/>
      <c r="F321" s="36">
        <f t="shared" ref="F321:F361" si="50">SUM(H321:L321)</f>
        <v>103000</v>
      </c>
      <c r="G321" s="40"/>
      <c r="H321" s="36">
        <v>1000</v>
      </c>
      <c r="I321" s="40"/>
      <c r="J321" s="36">
        <v>102000</v>
      </c>
      <c r="K321" s="40"/>
      <c r="L321" s="36">
        <v>0</v>
      </c>
      <c r="M321" s="40"/>
      <c r="N321" s="36">
        <v>77000</v>
      </c>
      <c r="O321" s="40"/>
      <c r="P321" s="36">
        <v>26000</v>
      </c>
      <c r="Q321" s="40"/>
      <c r="R321" s="36">
        <v>0</v>
      </c>
      <c r="S321" s="36">
        <f t="shared" si="49"/>
        <v>0</v>
      </c>
      <c r="T321" s="11"/>
      <c r="U321" s="65"/>
    </row>
    <row r="322" spans="1:21" x14ac:dyDescent="0.25">
      <c r="A322" s="65"/>
      <c r="B322" s="14"/>
      <c r="C322" s="62" t="s">
        <v>103</v>
      </c>
      <c r="D322" s="14"/>
      <c r="E322" s="65"/>
      <c r="F322" s="36">
        <f t="shared" si="50"/>
        <v>837000</v>
      </c>
      <c r="G322" s="40"/>
      <c r="H322" s="36">
        <v>44000</v>
      </c>
      <c r="I322" s="40"/>
      <c r="J322" s="36">
        <v>87000</v>
      </c>
      <c r="K322" s="40"/>
      <c r="L322" s="36">
        <v>706000</v>
      </c>
      <c r="M322" s="40"/>
      <c r="N322" s="36">
        <v>271000</v>
      </c>
      <c r="O322" s="40"/>
      <c r="P322" s="36">
        <v>565000</v>
      </c>
      <c r="Q322" s="40"/>
      <c r="R322" s="36">
        <v>-1000</v>
      </c>
      <c r="S322" s="36">
        <f t="shared" si="49"/>
        <v>0</v>
      </c>
      <c r="T322" s="11"/>
      <c r="U322" s="65"/>
    </row>
    <row r="323" spans="1:21" x14ac:dyDescent="0.25">
      <c r="A323" s="65"/>
      <c r="B323" s="14"/>
      <c r="C323" s="62" t="s">
        <v>104</v>
      </c>
      <c r="D323" s="14"/>
      <c r="E323" s="65"/>
      <c r="F323" s="36">
        <f t="shared" si="50"/>
        <v>175000</v>
      </c>
      <c r="G323" s="40"/>
      <c r="H323" s="36">
        <v>23000</v>
      </c>
      <c r="I323" s="40"/>
      <c r="J323" s="36">
        <v>29000</v>
      </c>
      <c r="K323" s="40"/>
      <c r="L323" s="36">
        <v>123000</v>
      </c>
      <c r="M323" s="40"/>
      <c r="N323" s="36">
        <v>78000</v>
      </c>
      <c r="O323" s="40"/>
      <c r="P323" s="36">
        <v>97000</v>
      </c>
      <c r="Q323" s="40"/>
      <c r="R323" s="36">
        <v>0</v>
      </c>
      <c r="S323" s="36">
        <f t="shared" si="49"/>
        <v>0</v>
      </c>
      <c r="T323" s="11"/>
      <c r="U323" s="65"/>
    </row>
    <row r="324" spans="1:21" x14ac:dyDescent="0.25">
      <c r="A324" s="65"/>
      <c r="B324" s="14"/>
      <c r="C324" s="62" t="s">
        <v>105</v>
      </c>
      <c r="D324" s="14"/>
      <c r="E324" s="65"/>
      <c r="F324" s="36">
        <f t="shared" si="50"/>
        <v>63000</v>
      </c>
      <c r="G324" s="40"/>
      <c r="H324" s="36">
        <v>16000</v>
      </c>
      <c r="I324" s="40"/>
      <c r="J324" s="36">
        <v>45000</v>
      </c>
      <c r="K324" s="40"/>
      <c r="L324" s="36">
        <v>2000</v>
      </c>
      <c r="M324" s="40"/>
      <c r="N324" s="36">
        <v>49000</v>
      </c>
      <c r="O324" s="40"/>
      <c r="P324" s="36">
        <v>14000</v>
      </c>
      <c r="Q324" s="40"/>
      <c r="R324" s="36">
        <v>0</v>
      </c>
      <c r="S324" s="36">
        <f t="shared" si="49"/>
        <v>0</v>
      </c>
      <c r="T324" s="11"/>
      <c r="U324" s="65"/>
    </row>
    <row r="325" spans="1:21" x14ac:dyDescent="0.25">
      <c r="A325" s="65"/>
      <c r="B325" s="14"/>
      <c r="C325" s="62" t="s">
        <v>217</v>
      </c>
      <c r="D325" s="14"/>
      <c r="E325" s="65"/>
      <c r="F325" s="36">
        <f t="shared" si="50"/>
        <v>4839000</v>
      </c>
      <c r="G325" s="40"/>
      <c r="H325" s="36">
        <v>288000</v>
      </c>
      <c r="I325" s="40"/>
      <c r="J325" s="36">
        <v>1207000</v>
      </c>
      <c r="K325" s="40"/>
      <c r="L325" s="36">
        <v>3344000</v>
      </c>
      <c r="M325" s="40"/>
      <c r="N325" s="36">
        <v>2108000</v>
      </c>
      <c r="O325" s="40"/>
      <c r="P325" s="36">
        <v>2732000</v>
      </c>
      <c r="Q325" s="40"/>
      <c r="R325" s="36">
        <v>1000</v>
      </c>
      <c r="S325" s="36">
        <f t="shared" si="49"/>
        <v>0</v>
      </c>
      <c r="T325" s="11"/>
      <c r="U325" s="65"/>
    </row>
    <row r="326" spans="1:21" x14ac:dyDescent="0.25">
      <c r="A326" s="65"/>
      <c r="B326" s="14"/>
      <c r="C326" s="62" t="s">
        <v>108</v>
      </c>
      <c r="D326" s="14"/>
      <c r="E326" s="65"/>
      <c r="F326" s="36">
        <f t="shared" si="50"/>
        <v>9372000</v>
      </c>
      <c r="G326" s="40"/>
      <c r="H326" s="36">
        <v>-83000</v>
      </c>
      <c r="I326" s="40"/>
      <c r="J326" s="36">
        <v>2156000</v>
      </c>
      <c r="K326" s="40"/>
      <c r="L326" s="36">
        <v>7299000</v>
      </c>
      <c r="M326" s="40"/>
      <c r="N326" s="36">
        <v>4743000</v>
      </c>
      <c r="O326" s="40"/>
      <c r="P326" s="36">
        <v>4634000</v>
      </c>
      <c r="Q326" s="40"/>
      <c r="R326" s="36">
        <v>5000</v>
      </c>
      <c r="S326" s="36">
        <f t="shared" si="49"/>
        <v>0</v>
      </c>
      <c r="T326" s="11"/>
      <c r="U326" s="65"/>
    </row>
    <row r="327" spans="1:21" x14ac:dyDescent="0.25">
      <c r="A327" s="65"/>
      <c r="B327" s="14"/>
      <c r="C327" s="62" t="s">
        <v>109</v>
      </c>
      <c r="D327" s="14"/>
      <c r="E327" s="65"/>
      <c r="F327" s="36">
        <f t="shared" si="50"/>
        <v>1598000</v>
      </c>
      <c r="G327" s="40"/>
      <c r="H327" s="36">
        <v>395000</v>
      </c>
      <c r="I327" s="40"/>
      <c r="J327" s="36">
        <v>6000</v>
      </c>
      <c r="K327" s="40"/>
      <c r="L327" s="36">
        <v>1197000</v>
      </c>
      <c r="M327" s="40"/>
      <c r="N327" s="36">
        <v>975000</v>
      </c>
      <c r="O327" s="40"/>
      <c r="P327" s="36">
        <v>622000</v>
      </c>
      <c r="Q327" s="40"/>
      <c r="R327" s="36">
        <v>-1000</v>
      </c>
      <c r="S327" s="36">
        <f t="shared" si="49"/>
        <v>0</v>
      </c>
      <c r="T327" s="11"/>
      <c r="U327" s="65"/>
    </row>
    <row r="328" spans="1:21" x14ac:dyDescent="0.25">
      <c r="A328" s="65"/>
      <c r="B328" s="14"/>
      <c r="C328" s="62" t="s">
        <v>218</v>
      </c>
      <c r="D328" s="14"/>
      <c r="E328" s="65"/>
      <c r="F328" s="36">
        <f t="shared" si="50"/>
        <v>6000</v>
      </c>
      <c r="G328" s="40"/>
      <c r="H328" s="36">
        <v>0</v>
      </c>
      <c r="I328" s="40"/>
      <c r="J328" s="36">
        <v>6000</v>
      </c>
      <c r="K328" s="40"/>
      <c r="L328" s="36">
        <v>0</v>
      </c>
      <c r="M328" s="40"/>
      <c r="N328" s="36">
        <v>0</v>
      </c>
      <c r="O328" s="40"/>
      <c r="P328" s="36">
        <v>6000</v>
      </c>
      <c r="Q328" s="40"/>
      <c r="R328" s="36">
        <v>0</v>
      </c>
      <c r="S328" s="36">
        <f t="shared" si="49"/>
        <v>0</v>
      </c>
      <c r="T328" s="11"/>
      <c r="U328" s="65"/>
    </row>
    <row r="329" spans="1:21" s="65" customFormat="1" x14ac:dyDescent="0.25">
      <c r="B329" s="14"/>
      <c r="C329" s="62" t="s">
        <v>545</v>
      </c>
      <c r="D329" s="14"/>
      <c r="F329" s="36">
        <f t="shared" ref="F329" si="51">SUM(H329:L329)</f>
        <v>10000</v>
      </c>
      <c r="G329" s="40"/>
      <c r="H329" s="36">
        <v>0</v>
      </c>
      <c r="I329" s="40"/>
      <c r="J329" s="36">
        <v>10000</v>
      </c>
      <c r="K329" s="40"/>
      <c r="L329" s="36">
        <v>0</v>
      </c>
      <c r="M329" s="40"/>
      <c r="N329" s="36">
        <v>0</v>
      </c>
      <c r="O329" s="40"/>
      <c r="P329" s="36">
        <v>10000</v>
      </c>
      <c r="Q329" s="40"/>
      <c r="R329" s="36">
        <v>0</v>
      </c>
      <c r="S329" s="36">
        <f t="shared" ref="S329" si="52">SUM(N329:P329)-R329-F329</f>
        <v>0</v>
      </c>
      <c r="T329" s="64"/>
    </row>
    <row r="330" spans="1:21" s="46" customFormat="1" x14ac:dyDescent="0.25">
      <c r="A330" s="65"/>
      <c r="B330" s="14"/>
      <c r="C330" s="62" t="s">
        <v>111</v>
      </c>
      <c r="D330" s="14"/>
      <c r="E330" s="65"/>
      <c r="F330" s="36">
        <f t="shared" si="50"/>
        <v>69000</v>
      </c>
      <c r="G330" s="40"/>
      <c r="H330" s="36">
        <v>21000</v>
      </c>
      <c r="I330" s="40"/>
      <c r="J330" s="36">
        <v>12000</v>
      </c>
      <c r="K330" s="40"/>
      <c r="L330" s="36">
        <v>36000</v>
      </c>
      <c r="M330" s="40"/>
      <c r="N330" s="36">
        <v>33000</v>
      </c>
      <c r="O330" s="40"/>
      <c r="P330" s="36">
        <v>36000</v>
      </c>
      <c r="Q330" s="40"/>
      <c r="R330" s="36">
        <v>0</v>
      </c>
      <c r="S330" s="36">
        <f t="shared" si="49"/>
        <v>0</v>
      </c>
      <c r="T330" s="11"/>
      <c r="U330" s="65"/>
    </row>
    <row r="331" spans="1:21" x14ac:dyDescent="0.25">
      <c r="A331" s="65"/>
      <c r="B331" s="14"/>
      <c r="C331" s="62" t="s">
        <v>219</v>
      </c>
      <c r="D331" s="14"/>
      <c r="E331" s="65"/>
      <c r="F331" s="36">
        <f t="shared" si="50"/>
        <v>13000</v>
      </c>
      <c r="G331" s="40"/>
      <c r="H331" s="36">
        <v>0</v>
      </c>
      <c r="I331" s="40"/>
      <c r="J331" s="36">
        <v>13000</v>
      </c>
      <c r="K331" s="40"/>
      <c r="L331" s="36">
        <v>0</v>
      </c>
      <c r="M331" s="40"/>
      <c r="N331" s="36">
        <v>1000</v>
      </c>
      <c r="O331" s="40"/>
      <c r="P331" s="36">
        <v>12000</v>
      </c>
      <c r="Q331" s="40"/>
      <c r="R331" s="36">
        <v>0</v>
      </c>
      <c r="S331" s="36">
        <f t="shared" si="49"/>
        <v>0</v>
      </c>
      <c r="T331" s="11"/>
      <c r="U331" s="65"/>
    </row>
    <row r="332" spans="1:21" x14ac:dyDescent="0.25">
      <c r="A332" s="65"/>
      <c r="B332" s="65"/>
      <c r="C332" s="62" t="s">
        <v>519</v>
      </c>
      <c r="D332" s="14"/>
      <c r="E332" s="65"/>
      <c r="F332" s="36">
        <f t="shared" si="50"/>
        <v>0</v>
      </c>
      <c r="G332" s="40"/>
      <c r="H332" s="36">
        <v>0</v>
      </c>
      <c r="I332" s="40"/>
      <c r="J332" s="36">
        <v>0</v>
      </c>
      <c r="K332" s="40"/>
      <c r="L332" s="36">
        <v>0</v>
      </c>
      <c r="M332" s="40"/>
      <c r="N332" s="36">
        <v>0</v>
      </c>
      <c r="O332" s="40"/>
      <c r="P332" s="36">
        <v>0</v>
      </c>
      <c r="Q332" s="40"/>
      <c r="R332" s="36">
        <v>0</v>
      </c>
      <c r="S332" s="36">
        <f t="shared" si="49"/>
        <v>0</v>
      </c>
      <c r="T332" s="11"/>
      <c r="U332" s="65"/>
    </row>
    <row r="333" spans="1:21" s="65" customFormat="1" x14ac:dyDescent="0.25">
      <c r="C333" s="62" t="s">
        <v>546</v>
      </c>
      <c r="D333" s="14"/>
      <c r="F333" s="36">
        <f t="shared" si="50"/>
        <v>1000</v>
      </c>
      <c r="G333" s="40"/>
      <c r="H333" s="36">
        <v>0</v>
      </c>
      <c r="I333" s="40"/>
      <c r="J333" s="36">
        <v>0</v>
      </c>
      <c r="K333" s="40"/>
      <c r="L333" s="36">
        <v>1000</v>
      </c>
      <c r="M333" s="40"/>
      <c r="N333" s="36">
        <v>0</v>
      </c>
      <c r="O333" s="40"/>
      <c r="P333" s="36">
        <v>1000</v>
      </c>
      <c r="Q333" s="40"/>
      <c r="R333" s="36">
        <v>0</v>
      </c>
      <c r="S333" s="36">
        <f t="shared" si="49"/>
        <v>0</v>
      </c>
      <c r="T333" s="64"/>
    </row>
    <row r="334" spans="1:21" s="65" customFormat="1" x14ac:dyDescent="0.25">
      <c r="C334" s="62" t="s">
        <v>547</v>
      </c>
      <c r="D334" s="14"/>
      <c r="F334" s="36">
        <f t="shared" ref="F334" si="53">SUM(H334:L334)</f>
        <v>1000</v>
      </c>
      <c r="G334" s="40"/>
      <c r="H334" s="36">
        <v>0</v>
      </c>
      <c r="I334" s="40"/>
      <c r="J334" s="36">
        <v>1000</v>
      </c>
      <c r="K334" s="40"/>
      <c r="L334" s="36">
        <v>0</v>
      </c>
      <c r="M334" s="40"/>
      <c r="N334" s="36">
        <v>0</v>
      </c>
      <c r="O334" s="40"/>
      <c r="P334" s="36">
        <v>1000</v>
      </c>
      <c r="Q334" s="40"/>
      <c r="R334" s="36">
        <v>0</v>
      </c>
      <c r="S334" s="36">
        <f t="shared" ref="S334" si="54">SUM(N334:P334)-R334-F334</f>
        <v>0</v>
      </c>
      <c r="T334" s="64"/>
    </row>
    <row r="335" spans="1:21" x14ac:dyDescent="0.25">
      <c r="A335" s="65"/>
      <c r="B335" s="65"/>
      <c r="C335" s="62" t="s">
        <v>113</v>
      </c>
      <c r="D335" s="14"/>
      <c r="E335" s="65"/>
      <c r="F335" s="36">
        <f t="shared" si="50"/>
        <v>2416000</v>
      </c>
      <c r="G335" s="40"/>
      <c r="H335" s="36">
        <v>213000</v>
      </c>
      <c r="I335" s="40"/>
      <c r="J335" s="36">
        <v>269000</v>
      </c>
      <c r="K335" s="40"/>
      <c r="L335" s="36">
        <v>1934000</v>
      </c>
      <c r="M335" s="40"/>
      <c r="N335" s="36">
        <v>1282000</v>
      </c>
      <c r="O335" s="40"/>
      <c r="P335" s="36">
        <v>1179000</v>
      </c>
      <c r="Q335" s="40"/>
      <c r="R335" s="36">
        <v>45000</v>
      </c>
      <c r="S335" s="36">
        <f t="shared" si="49"/>
        <v>0</v>
      </c>
      <c r="T335" s="11"/>
      <c r="U335" s="65"/>
    </row>
    <row r="336" spans="1:21" s="65" customFormat="1" x14ac:dyDescent="0.25">
      <c r="C336" s="62" t="s">
        <v>114</v>
      </c>
      <c r="D336" s="14"/>
      <c r="F336" s="36">
        <f t="shared" ref="F336" si="55">SUM(H336:L336)</f>
        <v>11000</v>
      </c>
      <c r="G336" s="40"/>
      <c r="H336" s="36">
        <v>0</v>
      </c>
      <c r="I336" s="40"/>
      <c r="J336" s="36">
        <v>11000</v>
      </c>
      <c r="K336" s="40"/>
      <c r="L336" s="36">
        <v>0</v>
      </c>
      <c r="M336" s="40"/>
      <c r="N336" s="36">
        <v>0</v>
      </c>
      <c r="O336" s="40"/>
      <c r="P336" s="36">
        <v>11000</v>
      </c>
      <c r="Q336" s="40"/>
      <c r="R336" s="36">
        <v>0</v>
      </c>
      <c r="S336" s="36">
        <f t="shared" ref="S336" si="56">SUM(N336:P336)-R336-F336</f>
        <v>0</v>
      </c>
      <c r="T336" s="64"/>
    </row>
    <row r="337" spans="1:21" x14ac:dyDescent="0.25">
      <c r="A337" s="65"/>
      <c r="B337" s="14"/>
      <c r="C337" s="62" t="s">
        <v>116</v>
      </c>
      <c r="D337" s="14"/>
      <c r="E337" s="65"/>
      <c r="F337" s="36">
        <f t="shared" si="50"/>
        <v>1193000</v>
      </c>
      <c r="G337" s="40"/>
      <c r="H337" s="36">
        <v>61000</v>
      </c>
      <c r="I337" s="40"/>
      <c r="J337" s="36">
        <v>148000</v>
      </c>
      <c r="K337" s="40"/>
      <c r="L337" s="36">
        <v>984000</v>
      </c>
      <c r="M337" s="40"/>
      <c r="N337" s="36">
        <v>498000</v>
      </c>
      <c r="O337" s="40"/>
      <c r="P337" s="36">
        <v>772000</v>
      </c>
      <c r="Q337" s="40"/>
      <c r="R337" s="36">
        <v>77000</v>
      </c>
      <c r="S337" s="36">
        <f t="shared" si="49"/>
        <v>0</v>
      </c>
      <c r="T337" s="11"/>
      <c r="U337" s="65"/>
    </row>
    <row r="338" spans="1:21" x14ac:dyDescent="0.25">
      <c r="A338" s="65"/>
      <c r="B338" s="14"/>
      <c r="C338" s="62" t="s">
        <v>117</v>
      </c>
      <c r="D338" s="14"/>
      <c r="E338" s="65"/>
      <c r="F338" s="36">
        <f t="shared" si="50"/>
        <v>251000</v>
      </c>
      <c r="G338" s="40"/>
      <c r="H338" s="36">
        <v>0</v>
      </c>
      <c r="I338" s="40"/>
      <c r="J338" s="36">
        <v>144000</v>
      </c>
      <c r="K338" s="40"/>
      <c r="L338" s="36">
        <v>107000</v>
      </c>
      <c r="M338" s="40"/>
      <c r="N338" s="36">
        <v>139000</v>
      </c>
      <c r="O338" s="40"/>
      <c r="P338" s="36">
        <v>112000</v>
      </c>
      <c r="Q338" s="40"/>
      <c r="R338" s="36">
        <v>0</v>
      </c>
      <c r="S338" s="36">
        <f t="shared" si="49"/>
        <v>0</v>
      </c>
      <c r="T338" s="11"/>
      <c r="U338" s="65"/>
    </row>
    <row r="339" spans="1:21" x14ac:dyDescent="0.25">
      <c r="A339" s="65"/>
      <c r="B339" s="14"/>
      <c r="C339" s="62" t="s">
        <v>220</v>
      </c>
      <c r="D339" s="14"/>
      <c r="E339" s="65"/>
      <c r="F339" s="36">
        <f t="shared" si="50"/>
        <v>10000</v>
      </c>
      <c r="G339" s="40"/>
      <c r="H339" s="36">
        <v>0</v>
      </c>
      <c r="I339" s="40"/>
      <c r="J339" s="36">
        <v>9000</v>
      </c>
      <c r="K339" s="40"/>
      <c r="L339" s="36">
        <v>1000</v>
      </c>
      <c r="M339" s="40"/>
      <c r="N339" s="36">
        <v>0</v>
      </c>
      <c r="O339" s="40"/>
      <c r="P339" s="36">
        <v>10000</v>
      </c>
      <c r="Q339" s="40"/>
      <c r="R339" s="36">
        <v>0</v>
      </c>
      <c r="S339" s="36">
        <f t="shared" si="49"/>
        <v>0</v>
      </c>
      <c r="T339" s="11"/>
      <c r="U339" s="65"/>
    </row>
    <row r="340" spans="1:21" x14ac:dyDescent="0.25">
      <c r="A340" s="65"/>
      <c r="B340" s="14"/>
      <c r="C340" s="62" t="s">
        <v>23</v>
      </c>
      <c r="D340" s="14"/>
      <c r="E340" s="65"/>
      <c r="F340" s="36">
        <f t="shared" si="50"/>
        <v>92000</v>
      </c>
      <c r="G340" s="40"/>
      <c r="H340" s="36">
        <v>-93000</v>
      </c>
      <c r="I340" s="40"/>
      <c r="J340" s="36">
        <v>41000</v>
      </c>
      <c r="K340" s="40"/>
      <c r="L340" s="36">
        <v>144000</v>
      </c>
      <c r="M340" s="40"/>
      <c r="N340" s="36">
        <v>102000</v>
      </c>
      <c r="O340" s="40"/>
      <c r="P340" s="36">
        <v>-10000</v>
      </c>
      <c r="Q340" s="40"/>
      <c r="R340" s="36">
        <v>0</v>
      </c>
      <c r="S340" s="36">
        <f t="shared" si="49"/>
        <v>0</v>
      </c>
      <c r="T340" s="11"/>
      <c r="U340" s="65"/>
    </row>
    <row r="341" spans="1:21" x14ac:dyDescent="0.25">
      <c r="A341" s="65"/>
      <c r="B341" s="14"/>
      <c r="C341" s="62" t="s">
        <v>119</v>
      </c>
      <c r="D341" s="14"/>
      <c r="E341" s="65"/>
      <c r="F341" s="36">
        <f t="shared" si="50"/>
        <v>3508000</v>
      </c>
      <c r="G341" s="40"/>
      <c r="H341" s="36">
        <v>18000</v>
      </c>
      <c r="I341" s="40"/>
      <c r="J341" s="36">
        <v>313000</v>
      </c>
      <c r="K341" s="40"/>
      <c r="L341" s="36">
        <v>3177000</v>
      </c>
      <c r="M341" s="40"/>
      <c r="N341" s="36">
        <v>1767000</v>
      </c>
      <c r="O341" s="40"/>
      <c r="P341" s="36">
        <v>1846000</v>
      </c>
      <c r="Q341" s="40"/>
      <c r="R341" s="36">
        <v>105000</v>
      </c>
      <c r="S341" s="36">
        <f t="shared" si="49"/>
        <v>0</v>
      </c>
      <c r="T341" s="11"/>
      <c r="U341" s="65"/>
    </row>
    <row r="342" spans="1:21" x14ac:dyDescent="0.25">
      <c r="A342" s="65"/>
      <c r="B342" s="14"/>
      <c r="C342" s="62" t="s">
        <v>221</v>
      </c>
      <c r="D342" s="14"/>
      <c r="E342" s="65"/>
      <c r="F342" s="36">
        <f t="shared" si="50"/>
        <v>20000</v>
      </c>
      <c r="G342" s="40"/>
      <c r="H342" s="36">
        <v>0</v>
      </c>
      <c r="I342" s="40"/>
      <c r="J342" s="36">
        <v>8000</v>
      </c>
      <c r="K342" s="40"/>
      <c r="L342" s="36">
        <v>12000</v>
      </c>
      <c r="M342" s="40"/>
      <c r="N342" s="36">
        <v>12000</v>
      </c>
      <c r="O342" s="40"/>
      <c r="P342" s="36">
        <v>8000</v>
      </c>
      <c r="Q342" s="40"/>
      <c r="R342" s="36">
        <v>0</v>
      </c>
      <c r="S342" s="36">
        <f t="shared" si="49"/>
        <v>0</v>
      </c>
      <c r="T342" s="11"/>
      <c r="U342" s="65"/>
    </row>
    <row r="343" spans="1:21" s="65" customFormat="1" x14ac:dyDescent="0.25">
      <c r="B343" s="14"/>
      <c r="C343" s="62" t="s">
        <v>548</v>
      </c>
      <c r="D343" s="14"/>
      <c r="F343" s="36">
        <f t="shared" ref="F343" si="57">SUM(H343:L343)</f>
        <v>8000</v>
      </c>
      <c r="G343" s="40"/>
      <c r="H343" s="36">
        <v>0</v>
      </c>
      <c r="I343" s="40"/>
      <c r="J343" s="36">
        <v>3000</v>
      </c>
      <c r="K343" s="40"/>
      <c r="L343" s="36">
        <v>5000</v>
      </c>
      <c r="M343" s="40"/>
      <c r="N343" s="36">
        <v>0</v>
      </c>
      <c r="O343" s="40"/>
      <c r="P343" s="36">
        <v>8000</v>
      </c>
      <c r="Q343" s="40"/>
      <c r="R343" s="36">
        <v>0</v>
      </c>
      <c r="S343" s="36">
        <f t="shared" ref="S343" si="58">SUM(N343:P343)-R343-F343</f>
        <v>0</v>
      </c>
      <c r="T343" s="64"/>
    </row>
    <row r="344" spans="1:21" s="46" customFormat="1" x14ac:dyDescent="0.25">
      <c r="A344" s="65"/>
      <c r="B344" s="14"/>
      <c r="C344" s="62" t="s">
        <v>192</v>
      </c>
      <c r="D344" s="14"/>
      <c r="E344" s="65"/>
      <c r="F344" s="36">
        <f t="shared" si="50"/>
        <v>290000</v>
      </c>
      <c r="G344" s="40"/>
      <c r="H344" s="36">
        <v>1000</v>
      </c>
      <c r="I344" s="40"/>
      <c r="J344" s="36">
        <v>146000</v>
      </c>
      <c r="K344" s="40"/>
      <c r="L344" s="36">
        <v>143000</v>
      </c>
      <c r="M344" s="40"/>
      <c r="N344" s="36">
        <v>30000</v>
      </c>
      <c r="O344" s="40"/>
      <c r="P344" s="36">
        <v>260000</v>
      </c>
      <c r="Q344" s="40"/>
      <c r="R344" s="36">
        <v>0</v>
      </c>
      <c r="S344" s="36">
        <f t="shared" si="49"/>
        <v>0</v>
      </c>
      <c r="T344" s="11"/>
      <c r="U344" s="65"/>
    </row>
    <row r="345" spans="1:21" x14ac:dyDescent="0.25">
      <c r="A345" s="65"/>
      <c r="B345" s="14"/>
      <c r="C345" s="62" t="s">
        <v>222</v>
      </c>
      <c r="D345" s="14"/>
      <c r="E345" s="65"/>
      <c r="F345" s="36">
        <f t="shared" si="50"/>
        <v>10000</v>
      </c>
      <c r="G345" s="40"/>
      <c r="H345" s="36">
        <v>0</v>
      </c>
      <c r="I345" s="40"/>
      <c r="J345" s="36">
        <v>0</v>
      </c>
      <c r="K345" s="40"/>
      <c r="L345" s="36">
        <v>10000</v>
      </c>
      <c r="M345" s="40"/>
      <c r="N345" s="36">
        <v>8000</v>
      </c>
      <c r="O345" s="40"/>
      <c r="P345" s="36">
        <v>1000</v>
      </c>
      <c r="Q345" s="40"/>
      <c r="R345" s="36">
        <v>-1000</v>
      </c>
      <c r="S345" s="36">
        <f t="shared" si="49"/>
        <v>0</v>
      </c>
      <c r="T345" s="11"/>
      <c r="U345" s="65"/>
    </row>
    <row r="346" spans="1:21" x14ac:dyDescent="0.25">
      <c r="A346" s="65"/>
      <c r="B346" s="14"/>
      <c r="C346" s="65" t="s">
        <v>332</v>
      </c>
      <c r="D346" s="14"/>
      <c r="E346" s="65"/>
      <c r="F346" s="36">
        <f>SUM(H346:L346)</f>
        <v>516000</v>
      </c>
      <c r="G346" s="40"/>
      <c r="H346" s="36">
        <v>140000</v>
      </c>
      <c r="I346" s="40"/>
      <c r="J346" s="36">
        <v>92000</v>
      </c>
      <c r="K346" s="40"/>
      <c r="L346" s="36">
        <v>284000</v>
      </c>
      <c r="M346" s="40"/>
      <c r="N346" s="36">
        <v>169000</v>
      </c>
      <c r="O346" s="40"/>
      <c r="P346" s="36">
        <v>347000</v>
      </c>
      <c r="Q346" s="40"/>
      <c r="R346" s="36">
        <v>0</v>
      </c>
      <c r="S346" s="36">
        <f t="shared" si="49"/>
        <v>0</v>
      </c>
      <c r="T346" s="11"/>
      <c r="U346" s="65"/>
    </row>
    <row r="347" spans="1:21" s="65" customFormat="1" x14ac:dyDescent="0.25">
      <c r="B347" s="14"/>
      <c r="C347" s="65" t="s">
        <v>543</v>
      </c>
      <c r="D347" s="14"/>
      <c r="F347" s="36">
        <f>SUM(H347:L347)</f>
        <v>4000</v>
      </c>
      <c r="G347" s="40"/>
      <c r="H347" s="36">
        <v>0</v>
      </c>
      <c r="I347" s="40"/>
      <c r="J347" s="36">
        <v>2000</v>
      </c>
      <c r="K347" s="40"/>
      <c r="L347" s="36">
        <v>2000</v>
      </c>
      <c r="M347" s="40"/>
      <c r="N347" s="36">
        <v>0</v>
      </c>
      <c r="O347" s="40"/>
      <c r="P347" s="36">
        <v>4000</v>
      </c>
      <c r="Q347" s="40"/>
      <c r="R347" s="36">
        <v>0</v>
      </c>
      <c r="S347" s="36">
        <f t="shared" ref="S347" si="59">SUM(N347:P347)-R347-F347</f>
        <v>0</v>
      </c>
      <c r="T347" s="64"/>
    </row>
    <row r="348" spans="1:21" x14ac:dyDescent="0.25">
      <c r="A348" s="65"/>
      <c r="B348" s="14"/>
      <c r="C348" s="62" t="s">
        <v>196</v>
      </c>
      <c r="D348" s="14"/>
      <c r="E348" s="65"/>
      <c r="F348" s="36">
        <f t="shared" si="50"/>
        <v>0</v>
      </c>
      <c r="G348" s="40"/>
      <c r="H348" s="36">
        <v>0</v>
      </c>
      <c r="I348" s="40"/>
      <c r="J348" s="36">
        <v>0</v>
      </c>
      <c r="K348" s="40"/>
      <c r="L348" s="36">
        <v>0</v>
      </c>
      <c r="M348" s="40"/>
      <c r="N348" s="36">
        <v>0</v>
      </c>
      <c r="O348" s="40"/>
      <c r="P348" s="36">
        <v>0</v>
      </c>
      <c r="Q348" s="40"/>
      <c r="R348" s="36">
        <v>0</v>
      </c>
      <c r="S348" s="36">
        <f t="shared" si="49"/>
        <v>0</v>
      </c>
      <c r="T348" s="11"/>
      <c r="U348" s="65"/>
    </row>
    <row r="349" spans="1:21" x14ac:dyDescent="0.25">
      <c r="A349" s="65"/>
      <c r="B349" s="14"/>
      <c r="C349" s="62" t="s">
        <v>198</v>
      </c>
      <c r="D349" s="14"/>
      <c r="E349" s="65"/>
      <c r="F349" s="36">
        <f t="shared" si="50"/>
        <v>2000</v>
      </c>
      <c r="G349" s="40"/>
      <c r="H349" s="36">
        <v>0</v>
      </c>
      <c r="I349" s="40"/>
      <c r="J349" s="36">
        <v>2000</v>
      </c>
      <c r="K349" s="40"/>
      <c r="L349" s="36">
        <v>0</v>
      </c>
      <c r="M349" s="40"/>
      <c r="N349" s="36">
        <v>0</v>
      </c>
      <c r="O349" s="40"/>
      <c r="P349" s="36">
        <v>2000</v>
      </c>
      <c r="Q349" s="40"/>
      <c r="R349" s="36">
        <v>0</v>
      </c>
      <c r="S349" s="36">
        <f t="shared" si="49"/>
        <v>0</v>
      </c>
      <c r="T349" s="11"/>
      <c r="U349" s="65"/>
    </row>
    <row r="350" spans="1:21" s="59" customFormat="1" x14ac:dyDescent="0.25">
      <c r="A350" s="65"/>
      <c r="B350" s="14"/>
      <c r="C350" s="62" t="s">
        <v>199</v>
      </c>
      <c r="D350" s="14"/>
      <c r="E350" s="65"/>
      <c r="F350" s="36">
        <f t="shared" si="50"/>
        <v>396000</v>
      </c>
      <c r="G350" s="40"/>
      <c r="H350" s="36">
        <v>41000</v>
      </c>
      <c r="I350" s="40"/>
      <c r="J350" s="36">
        <v>12000</v>
      </c>
      <c r="K350" s="40"/>
      <c r="L350" s="36">
        <v>343000</v>
      </c>
      <c r="M350" s="40"/>
      <c r="N350" s="36">
        <v>201000</v>
      </c>
      <c r="O350" s="40"/>
      <c r="P350" s="36">
        <v>196000</v>
      </c>
      <c r="Q350" s="40"/>
      <c r="R350" s="36">
        <v>1000</v>
      </c>
      <c r="S350" s="36">
        <f t="shared" si="49"/>
        <v>0</v>
      </c>
      <c r="T350" s="58"/>
      <c r="U350" s="65"/>
    </row>
    <row r="351" spans="1:21" x14ac:dyDescent="0.25">
      <c r="A351" s="65"/>
      <c r="B351" s="14"/>
      <c r="C351" s="62" t="s">
        <v>200</v>
      </c>
      <c r="D351" s="14"/>
      <c r="E351" s="65"/>
      <c r="F351" s="36">
        <f t="shared" si="50"/>
        <v>1555000</v>
      </c>
      <c r="G351" s="40"/>
      <c r="H351" s="36">
        <v>0</v>
      </c>
      <c r="I351" s="40"/>
      <c r="J351" s="36">
        <v>13000</v>
      </c>
      <c r="K351" s="40"/>
      <c r="L351" s="36">
        <v>1542000</v>
      </c>
      <c r="M351" s="40"/>
      <c r="N351" s="36">
        <v>910000</v>
      </c>
      <c r="O351" s="40"/>
      <c r="P351" s="36">
        <v>644000</v>
      </c>
      <c r="Q351" s="40"/>
      <c r="R351" s="36">
        <v>-1000</v>
      </c>
      <c r="S351" s="36">
        <f t="shared" si="49"/>
        <v>0</v>
      </c>
      <c r="T351" s="11"/>
      <c r="U351" s="65"/>
    </row>
    <row r="352" spans="1:21" x14ac:dyDescent="0.25">
      <c r="A352" s="65"/>
      <c r="B352" s="14"/>
      <c r="C352" s="62" t="s">
        <v>202</v>
      </c>
      <c r="D352" s="14"/>
      <c r="E352" s="65"/>
      <c r="F352" s="36">
        <f t="shared" si="50"/>
        <v>23000</v>
      </c>
      <c r="G352" s="40"/>
      <c r="H352" s="36">
        <v>-8000</v>
      </c>
      <c r="I352" s="40"/>
      <c r="J352" s="36">
        <v>31000</v>
      </c>
      <c r="K352" s="40"/>
      <c r="L352" s="36">
        <v>0</v>
      </c>
      <c r="M352" s="40"/>
      <c r="N352" s="36">
        <v>0</v>
      </c>
      <c r="O352" s="40"/>
      <c r="P352" s="36">
        <v>23000</v>
      </c>
      <c r="Q352" s="40"/>
      <c r="R352" s="36">
        <v>0</v>
      </c>
      <c r="S352" s="36">
        <f t="shared" si="49"/>
        <v>0</v>
      </c>
      <c r="T352" s="11"/>
      <c r="U352" s="65"/>
    </row>
    <row r="353" spans="1:21" x14ac:dyDescent="0.25">
      <c r="A353" s="65"/>
      <c r="B353" s="14"/>
      <c r="C353" s="62" t="s">
        <v>203</v>
      </c>
      <c r="D353" s="14"/>
      <c r="E353" s="65"/>
      <c r="F353" s="36">
        <f t="shared" si="50"/>
        <v>100000</v>
      </c>
      <c r="G353" s="40"/>
      <c r="H353" s="36">
        <v>15000</v>
      </c>
      <c r="I353" s="40"/>
      <c r="J353" s="36">
        <v>79000</v>
      </c>
      <c r="K353" s="40"/>
      <c r="L353" s="36">
        <v>6000</v>
      </c>
      <c r="M353" s="40"/>
      <c r="N353" s="36">
        <v>49000</v>
      </c>
      <c r="O353" s="40"/>
      <c r="P353" s="36">
        <v>51000</v>
      </c>
      <c r="Q353" s="40"/>
      <c r="R353" s="36">
        <v>0</v>
      </c>
      <c r="S353" s="36">
        <f t="shared" si="49"/>
        <v>0</v>
      </c>
      <c r="T353" s="11"/>
      <c r="U353" s="65"/>
    </row>
    <row r="354" spans="1:21" x14ac:dyDescent="0.25">
      <c r="A354" s="65"/>
      <c r="B354" s="14"/>
      <c r="C354" s="62" t="s">
        <v>204</v>
      </c>
      <c r="D354" s="14"/>
      <c r="E354" s="65"/>
      <c r="F354" s="36">
        <f t="shared" si="50"/>
        <v>126000</v>
      </c>
      <c r="G354" s="40"/>
      <c r="H354" s="36">
        <v>0</v>
      </c>
      <c r="I354" s="40"/>
      <c r="J354" s="36">
        <v>0</v>
      </c>
      <c r="K354" s="40"/>
      <c r="L354" s="36">
        <v>126000</v>
      </c>
      <c r="M354" s="40"/>
      <c r="N354" s="36">
        <v>96000</v>
      </c>
      <c r="O354" s="40"/>
      <c r="P354" s="36">
        <v>31000</v>
      </c>
      <c r="Q354" s="40"/>
      <c r="R354" s="36">
        <v>1000</v>
      </c>
      <c r="S354" s="36">
        <f t="shared" si="49"/>
        <v>0</v>
      </c>
      <c r="T354" s="11"/>
      <c r="U354" s="65"/>
    </row>
    <row r="355" spans="1:21" x14ac:dyDescent="0.25">
      <c r="A355" s="65"/>
      <c r="B355" s="14"/>
      <c r="C355" s="62" t="s">
        <v>206</v>
      </c>
      <c r="D355" s="14"/>
      <c r="E355" s="65"/>
      <c r="F355" s="36">
        <f t="shared" si="50"/>
        <v>7478000</v>
      </c>
      <c r="G355" s="40"/>
      <c r="H355" s="36">
        <v>118000</v>
      </c>
      <c r="I355" s="40"/>
      <c r="J355" s="36">
        <v>547000</v>
      </c>
      <c r="K355" s="40"/>
      <c r="L355" s="36">
        <v>6813000</v>
      </c>
      <c r="M355" s="40"/>
      <c r="N355" s="36">
        <v>4011000</v>
      </c>
      <c r="O355" s="40"/>
      <c r="P355" s="36">
        <v>3643000</v>
      </c>
      <c r="Q355" s="40"/>
      <c r="R355" s="36">
        <v>176000</v>
      </c>
      <c r="S355" s="36">
        <f t="shared" si="49"/>
        <v>0</v>
      </c>
      <c r="T355" s="11"/>
      <c r="U355" s="65"/>
    </row>
    <row r="356" spans="1:21" x14ac:dyDescent="0.25">
      <c r="A356" s="65"/>
      <c r="B356" s="14"/>
      <c r="C356" s="62" t="s">
        <v>207</v>
      </c>
      <c r="D356" s="14"/>
      <c r="E356" s="65"/>
      <c r="F356" s="36">
        <f t="shared" si="50"/>
        <v>260000</v>
      </c>
      <c r="G356" s="40"/>
      <c r="H356" s="36">
        <v>3000</v>
      </c>
      <c r="I356" s="40"/>
      <c r="J356" s="36">
        <v>47000</v>
      </c>
      <c r="K356" s="40"/>
      <c r="L356" s="36">
        <v>210000</v>
      </c>
      <c r="M356" s="40"/>
      <c r="N356" s="36">
        <v>162000</v>
      </c>
      <c r="O356" s="40"/>
      <c r="P356" s="36">
        <v>98000</v>
      </c>
      <c r="Q356" s="40"/>
      <c r="R356" s="36">
        <v>0</v>
      </c>
      <c r="S356" s="36">
        <f t="shared" si="49"/>
        <v>0</v>
      </c>
      <c r="T356" s="11"/>
      <c r="U356" s="65"/>
    </row>
    <row r="357" spans="1:21" x14ac:dyDescent="0.25">
      <c r="A357" s="65"/>
      <c r="B357" s="65"/>
      <c r="C357" s="62" t="s">
        <v>209</v>
      </c>
      <c r="D357" s="14"/>
      <c r="E357" s="65"/>
      <c r="F357" s="36">
        <f t="shared" si="50"/>
        <v>2378000</v>
      </c>
      <c r="G357" s="40"/>
      <c r="H357" s="36">
        <v>166000</v>
      </c>
      <c r="I357" s="40"/>
      <c r="J357" s="36">
        <v>251000</v>
      </c>
      <c r="K357" s="40"/>
      <c r="L357" s="36">
        <v>1961000</v>
      </c>
      <c r="M357" s="40"/>
      <c r="N357" s="36">
        <v>1132000</v>
      </c>
      <c r="O357" s="40"/>
      <c r="P357" s="36">
        <v>1351000</v>
      </c>
      <c r="Q357" s="40"/>
      <c r="R357" s="36">
        <v>105000</v>
      </c>
      <c r="S357" s="36">
        <f t="shared" si="49"/>
        <v>0</v>
      </c>
      <c r="T357" s="11"/>
      <c r="U357" s="65"/>
    </row>
    <row r="358" spans="1:21" x14ac:dyDescent="0.25">
      <c r="A358" s="65"/>
      <c r="B358" s="14"/>
      <c r="C358" s="62" t="s">
        <v>210</v>
      </c>
      <c r="D358" s="14"/>
      <c r="E358" s="65"/>
      <c r="F358" s="36">
        <f t="shared" si="50"/>
        <v>12000</v>
      </c>
      <c r="G358" s="40"/>
      <c r="H358" s="36">
        <v>0</v>
      </c>
      <c r="I358" s="40"/>
      <c r="J358" s="36">
        <v>11000</v>
      </c>
      <c r="K358" s="40"/>
      <c r="L358" s="36">
        <v>1000</v>
      </c>
      <c r="M358" s="40"/>
      <c r="N358" s="36">
        <v>0</v>
      </c>
      <c r="O358" s="40"/>
      <c r="P358" s="36">
        <v>12000</v>
      </c>
      <c r="Q358" s="40"/>
      <c r="R358" s="36">
        <v>0</v>
      </c>
      <c r="S358" s="36">
        <f t="shared" si="49"/>
        <v>0</v>
      </c>
      <c r="T358" s="11"/>
      <c r="U358" s="65"/>
    </row>
    <row r="359" spans="1:21" x14ac:dyDescent="0.25">
      <c r="A359" s="65"/>
      <c r="B359" s="14"/>
      <c r="C359" s="62" t="s">
        <v>213</v>
      </c>
      <c r="D359" s="14"/>
      <c r="E359" s="65"/>
      <c r="F359" s="36">
        <f t="shared" si="50"/>
        <v>26000</v>
      </c>
      <c r="G359" s="40"/>
      <c r="H359" s="36">
        <v>0</v>
      </c>
      <c r="I359" s="40"/>
      <c r="J359" s="36">
        <v>11000</v>
      </c>
      <c r="K359" s="40"/>
      <c r="L359" s="36">
        <v>15000</v>
      </c>
      <c r="M359" s="40"/>
      <c r="N359" s="36">
        <v>10000</v>
      </c>
      <c r="O359" s="40"/>
      <c r="P359" s="36">
        <v>16000</v>
      </c>
      <c r="Q359" s="40"/>
      <c r="R359" s="36">
        <v>0</v>
      </c>
      <c r="S359" s="36">
        <f t="shared" si="49"/>
        <v>0</v>
      </c>
      <c r="T359" s="11"/>
      <c r="U359" s="65"/>
    </row>
    <row r="360" spans="1:21" x14ac:dyDescent="0.25">
      <c r="A360" s="65"/>
      <c r="B360" s="14"/>
      <c r="C360" s="62" t="s">
        <v>214</v>
      </c>
      <c r="D360" s="14"/>
      <c r="E360" s="65"/>
      <c r="F360" s="36">
        <f t="shared" si="50"/>
        <v>30000</v>
      </c>
      <c r="G360" s="40"/>
      <c r="H360" s="36">
        <v>3000</v>
      </c>
      <c r="I360" s="40"/>
      <c r="J360" s="36">
        <v>26000</v>
      </c>
      <c r="K360" s="40"/>
      <c r="L360" s="36">
        <v>1000</v>
      </c>
      <c r="M360" s="40"/>
      <c r="N360" s="36">
        <v>1000</v>
      </c>
      <c r="O360" s="40"/>
      <c r="P360" s="36">
        <v>29000</v>
      </c>
      <c r="Q360" s="40"/>
      <c r="R360" s="36">
        <v>0</v>
      </c>
      <c r="S360" s="36">
        <f t="shared" si="49"/>
        <v>0</v>
      </c>
      <c r="T360" s="11"/>
      <c r="U360" s="65"/>
    </row>
    <row r="361" spans="1:21" s="65" customFormat="1" x14ac:dyDescent="0.25">
      <c r="C361" s="60" t="s">
        <v>215</v>
      </c>
      <c r="D361" s="14"/>
      <c r="F361" s="39">
        <f t="shared" si="50"/>
        <v>744000</v>
      </c>
      <c r="G361" s="40"/>
      <c r="H361" s="39">
        <v>27000</v>
      </c>
      <c r="I361" s="40"/>
      <c r="J361" s="39">
        <v>80000</v>
      </c>
      <c r="K361" s="40"/>
      <c r="L361" s="39">
        <v>637000</v>
      </c>
      <c r="M361" s="40"/>
      <c r="N361" s="39">
        <v>537000</v>
      </c>
      <c r="O361" s="40"/>
      <c r="P361" s="39">
        <v>207000</v>
      </c>
      <c r="Q361" s="40"/>
      <c r="R361" s="39">
        <v>0</v>
      </c>
      <c r="S361" s="36">
        <f t="shared" si="49"/>
        <v>0</v>
      </c>
      <c r="T361" s="64"/>
    </row>
    <row r="362" spans="1:21" x14ac:dyDescent="0.25">
      <c r="A362" s="65"/>
      <c r="B362" s="14"/>
      <c r="C362" s="65"/>
      <c r="D362" s="14"/>
      <c r="E362" s="65"/>
      <c r="F362" s="41"/>
      <c r="G362" s="40"/>
      <c r="H362" s="41"/>
      <c r="I362" s="40"/>
      <c r="J362" s="41"/>
      <c r="K362" s="40"/>
      <c r="L362" s="41"/>
      <c r="M362" s="40"/>
      <c r="N362" s="41"/>
      <c r="O362" s="40"/>
      <c r="P362" s="41"/>
      <c r="Q362" s="40"/>
      <c r="R362" s="41"/>
      <c r="T362" s="11"/>
    </row>
    <row r="363" spans="1:21" x14ac:dyDescent="0.25">
      <c r="A363" s="65"/>
      <c r="B363" s="14"/>
      <c r="C363" s="65"/>
      <c r="D363" s="14"/>
      <c r="E363" s="65" t="s">
        <v>4</v>
      </c>
      <c r="F363" s="39">
        <f>SUM(F320:F361)</f>
        <v>38555000</v>
      </c>
      <c r="G363" s="41"/>
      <c r="H363" s="39">
        <f>SUM(H320:H361)</f>
        <v>1410000</v>
      </c>
      <c r="I363" s="41"/>
      <c r="J363" s="39">
        <f>SUM(J320:J361)</f>
        <v>5979000</v>
      </c>
      <c r="K363" s="41"/>
      <c r="L363" s="39">
        <f>SUM(L320:L361)</f>
        <v>31166000</v>
      </c>
      <c r="M363" s="41"/>
      <c r="N363" s="39">
        <f>SUM(N320:N361)</f>
        <v>19453000</v>
      </c>
      <c r="O363" s="41"/>
      <c r="P363" s="39">
        <f>SUM(P320:P361)</f>
        <v>19614000</v>
      </c>
      <c r="Q363" s="41"/>
      <c r="R363" s="39">
        <f>SUM(R320:R361)</f>
        <v>512000</v>
      </c>
      <c r="T363" s="11"/>
    </row>
    <row r="364" spans="1:21" x14ac:dyDescent="0.25">
      <c r="A364" s="65"/>
      <c r="B364" s="14"/>
      <c r="C364" s="65"/>
      <c r="D364" s="14"/>
      <c r="E364" s="65"/>
      <c r="F364" s="41"/>
      <c r="G364" s="40"/>
      <c r="H364" s="41"/>
      <c r="I364" s="40"/>
      <c r="J364" s="41"/>
      <c r="K364" s="40"/>
      <c r="L364" s="41"/>
      <c r="M364" s="40"/>
      <c r="N364" s="41"/>
      <c r="O364" s="40"/>
      <c r="P364" s="41"/>
      <c r="Q364" s="40"/>
      <c r="R364" s="41"/>
      <c r="T364" s="11"/>
    </row>
    <row r="365" spans="1:21" x14ac:dyDescent="0.25">
      <c r="A365" s="65"/>
      <c r="B365" s="65" t="s">
        <v>68</v>
      </c>
      <c r="C365" s="65"/>
      <c r="D365" s="14"/>
      <c r="E365" s="65"/>
      <c r="F365" s="41"/>
      <c r="G365" s="40"/>
      <c r="H365" s="41"/>
      <c r="I365" s="40"/>
      <c r="J365" s="41"/>
      <c r="K365" s="40"/>
      <c r="L365" s="41"/>
      <c r="M365" s="40"/>
      <c r="N365" s="41"/>
      <c r="O365" s="40"/>
      <c r="P365" s="41"/>
      <c r="Q365" s="40"/>
      <c r="R365" s="41"/>
      <c r="T365" s="11"/>
    </row>
    <row r="366" spans="1:21" s="65" customFormat="1" x14ac:dyDescent="0.25">
      <c r="C366" s="65" t="s">
        <v>103</v>
      </c>
      <c r="D366" s="14"/>
      <c r="F366" s="36">
        <f t="shared" ref="F366:F371" si="60">SUM(H366:L366)</f>
        <v>4000</v>
      </c>
      <c r="G366" s="40"/>
      <c r="H366" s="36">
        <v>0</v>
      </c>
      <c r="I366" s="40"/>
      <c r="J366" s="36">
        <v>0</v>
      </c>
      <c r="K366" s="40"/>
      <c r="L366" s="36">
        <v>4000</v>
      </c>
      <c r="M366" s="40"/>
      <c r="N366" s="36">
        <v>3000</v>
      </c>
      <c r="O366" s="40"/>
      <c r="P366" s="36">
        <v>1000</v>
      </c>
      <c r="Q366" s="40"/>
      <c r="R366" s="36">
        <v>0</v>
      </c>
      <c r="S366" s="36">
        <f t="shared" ref="S366" si="61">SUM(N366:P366)-R366-F366</f>
        <v>0</v>
      </c>
      <c r="T366" s="64"/>
    </row>
    <row r="367" spans="1:21" s="65" customFormat="1" x14ac:dyDescent="0.25">
      <c r="C367" s="65" t="s">
        <v>549</v>
      </c>
      <c r="D367" s="14"/>
      <c r="F367" s="36">
        <f t="shared" si="60"/>
        <v>3000</v>
      </c>
      <c r="G367" s="40"/>
      <c r="H367" s="36">
        <v>0</v>
      </c>
      <c r="I367" s="40"/>
      <c r="J367" s="36">
        <v>3000</v>
      </c>
      <c r="K367" s="40"/>
      <c r="L367" s="36">
        <v>0</v>
      </c>
      <c r="M367" s="40"/>
      <c r="N367" s="36">
        <v>0</v>
      </c>
      <c r="O367" s="40"/>
      <c r="P367" s="36">
        <v>3000</v>
      </c>
      <c r="Q367" s="40"/>
      <c r="R367" s="36">
        <v>0</v>
      </c>
      <c r="S367" s="36">
        <f t="shared" ref="S367" si="62">SUM(N367:P367)-R367-F367</f>
        <v>0</v>
      </c>
      <c r="T367" s="64"/>
    </row>
    <row r="368" spans="1:21" x14ac:dyDescent="0.25">
      <c r="A368" s="65"/>
      <c r="B368" s="14"/>
      <c r="C368" s="65" t="s">
        <v>223</v>
      </c>
      <c r="D368" s="14"/>
      <c r="E368" s="65"/>
      <c r="F368" s="36">
        <f t="shared" si="60"/>
        <v>5000</v>
      </c>
      <c r="G368" s="40"/>
      <c r="H368" s="36">
        <v>0</v>
      </c>
      <c r="I368" s="40"/>
      <c r="J368" s="36">
        <v>5000</v>
      </c>
      <c r="K368" s="40"/>
      <c r="L368" s="36">
        <v>0</v>
      </c>
      <c r="M368" s="40"/>
      <c r="N368" s="36">
        <v>0</v>
      </c>
      <c r="O368" s="40"/>
      <c r="P368" s="36">
        <v>5000</v>
      </c>
      <c r="Q368" s="40"/>
      <c r="R368" s="36">
        <v>0</v>
      </c>
      <c r="S368" s="36">
        <f t="shared" ref="S368:S374" si="63">SUM(N368:P368)-R368-F368</f>
        <v>0</v>
      </c>
      <c r="T368" s="11"/>
    </row>
    <row r="369" spans="1:21" s="59" customFormat="1" x14ac:dyDescent="0.25">
      <c r="A369" s="65"/>
      <c r="B369" s="14"/>
      <c r="C369" s="65" t="s">
        <v>23</v>
      </c>
      <c r="D369" s="14"/>
      <c r="E369" s="65"/>
      <c r="F369" s="36">
        <f t="shared" si="60"/>
        <v>0</v>
      </c>
      <c r="G369" s="40"/>
      <c r="H369" s="36">
        <v>0</v>
      </c>
      <c r="I369" s="40"/>
      <c r="J369" s="36">
        <v>0</v>
      </c>
      <c r="K369" s="40"/>
      <c r="L369" s="36">
        <v>0</v>
      </c>
      <c r="M369" s="40"/>
      <c r="N369" s="36">
        <v>0</v>
      </c>
      <c r="O369" s="40"/>
      <c r="P369" s="36">
        <v>0</v>
      </c>
      <c r="Q369" s="40"/>
      <c r="R369" s="36">
        <v>0</v>
      </c>
      <c r="S369" s="36">
        <f t="shared" si="63"/>
        <v>0</v>
      </c>
      <c r="T369" s="58"/>
      <c r="U369" s="65"/>
    </row>
    <row r="370" spans="1:21" x14ac:dyDescent="0.25">
      <c r="A370" s="65"/>
      <c r="B370" s="14"/>
      <c r="C370" s="65" t="s">
        <v>119</v>
      </c>
      <c r="D370" s="14"/>
      <c r="E370" s="65"/>
      <c r="F370" s="36">
        <f t="shared" si="60"/>
        <v>5000</v>
      </c>
      <c r="G370" s="40"/>
      <c r="H370" s="36">
        <v>2000</v>
      </c>
      <c r="I370" s="40"/>
      <c r="J370" s="36">
        <v>3000</v>
      </c>
      <c r="K370" s="40"/>
      <c r="L370" s="36">
        <v>0</v>
      </c>
      <c r="M370" s="40"/>
      <c r="N370" s="36">
        <v>2000</v>
      </c>
      <c r="O370" s="40"/>
      <c r="P370" s="36">
        <v>3000</v>
      </c>
      <c r="Q370" s="40"/>
      <c r="R370" s="36">
        <v>0</v>
      </c>
      <c r="S370" s="36">
        <f t="shared" si="63"/>
        <v>0</v>
      </c>
      <c r="T370" s="11"/>
      <c r="U370" s="65"/>
    </row>
    <row r="371" spans="1:21" x14ac:dyDescent="0.25">
      <c r="A371" s="65"/>
      <c r="B371" s="14"/>
      <c r="C371" s="65" t="s">
        <v>192</v>
      </c>
      <c r="D371" s="14"/>
      <c r="E371" s="65"/>
      <c r="F371" s="36">
        <f t="shared" si="60"/>
        <v>1172000</v>
      </c>
      <c r="G371" s="40"/>
      <c r="H371" s="36">
        <v>222000</v>
      </c>
      <c r="I371" s="40"/>
      <c r="J371" s="36">
        <v>164000</v>
      </c>
      <c r="K371" s="40"/>
      <c r="L371" s="36">
        <v>786000</v>
      </c>
      <c r="M371" s="40"/>
      <c r="N371" s="36">
        <v>610000</v>
      </c>
      <c r="O371" s="40"/>
      <c r="P371" s="36">
        <v>563000</v>
      </c>
      <c r="Q371" s="40"/>
      <c r="R371" s="36">
        <v>1000</v>
      </c>
      <c r="S371" s="36">
        <f t="shared" si="63"/>
        <v>0</v>
      </c>
      <c r="T371" s="11"/>
      <c r="U371" s="65"/>
    </row>
    <row r="372" spans="1:21" s="65" customFormat="1" x14ac:dyDescent="0.25">
      <c r="B372" s="14"/>
      <c r="C372" s="65" t="s">
        <v>206</v>
      </c>
      <c r="D372" s="14"/>
      <c r="F372" s="36">
        <f t="shared" ref="F372:F373" si="64">SUM(H372:L372)</f>
        <v>38000</v>
      </c>
      <c r="G372" s="40"/>
      <c r="H372" s="36">
        <v>0</v>
      </c>
      <c r="I372" s="40"/>
      <c r="J372" s="36">
        <v>0</v>
      </c>
      <c r="K372" s="40"/>
      <c r="L372" s="36">
        <v>38000</v>
      </c>
      <c r="M372" s="40"/>
      <c r="N372" s="36">
        <v>33000</v>
      </c>
      <c r="O372" s="40"/>
      <c r="P372" s="36">
        <v>4000</v>
      </c>
      <c r="Q372" s="40"/>
      <c r="R372" s="36">
        <v>-1000</v>
      </c>
      <c r="S372" s="36">
        <f t="shared" ref="S372:S373" si="65">SUM(N372:P372)-R372-F372</f>
        <v>0</v>
      </c>
      <c r="T372" s="64"/>
    </row>
    <row r="373" spans="1:21" s="65" customFormat="1" x14ac:dyDescent="0.25">
      <c r="B373" s="14"/>
      <c r="C373" s="60" t="s">
        <v>209</v>
      </c>
      <c r="D373" s="14"/>
      <c r="F373" s="36">
        <f t="shared" si="64"/>
        <v>39000</v>
      </c>
      <c r="G373" s="40"/>
      <c r="H373" s="36">
        <v>0</v>
      </c>
      <c r="I373" s="40"/>
      <c r="J373" s="36">
        <v>0</v>
      </c>
      <c r="K373" s="40"/>
      <c r="L373" s="36">
        <v>39000</v>
      </c>
      <c r="M373" s="40"/>
      <c r="N373" s="36">
        <v>32000</v>
      </c>
      <c r="O373" s="40"/>
      <c r="P373" s="36">
        <v>7000</v>
      </c>
      <c r="Q373" s="40"/>
      <c r="R373" s="36">
        <v>0</v>
      </c>
      <c r="S373" s="36">
        <f t="shared" si="65"/>
        <v>0</v>
      </c>
      <c r="T373" s="64"/>
    </row>
    <row r="374" spans="1:21" s="65" customFormat="1" x14ac:dyDescent="0.25">
      <c r="C374" s="65" t="s">
        <v>213</v>
      </c>
      <c r="D374" s="14"/>
      <c r="F374" s="39">
        <f>SUM(H374:L374)</f>
        <v>11000</v>
      </c>
      <c r="G374" s="40"/>
      <c r="H374" s="39">
        <v>0</v>
      </c>
      <c r="I374" s="40"/>
      <c r="J374" s="39">
        <v>0</v>
      </c>
      <c r="K374" s="40"/>
      <c r="L374" s="39">
        <v>11000</v>
      </c>
      <c r="M374" s="40"/>
      <c r="N374" s="39">
        <v>6000</v>
      </c>
      <c r="O374" s="40"/>
      <c r="P374" s="39">
        <v>5000</v>
      </c>
      <c r="Q374" s="40"/>
      <c r="R374" s="39">
        <v>0</v>
      </c>
      <c r="S374" s="36">
        <f t="shared" si="63"/>
        <v>0</v>
      </c>
      <c r="T374" s="64"/>
    </row>
    <row r="375" spans="1:21" x14ac:dyDescent="0.25">
      <c r="A375" s="65"/>
      <c r="B375" s="14"/>
      <c r="C375" s="65"/>
      <c r="D375" s="14"/>
      <c r="E375" s="65"/>
      <c r="F375" s="41"/>
      <c r="G375" s="40"/>
      <c r="H375" s="41"/>
      <c r="I375" s="40"/>
      <c r="J375" s="41"/>
      <c r="K375" s="40"/>
      <c r="L375" s="41"/>
      <c r="M375" s="40"/>
      <c r="N375" s="41"/>
      <c r="O375" s="40"/>
      <c r="P375" s="41"/>
      <c r="Q375" s="40"/>
      <c r="R375" s="41"/>
      <c r="T375" s="11"/>
    </row>
    <row r="376" spans="1:21" ht="12" customHeight="1" x14ac:dyDescent="0.25">
      <c r="A376" s="65"/>
      <c r="B376" s="14"/>
      <c r="C376" s="65"/>
      <c r="D376" s="14"/>
      <c r="E376" s="65" t="s">
        <v>4</v>
      </c>
      <c r="F376" s="39">
        <f>SUM(F366:F374)</f>
        <v>1277000</v>
      </c>
      <c r="G376" s="41"/>
      <c r="H376" s="39">
        <f>SUM(H366:H374)</f>
        <v>224000</v>
      </c>
      <c r="I376" s="41"/>
      <c r="J376" s="39">
        <f>SUM(J366:J374)</f>
        <v>175000</v>
      </c>
      <c r="K376" s="41"/>
      <c r="L376" s="39">
        <f>SUM(L366:L374)</f>
        <v>878000</v>
      </c>
      <c r="M376" s="41"/>
      <c r="N376" s="39">
        <f>SUM(N366:N374)</f>
        <v>686000</v>
      </c>
      <c r="O376" s="41"/>
      <c r="P376" s="39">
        <f>SUM(P366:P374)</f>
        <v>591000</v>
      </c>
      <c r="Q376" s="41"/>
      <c r="R376" s="39">
        <f>SUM(R366:R374)</f>
        <v>0</v>
      </c>
      <c r="T376" s="11"/>
    </row>
    <row r="377" spans="1:21" x14ac:dyDescent="0.25">
      <c r="A377" s="65"/>
      <c r="B377" s="14"/>
      <c r="C377" s="65"/>
      <c r="D377" s="14"/>
      <c r="E377" s="65"/>
      <c r="F377" s="41"/>
      <c r="G377" s="40"/>
      <c r="H377" s="41"/>
      <c r="I377" s="40"/>
      <c r="J377" s="41"/>
      <c r="K377" s="40"/>
      <c r="L377" s="41"/>
      <c r="M377" s="40"/>
      <c r="N377" s="41"/>
      <c r="O377" s="40"/>
      <c r="P377" s="41"/>
      <c r="Q377" s="40"/>
      <c r="R377" s="41"/>
      <c r="T377" s="11"/>
    </row>
    <row r="378" spans="1:21" x14ac:dyDescent="0.25">
      <c r="A378" s="10"/>
      <c r="B378" s="65" t="s">
        <v>59</v>
      </c>
      <c r="C378" s="65"/>
      <c r="D378" s="14"/>
      <c r="E378" s="65"/>
      <c r="F378" s="41"/>
      <c r="G378" s="40"/>
      <c r="H378" s="41"/>
      <c r="I378" s="40"/>
      <c r="J378" s="41"/>
      <c r="K378" s="40"/>
      <c r="L378" s="41"/>
      <c r="M378" s="40"/>
      <c r="N378" s="41"/>
      <c r="O378" s="40"/>
      <c r="P378" s="41"/>
      <c r="Q378" s="40"/>
      <c r="R378" s="41"/>
      <c r="T378" s="11"/>
    </row>
    <row r="379" spans="1:21" x14ac:dyDescent="0.25">
      <c r="A379" s="10"/>
      <c r="B379" s="14"/>
      <c r="C379" s="65" t="s">
        <v>69</v>
      </c>
      <c r="D379" s="14"/>
      <c r="E379" s="65"/>
      <c r="F379" s="36">
        <f>SUM(H379:L379)</f>
        <v>11306000</v>
      </c>
      <c r="G379" s="40"/>
      <c r="H379" s="36">
        <v>8426000</v>
      </c>
      <c r="I379" s="40"/>
      <c r="J379" s="36">
        <v>2446000</v>
      </c>
      <c r="K379" s="40"/>
      <c r="L379" s="36">
        <v>434000</v>
      </c>
      <c r="M379" s="40"/>
      <c r="N379" s="36">
        <v>5287000</v>
      </c>
      <c r="O379" s="40"/>
      <c r="P379" s="36">
        <v>6018000</v>
      </c>
      <c r="Q379" s="40"/>
      <c r="R379" s="36">
        <v>-1000</v>
      </c>
      <c r="S379" s="36">
        <f t="shared" ref="S379:S382" si="66">SUM(N379:P379)-R379-F379</f>
        <v>0</v>
      </c>
      <c r="T379" s="11"/>
      <c r="U379" s="65"/>
    </row>
    <row r="380" spans="1:21" x14ac:dyDescent="0.25">
      <c r="A380" s="10"/>
      <c r="B380" s="65"/>
      <c r="C380" s="65" t="s">
        <v>224</v>
      </c>
      <c r="D380" s="14"/>
      <c r="E380" s="65"/>
      <c r="F380" s="36">
        <f>SUM(H380:L380)</f>
        <v>636000</v>
      </c>
      <c r="G380" s="40"/>
      <c r="H380" s="36">
        <v>596000</v>
      </c>
      <c r="I380" s="40"/>
      <c r="J380" s="36">
        <v>40000</v>
      </c>
      <c r="K380" s="40"/>
      <c r="L380" s="36">
        <v>0</v>
      </c>
      <c r="M380" s="40"/>
      <c r="N380" s="36">
        <v>414000</v>
      </c>
      <c r="O380" s="40"/>
      <c r="P380" s="36">
        <v>236000</v>
      </c>
      <c r="Q380" s="40"/>
      <c r="R380" s="36">
        <v>14000</v>
      </c>
      <c r="S380" s="36">
        <f t="shared" si="66"/>
        <v>0</v>
      </c>
      <c r="T380" s="11"/>
      <c r="U380" s="65"/>
    </row>
    <row r="381" spans="1:21" s="59" customFormat="1" x14ac:dyDescent="0.25">
      <c r="A381" s="10"/>
      <c r="B381" s="14"/>
      <c r="C381" s="65" t="s">
        <v>520</v>
      </c>
      <c r="D381" s="14"/>
      <c r="E381" s="65"/>
      <c r="F381" s="36">
        <f>SUM(H381:L381)</f>
        <v>5000</v>
      </c>
      <c r="G381" s="40"/>
      <c r="H381" s="36">
        <v>0</v>
      </c>
      <c r="I381" s="40"/>
      <c r="J381" s="36">
        <v>0</v>
      </c>
      <c r="K381" s="40"/>
      <c r="L381" s="36">
        <v>5000</v>
      </c>
      <c r="M381" s="40"/>
      <c r="N381" s="36">
        <v>0</v>
      </c>
      <c r="O381" s="40"/>
      <c r="P381" s="36">
        <v>5000</v>
      </c>
      <c r="Q381" s="40"/>
      <c r="R381" s="36">
        <v>0</v>
      </c>
      <c r="S381" s="36">
        <f t="shared" si="66"/>
        <v>0</v>
      </c>
      <c r="T381" s="58"/>
      <c r="U381" s="65"/>
    </row>
    <row r="382" spans="1:21" x14ac:dyDescent="0.25">
      <c r="A382" s="65"/>
      <c r="B382" s="14"/>
      <c r="C382" s="65" t="s">
        <v>225</v>
      </c>
      <c r="D382" s="14"/>
      <c r="E382" s="65"/>
      <c r="F382" s="39">
        <f>SUM(H382:L382)</f>
        <v>265000</v>
      </c>
      <c r="G382" s="40"/>
      <c r="H382" s="39">
        <v>255000</v>
      </c>
      <c r="I382" s="40"/>
      <c r="J382" s="39">
        <v>10000</v>
      </c>
      <c r="K382" s="40"/>
      <c r="L382" s="39">
        <v>0</v>
      </c>
      <c r="M382" s="40"/>
      <c r="N382" s="39">
        <v>182000</v>
      </c>
      <c r="O382" s="40"/>
      <c r="P382" s="39">
        <v>84000</v>
      </c>
      <c r="Q382" s="40"/>
      <c r="R382" s="39">
        <v>1000</v>
      </c>
      <c r="S382" s="36">
        <f t="shared" si="66"/>
        <v>0</v>
      </c>
      <c r="T382" s="11"/>
      <c r="U382" s="65"/>
    </row>
    <row r="383" spans="1:21" x14ac:dyDescent="0.25">
      <c r="A383" s="65"/>
      <c r="B383" s="65"/>
      <c r="C383" s="65"/>
      <c r="D383" s="14"/>
      <c r="E383" s="65"/>
      <c r="F383" s="41"/>
      <c r="G383" s="40"/>
      <c r="H383" s="41"/>
      <c r="I383" s="40"/>
      <c r="J383" s="41"/>
      <c r="K383" s="40"/>
      <c r="L383" s="41"/>
      <c r="M383" s="40"/>
      <c r="N383" s="41"/>
      <c r="O383" s="40"/>
      <c r="P383" s="41"/>
      <c r="Q383" s="40"/>
      <c r="R383" s="41"/>
      <c r="T383" s="11"/>
      <c r="U383" s="65"/>
    </row>
    <row r="384" spans="1:21" x14ac:dyDescent="0.25">
      <c r="A384" s="65"/>
      <c r="B384" s="14"/>
      <c r="C384" s="65"/>
      <c r="D384" s="14"/>
      <c r="E384" s="65" t="s">
        <v>4</v>
      </c>
      <c r="F384" s="39">
        <f>SUM(F379:F382)</f>
        <v>12212000</v>
      </c>
      <c r="G384" s="41"/>
      <c r="H384" s="39">
        <f>SUM(H379:H382)</f>
        <v>9277000</v>
      </c>
      <c r="I384" s="41"/>
      <c r="J384" s="39">
        <f>SUM(J379:J382)</f>
        <v>2496000</v>
      </c>
      <c r="K384" s="41"/>
      <c r="L384" s="39">
        <f>SUM(L379:L382)</f>
        <v>439000</v>
      </c>
      <c r="M384" s="41"/>
      <c r="N384" s="39">
        <f>SUM(N379:N382)</f>
        <v>5883000</v>
      </c>
      <c r="O384" s="41"/>
      <c r="P384" s="39">
        <f>SUM(P379:P382)</f>
        <v>6343000</v>
      </c>
      <c r="Q384" s="41"/>
      <c r="R384" s="39">
        <f>SUM(R379:R382)</f>
        <v>14000</v>
      </c>
      <c r="S384" s="36">
        <f t="shared" ref="S384" si="67">SUM(N384:P384)-R384-F384</f>
        <v>0</v>
      </c>
      <c r="T384" s="11"/>
    </row>
    <row r="385" spans="1:21" x14ac:dyDescent="0.25">
      <c r="A385" s="65"/>
      <c r="B385" s="14"/>
      <c r="C385" s="65"/>
      <c r="D385" s="14"/>
      <c r="E385" s="65"/>
      <c r="F385" s="41"/>
      <c r="G385" s="40"/>
      <c r="H385" s="41"/>
      <c r="I385" s="40"/>
      <c r="J385" s="41"/>
      <c r="K385" s="40"/>
      <c r="L385" s="41"/>
      <c r="M385" s="40"/>
      <c r="N385" s="41"/>
      <c r="O385" s="40"/>
      <c r="P385" s="41"/>
      <c r="Q385" s="40"/>
      <c r="R385" s="41"/>
      <c r="T385" s="11"/>
    </row>
    <row r="386" spans="1:21" x14ac:dyDescent="0.25">
      <c r="A386" s="65"/>
      <c r="B386" s="65"/>
      <c r="C386" s="65"/>
      <c r="D386" s="14"/>
      <c r="E386" s="65" t="s">
        <v>226</v>
      </c>
      <c r="F386" s="41"/>
      <c r="G386" s="40"/>
      <c r="H386" s="41"/>
      <c r="I386" s="40"/>
      <c r="J386" s="41"/>
      <c r="K386" s="40"/>
      <c r="L386" s="41"/>
      <c r="M386" s="40"/>
      <c r="N386" s="41"/>
      <c r="O386" s="40"/>
      <c r="P386" s="41"/>
      <c r="Q386" s="40"/>
      <c r="R386" s="41"/>
      <c r="T386" s="11"/>
    </row>
    <row r="387" spans="1:21" x14ac:dyDescent="0.25">
      <c r="A387" s="65"/>
      <c r="B387" s="65"/>
      <c r="C387" s="65"/>
      <c r="D387" s="14"/>
      <c r="E387" s="65" t="s">
        <v>227</v>
      </c>
      <c r="F387" s="39">
        <f>F317+F363+F376+F384</f>
        <v>210460000</v>
      </c>
      <c r="G387" s="41"/>
      <c r="H387" s="39">
        <f>H317+H363+H376+H384</f>
        <v>158366000</v>
      </c>
      <c r="I387" s="41"/>
      <c r="J387" s="39">
        <f>J317+J363+J376+J384</f>
        <v>17411000</v>
      </c>
      <c r="K387" s="41"/>
      <c r="L387" s="39">
        <f>L317+L363+L376+L384</f>
        <v>34683000</v>
      </c>
      <c r="M387" s="41"/>
      <c r="N387" s="39">
        <f>N317+N363+N376+N384</f>
        <v>136980000</v>
      </c>
      <c r="O387" s="41"/>
      <c r="P387" s="39">
        <f>P317+P363+P376+P384</f>
        <v>74066000</v>
      </c>
      <c r="Q387" s="41"/>
      <c r="R387" s="39">
        <f>R317+R363+R376+R384</f>
        <v>586000</v>
      </c>
      <c r="S387" s="36">
        <f t="shared" ref="S387" si="68">SUM(N387:P387)-R387-F387</f>
        <v>0</v>
      </c>
      <c r="T387" s="11"/>
    </row>
    <row r="388" spans="1:21" x14ac:dyDescent="0.25">
      <c r="A388" s="65"/>
      <c r="B388" s="65"/>
      <c r="C388" s="65"/>
      <c r="D388" s="14"/>
      <c r="E388" s="65"/>
      <c r="F388" s="41"/>
      <c r="G388" s="40"/>
      <c r="H388" s="41"/>
      <c r="I388" s="40"/>
      <c r="J388" s="41"/>
      <c r="K388" s="40"/>
      <c r="L388" s="41"/>
      <c r="M388" s="40"/>
      <c r="N388" s="41"/>
      <c r="O388" s="40"/>
      <c r="P388" s="41"/>
      <c r="Q388" s="40"/>
      <c r="R388" s="41"/>
      <c r="T388" s="11"/>
    </row>
    <row r="389" spans="1:21" x14ac:dyDescent="0.25">
      <c r="A389" s="10" t="s">
        <v>8</v>
      </c>
      <c r="B389" s="65"/>
      <c r="C389" s="65"/>
      <c r="D389" s="14"/>
      <c r="E389" s="65"/>
      <c r="F389" s="41"/>
      <c r="G389" s="40"/>
      <c r="H389" s="41"/>
      <c r="I389" s="40"/>
      <c r="J389" s="41"/>
      <c r="K389" s="40"/>
      <c r="L389" s="41"/>
      <c r="M389" s="40"/>
      <c r="N389" s="41"/>
      <c r="O389" s="40"/>
      <c r="P389" s="41"/>
      <c r="Q389" s="40"/>
      <c r="R389" s="41"/>
      <c r="T389" s="11"/>
    </row>
    <row r="390" spans="1:21" x14ac:dyDescent="0.25">
      <c r="A390" s="10"/>
      <c r="B390" s="14"/>
      <c r="C390" s="65"/>
      <c r="D390" s="14"/>
      <c r="E390" s="65"/>
      <c r="F390" s="41"/>
      <c r="G390" s="40"/>
      <c r="H390" s="41"/>
      <c r="I390" s="40"/>
      <c r="J390" s="41"/>
      <c r="K390" s="40"/>
      <c r="L390" s="41"/>
      <c r="M390" s="40"/>
      <c r="N390" s="41"/>
      <c r="O390" s="40"/>
      <c r="P390" s="41"/>
      <c r="Q390" s="40"/>
      <c r="R390" s="41"/>
      <c r="T390" s="11"/>
    </row>
    <row r="391" spans="1:21" x14ac:dyDescent="0.25">
      <c r="A391" s="10"/>
      <c r="B391" s="65" t="s">
        <v>62</v>
      </c>
      <c r="C391" s="65"/>
      <c r="D391" s="14"/>
      <c r="E391" s="65"/>
      <c r="F391" s="41"/>
      <c r="G391" s="40"/>
      <c r="H391" s="41"/>
      <c r="I391" s="40"/>
      <c r="J391" s="41"/>
      <c r="K391" s="40"/>
      <c r="L391" s="41"/>
      <c r="M391" s="40"/>
      <c r="N391" s="41"/>
      <c r="O391" s="40"/>
      <c r="P391" s="41"/>
      <c r="Q391" s="40"/>
      <c r="R391" s="41"/>
      <c r="T391" s="11"/>
    </row>
    <row r="392" spans="1:21" x14ac:dyDescent="0.25">
      <c r="A392" s="65"/>
      <c r="B392" s="65"/>
      <c r="C392" s="65" t="s">
        <v>23</v>
      </c>
      <c r="D392" s="14"/>
      <c r="E392" s="65"/>
      <c r="F392" s="39">
        <f>SUM(H392:L392)</f>
        <v>22548000</v>
      </c>
      <c r="G392" s="40"/>
      <c r="H392" s="39">
        <v>6497000</v>
      </c>
      <c r="I392" s="40"/>
      <c r="J392" s="39">
        <v>14829000</v>
      </c>
      <c r="K392" s="40"/>
      <c r="L392" s="39">
        <v>1222000</v>
      </c>
      <c r="M392" s="40"/>
      <c r="N392" s="39">
        <v>13675000</v>
      </c>
      <c r="O392" s="40"/>
      <c r="P392" s="39">
        <v>8873000</v>
      </c>
      <c r="Q392" s="40"/>
      <c r="R392" s="39">
        <v>0</v>
      </c>
      <c r="S392" s="36">
        <f t="shared" ref="S392" si="69">SUM(N392:P392)-R392-F392</f>
        <v>0</v>
      </c>
      <c r="T392" s="11"/>
    </row>
    <row r="393" spans="1:21" x14ac:dyDescent="0.25">
      <c r="A393" s="65"/>
      <c r="B393" s="14"/>
      <c r="C393" s="65"/>
      <c r="D393" s="14"/>
      <c r="E393" s="65"/>
      <c r="G393" s="40"/>
      <c r="I393" s="40"/>
      <c r="K393" s="40"/>
      <c r="M393" s="40"/>
      <c r="O393" s="40"/>
      <c r="Q393" s="40"/>
      <c r="T393" s="11"/>
    </row>
    <row r="394" spans="1:21" x14ac:dyDescent="0.25">
      <c r="A394" s="65"/>
      <c r="B394" s="65" t="s">
        <v>27</v>
      </c>
      <c r="C394" s="65"/>
      <c r="D394" s="14"/>
      <c r="E394" s="65"/>
      <c r="G394" s="40"/>
      <c r="I394" s="40"/>
      <c r="K394" s="40"/>
      <c r="M394" s="40"/>
      <c r="O394" s="40"/>
      <c r="Q394" s="40"/>
      <c r="T394" s="11"/>
    </row>
    <row r="395" spans="1:21" x14ac:dyDescent="0.25">
      <c r="A395" s="65"/>
      <c r="B395" s="65"/>
      <c r="C395" s="65" t="s">
        <v>23</v>
      </c>
      <c r="D395" s="14"/>
      <c r="E395" s="65"/>
      <c r="F395" s="39">
        <f>SUM(H395:L395)</f>
        <v>276000</v>
      </c>
      <c r="G395" s="40"/>
      <c r="H395" s="39">
        <v>0</v>
      </c>
      <c r="I395" s="40"/>
      <c r="J395" s="39">
        <v>150000</v>
      </c>
      <c r="K395" s="40"/>
      <c r="L395" s="39">
        <v>126000</v>
      </c>
      <c r="M395" s="40"/>
      <c r="N395" s="39">
        <v>107000</v>
      </c>
      <c r="O395" s="40"/>
      <c r="P395" s="39">
        <v>169000</v>
      </c>
      <c r="Q395" s="40"/>
      <c r="R395" s="39">
        <v>0</v>
      </c>
      <c r="S395" s="36">
        <f t="shared" ref="S395" si="70">SUM(N395:P395)-R395-F395</f>
        <v>0</v>
      </c>
      <c r="T395" s="11"/>
      <c r="U395" s="65"/>
    </row>
    <row r="396" spans="1:21" x14ac:dyDescent="0.25">
      <c r="A396" s="65"/>
      <c r="B396" s="65"/>
      <c r="C396" s="65"/>
      <c r="D396" s="14"/>
      <c r="E396" s="65"/>
      <c r="F396" s="41"/>
      <c r="G396" s="40"/>
      <c r="H396" s="41"/>
      <c r="I396" s="40"/>
      <c r="J396" s="41"/>
      <c r="K396" s="40"/>
      <c r="L396" s="41"/>
      <c r="M396" s="40"/>
      <c r="N396" s="41"/>
      <c r="O396" s="40"/>
      <c r="P396" s="41"/>
      <c r="Q396" s="40"/>
      <c r="R396" s="41"/>
      <c r="T396" s="11"/>
    </row>
    <row r="397" spans="1:21" x14ac:dyDescent="0.25">
      <c r="A397" s="65"/>
      <c r="B397" s="65" t="s">
        <v>68</v>
      </c>
      <c r="C397" s="65"/>
      <c r="D397" s="14"/>
      <c r="E397" s="65"/>
      <c r="F397" s="41"/>
      <c r="G397" s="40"/>
      <c r="H397" s="41"/>
      <c r="I397" s="40"/>
      <c r="J397" s="41"/>
      <c r="K397" s="40"/>
      <c r="L397" s="41"/>
      <c r="M397" s="40"/>
      <c r="N397" s="41"/>
      <c r="O397" s="40"/>
      <c r="P397" s="41"/>
      <c r="Q397" s="40"/>
      <c r="R397" s="41"/>
      <c r="T397" s="11"/>
    </row>
    <row r="398" spans="1:21" x14ac:dyDescent="0.25">
      <c r="A398" s="65"/>
      <c r="B398" s="65"/>
      <c r="C398" s="65" t="s">
        <v>23</v>
      </c>
      <c r="D398" s="14"/>
      <c r="E398" s="65"/>
      <c r="F398" s="39">
        <f>SUM(H398:L398)</f>
        <v>458000</v>
      </c>
      <c r="G398" s="40"/>
      <c r="H398" s="39">
        <v>0</v>
      </c>
      <c r="I398" s="40"/>
      <c r="J398" s="39">
        <v>167000</v>
      </c>
      <c r="K398" s="40"/>
      <c r="L398" s="39">
        <v>291000</v>
      </c>
      <c r="M398" s="40"/>
      <c r="N398" s="39">
        <v>238000</v>
      </c>
      <c r="O398" s="40"/>
      <c r="P398" s="39">
        <v>225000</v>
      </c>
      <c r="Q398" s="40"/>
      <c r="R398" s="39">
        <v>5000</v>
      </c>
      <c r="S398" s="36">
        <f t="shared" ref="S398" si="71">SUM(N398:P398)-R398-F398</f>
        <v>0</v>
      </c>
      <c r="T398" s="11"/>
      <c r="U398" s="65"/>
    </row>
    <row r="399" spans="1:21" x14ac:dyDescent="0.25">
      <c r="A399" s="65"/>
      <c r="B399" s="65"/>
      <c r="C399" s="65"/>
      <c r="D399" s="14"/>
      <c r="E399" s="65"/>
      <c r="F399" s="41"/>
      <c r="G399" s="40"/>
      <c r="H399" s="41"/>
      <c r="I399" s="40"/>
      <c r="J399" s="41"/>
      <c r="K399" s="40"/>
      <c r="L399" s="41"/>
      <c r="M399" s="40"/>
      <c r="N399" s="41"/>
      <c r="O399" s="40"/>
      <c r="P399" s="41"/>
      <c r="Q399" s="40"/>
      <c r="R399" s="41"/>
      <c r="T399" s="11"/>
    </row>
    <row r="400" spans="1:21" x14ac:dyDescent="0.25">
      <c r="A400" s="65"/>
      <c r="B400" s="65" t="s">
        <v>59</v>
      </c>
      <c r="C400" s="65"/>
      <c r="D400" s="14"/>
      <c r="E400" s="65"/>
      <c r="G400" s="40"/>
      <c r="I400" s="40"/>
      <c r="K400" s="40"/>
      <c r="M400" s="40"/>
      <c r="O400" s="40"/>
      <c r="Q400" s="40"/>
      <c r="T400" s="11"/>
    </row>
    <row r="401" spans="1:21" x14ac:dyDescent="0.25">
      <c r="A401" s="65"/>
      <c r="B401" s="14"/>
      <c r="C401" s="65" t="s">
        <v>69</v>
      </c>
      <c r="D401" s="14"/>
      <c r="E401" s="65"/>
      <c r="F401" s="39">
        <f>SUM(H401:L401)</f>
        <v>486000</v>
      </c>
      <c r="G401" s="40"/>
      <c r="H401" s="39">
        <v>418000</v>
      </c>
      <c r="I401" s="40"/>
      <c r="J401" s="39">
        <v>0</v>
      </c>
      <c r="K401" s="40"/>
      <c r="L401" s="39">
        <v>68000</v>
      </c>
      <c r="M401" s="40"/>
      <c r="N401" s="39">
        <v>381000</v>
      </c>
      <c r="O401" s="40"/>
      <c r="P401" s="39">
        <v>105000</v>
      </c>
      <c r="Q401" s="40"/>
      <c r="R401" s="39">
        <v>0</v>
      </c>
      <c r="S401" s="36">
        <f t="shared" ref="S401" si="72">SUM(N401:P401)-R401-F401</f>
        <v>0</v>
      </c>
      <c r="T401" s="11"/>
      <c r="U401" s="65"/>
    </row>
    <row r="402" spans="1:21" x14ac:dyDescent="0.25">
      <c r="A402" s="65"/>
      <c r="B402" s="14"/>
      <c r="C402" s="65"/>
      <c r="D402" s="14"/>
      <c r="E402" s="65"/>
      <c r="G402" s="40"/>
      <c r="I402" s="40"/>
      <c r="K402" s="40"/>
      <c r="M402" s="40"/>
      <c r="O402" s="40"/>
      <c r="Q402" s="40"/>
      <c r="T402" s="11"/>
    </row>
    <row r="403" spans="1:21" x14ac:dyDescent="0.25">
      <c r="A403" s="65"/>
      <c r="B403" s="14"/>
      <c r="C403" s="65"/>
      <c r="D403" s="14"/>
      <c r="E403" s="65" t="s">
        <v>228</v>
      </c>
      <c r="F403" s="39">
        <f>F392+F395+F398+F401</f>
        <v>23768000</v>
      </c>
      <c r="G403" s="41"/>
      <c r="H403" s="39">
        <f>H392+H395+H398+H401</f>
        <v>6915000</v>
      </c>
      <c r="I403" s="41"/>
      <c r="J403" s="39">
        <f>J392+J395+J398+J401</f>
        <v>15146000</v>
      </c>
      <c r="K403" s="41"/>
      <c r="L403" s="39">
        <f>L392+L395+L398+L401</f>
        <v>1707000</v>
      </c>
      <c r="M403" s="41"/>
      <c r="N403" s="39">
        <f>N392+N395+N398+N401</f>
        <v>14401000</v>
      </c>
      <c r="O403" s="41"/>
      <c r="P403" s="39">
        <f>P392+P395+P398+P401</f>
        <v>9372000</v>
      </c>
      <c r="Q403" s="41"/>
      <c r="R403" s="39">
        <f>R392+R395+R398+R401</f>
        <v>5000</v>
      </c>
      <c r="S403" s="36">
        <f t="shared" ref="S403" si="73">SUM(N403:P403)-R403-F403</f>
        <v>0</v>
      </c>
      <c r="T403" s="11"/>
    </row>
    <row r="404" spans="1:21" x14ac:dyDescent="0.25">
      <c r="A404" s="65"/>
      <c r="B404" s="14"/>
      <c r="C404" s="65"/>
      <c r="D404" s="14"/>
      <c r="E404" s="65"/>
      <c r="G404" s="40"/>
      <c r="I404" s="40"/>
      <c r="K404" s="40"/>
      <c r="M404" s="40"/>
      <c r="O404" s="40"/>
      <c r="Q404" s="40"/>
      <c r="T404" s="11"/>
    </row>
    <row r="405" spans="1:21" x14ac:dyDescent="0.25">
      <c r="A405" s="10" t="s">
        <v>9</v>
      </c>
      <c r="B405" s="65"/>
      <c r="C405" s="65"/>
      <c r="D405" s="14"/>
      <c r="E405" s="65"/>
      <c r="G405" s="40"/>
      <c r="I405" s="40"/>
      <c r="K405" s="40"/>
      <c r="M405" s="40"/>
      <c r="O405" s="40"/>
      <c r="Q405" s="40"/>
      <c r="T405" s="11"/>
    </row>
    <row r="406" spans="1:21" x14ac:dyDescent="0.25">
      <c r="A406" s="65"/>
      <c r="B406" s="65"/>
      <c r="C406" s="65"/>
      <c r="D406" s="14"/>
      <c r="E406" s="65"/>
      <c r="G406" s="40"/>
      <c r="I406" s="40"/>
      <c r="K406" s="40"/>
      <c r="M406" s="40"/>
      <c r="O406" s="40"/>
      <c r="Q406" s="40"/>
      <c r="T406" s="11"/>
    </row>
    <row r="407" spans="1:21" x14ac:dyDescent="0.25">
      <c r="A407" s="65"/>
      <c r="B407" s="65" t="s">
        <v>62</v>
      </c>
      <c r="C407" s="65"/>
      <c r="D407" s="14"/>
      <c r="E407" s="65"/>
      <c r="G407" s="40"/>
      <c r="I407" s="40"/>
      <c r="K407" s="40"/>
      <c r="M407" s="40"/>
      <c r="O407" s="40"/>
      <c r="Q407" s="40"/>
      <c r="T407" s="11"/>
    </row>
    <row r="408" spans="1:21" x14ac:dyDescent="0.25">
      <c r="A408" s="14"/>
      <c r="B408" s="65"/>
      <c r="C408" s="65" t="s">
        <v>229</v>
      </c>
      <c r="D408" s="14"/>
      <c r="E408" s="65"/>
      <c r="F408" s="36">
        <f t="shared" ref="F408:F447" si="74">SUM(H408:L408)</f>
        <v>18049000</v>
      </c>
      <c r="G408" s="40"/>
      <c r="H408" s="36">
        <v>332000</v>
      </c>
      <c r="I408" s="40"/>
      <c r="J408" s="36">
        <v>17654000</v>
      </c>
      <c r="K408" s="40"/>
      <c r="L408" s="36">
        <v>63000</v>
      </c>
      <c r="M408" s="40"/>
      <c r="N408" s="36">
        <v>24348000</v>
      </c>
      <c r="O408" s="40"/>
      <c r="P408" s="36">
        <v>7383000</v>
      </c>
      <c r="Q408" s="40"/>
      <c r="R408" s="36">
        <v>13682000</v>
      </c>
      <c r="S408" s="36">
        <f t="shared" ref="S408:S448" si="75">SUM(N408:P408)-R408-F408</f>
        <v>0</v>
      </c>
      <c r="T408" s="11"/>
      <c r="U408" s="65"/>
    </row>
    <row r="409" spans="1:21" x14ac:dyDescent="0.25">
      <c r="A409" s="14"/>
      <c r="B409" s="65"/>
      <c r="C409" s="65" t="s">
        <v>230</v>
      </c>
      <c r="D409" s="14"/>
      <c r="E409" s="65"/>
      <c r="F409" s="36">
        <f t="shared" si="74"/>
        <v>2268000</v>
      </c>
      <c r="G409" s="40"/>
      <c r="H409" s="36">
        <v>1495000</v>
      </c>
      <c r="I409" s="40"/>
      <c r="J409" s="36">
        <v>757000</v>
      </c>
      <c r="K409" s="40"/>
      <c r="L409" s="36">
        <v>16000</v>
      </c>
      <c r="M409" s="40"/>
      <c r="N409" s="36">
        <v>1663000</v>
      </c>
      <c r="O409" s="40"/>
      <c r="P409" s="36">
        <v>710000</v>
      </c>
      <c r="Q409" s="40"/>
      <c r="R409" s="36">
        <v>105000</v>
      </c>
      <c r="S409" s="36">
        <f t="shared" si="75"/>
        <v>0</v>
      </c>
      <c r="T409" s="11"/>
      <c r="U409" s="65"/>
    </row>
    <row r="410" spans="1:21" x14ac:dyDescent="0.25">
      <c r="A410" s="14"/>
      <c r="B410" s="10"/>
      <c r="C410" s="65" t="s">
        <v>231</v>
      </c>
      <c r="D410" s="14"/>
      <c r="E410" s="65"/>
      <c r="F410" s="36">
        <f t="shared" si="74"/>
        <v>709000</v>
      </c>
      <c r="G410" s="40"/>
      <c r="H410" s="36">
        <v>0</v>
      </c>
      <c r="I410" s="40"/>
      <c r="J410" s="36">
        <v>669000</v>
      </c>
      <c r="K410" s="40"/>
      <c r="L410" s="36">
        <v>40000</v>
      </c>
      <c r="M410" s="40"/>
      <c r="N410" s="36">
        <v>1531000</v>
      </c>
      <c r="O410" s="40"/>
      <c r="P410" s="36">
        <v>1267000</v>
      </c>
      <c r="Q410" s="40"/>
      <c r="R410" s="36">
        <v>2089000</v>
      </c>
      <c r="S410" s="36">
        <f t="shared" si="75"/>
        <v>0</v>
      </c>
      <c r="T410" s="11"/>
      <c r="U410" s="65"/>
    </row>
    <row r="411" spans="1:21" s="46" customFormat="1" x14ac:dyDescent="0.25">
      <c r="A411" s="14"/>
      <c r="B411" s="10"/>
      <c r="C411" s="65" t="s">
        <v>508</v>
      </c>
      <c r="D411" s="14"/>
      <c r="E411" s="65"/>
      <c r="F411" s="36">
        <f t="shared" si="74"/>
        <v>10000</v>
      </c>
      <c r="G411" s="40"/>
      <c r="H411" s="36">
        <v>1000</v>
      </c>
      <c r="I411" s="40"/>
      <c r="J411" s="36">
        <v>9000</v>
      </c>
      <c r="K411" s="40"/>
      <c r="L411" s="36">
        <v>0</v>
      </c>
      <c r="M411" s="40"/>
      <c r="N411" s="36">
        <v>5000</v>
      </c>
      <c r="O411" s="40"/>
      <c r="P411" s="36">
        <v>5000</v>
      </c>
      <c r="Q411" s="40"/>
      <c r="R411" s="36">
        <v>0</v>
      </c>
      <c r="S411" s="36">
        <f t="shared" si="75"/>
        <v>0</v>
      </c>
      <c r="T411" s="11"/>
      <c r="U411" s="65"/>
    </row>
    <row r="412" spans="1:21" x14ac:dyDescent="0.25">
      <c r="A412" s="14"/>
      <c r="B412" s="10"/>
      <c r="C412" s="65" t="s">
        <v>232</v>
      </c>
      <c r="D412" s="14"/>
      <c r="E412" s="65"/>
      <c r="F412" s="36">
        <f t="shared" si="74"/>
        <v>2667000</v>
      </c>
      <c r="G412" s="40"/>
      <c r="H412" s="36">
        <v>1090000</v>
      </c>
      <c r="I412" s="40"/>
      <c r="J412" s="36">
        <v>1567000</v>
      </c>
      <c r="K412" s="40"/>
      <c r="L412" s="36">
        <v>10000</v>
      </c>
      <c r="M412" s="40"/>
      <c r="N412" s="36">
        <v>1020000</v>
      </c>
      <c r="O412" s="40"/>
      <c r="P412" s="36">
        <v>2012000</v>
      </c>
      <c r="Q412" s="40"/>
      <c r="R412" s="36">
        <v>365000</v>
      </c>
      <c r="S412" s="36">
        <f t="shared" si="75"/>
        <v>0</v>
      </c>
      <c r="T412" s="11"/>
      <c r="U412" s="65"/>
    </row>
    <row r="413" spans="1:21" x14ac:dyDescent="0.25">
      <c r="A413" s="14"/>
      <c r="B413" s="65"/>
      <c r="C413" s="65" t="s">
        <v>233</v>
      </c>
      <c r="D413" s="14"/>
      <c r="E413" s="65"/>
      <c r="F413" s="36">
        <f t="shared" si="74"/>
        <v>7363000</v>
      </c>
      <c r="G413" s="40"/>
      <c r="H413" s="36">
        <v>750000</v>
      </c>
      <c r="I413" s="40"/>
      <c r="J413" s="36">
        <v>6563000</v>
      </c>
      <c r="K413" s="40"/>
      <c r="L413" s="36">
        <v>50000</v>
      </c>
      <c r="M413" s="40"/>
      <c r="N413" s="36">
        <v>8376000</v>
      </c>
      <c r="O413" s="40"/>
      <c r="P413" s="36">
        <v>837000</v>
      </c>
      <c r="Q413" s="40"/>
      <c r="R413" s="36">
        <v>1850000</v>
      </c>
      <c r="S413" s="36">
        <f t="shared" si="75"/>
        <v>0</v>
      </c>
      <c r="T413" s="11"/>
      <c r="U413" s="65"/>
    </row>
    <row r="414" spans="1:21" x14ac:dyDescent="0.25">
      <c r="A414" s="14"/>
      <c r="B414" s="65"/>
      <c r="C414" s="65" t="s">
        <v>234</v>
      </c>
      <c r="D414" s="14"/>
      <c r="E414" s="65"/>
      <c r="F414" s="36">
        <f t="shared" si="74"/>
        <v>16494000</v>
      </c>
      <c r="G414" s="40"/>
      <c r="H414" s="36">
        <v>681000</v>
      </c>
      <c r="I414" s="40"/>
      <c r="J414" s="36">
        <v>15731000</v>
      </c>
      <c r="K414" s="40"/>
      <c r="L414" s="36">
        <v>82000</v>
      </c>
      <c r="M414" s="40"/>
      <c r="N414" s="36">
        <v>15176000</v>
      </c>
      <c r="O414" s="40"/>
      <c r="P414" s="36">
        <v>4367000</v>
      </c>
      <c r="Q414" s="40"/>
      <c r="R414" s="36">
        <v>3049000</v>
      </c>
      <c r="S414" s="36">
        <f t="shared" si="75"/>
        <v>0</v>
      </c>
      <c r="T414" s="11"/>
      <c r="U414" s="65"/>
    </row>
    <row r="415" spans="1:21" x14ac:dyDescent="0.25">
      <c r="A415" s="14"/>
      <c r="B415" s="65"/>
      <c r="C415" s="65" t="s">
        <v>267</v>
      </c>
      <c r="D415" s="14"/>
      <c r="E415" s="65"/>
      <c r="F415" s="36">
        <f t="shared" si="74"/>
        <v>7453000</v>
      </c>
      <c r="G415" s="40"/>
      <c r="H415" s="36">
        <v>319000</v>
      </c>
      <c r="I415" s="40"/>
      <c r="J415" s="36">
        <v>7030000</v>
      </c>
      <c r="K415" s="40"/>
      <c r="L415" s="36">
        <v>104000</v>
      </c>
      <c r="M415" s="40"/>
      <c r="N415" s="36">
        <v>10444000</v>
      </c>
      <c r="O415" s="40"/>
      <c r="P415" s="36">
        <v>3579000</v>
      </c>
      <c r="Q415" s="40"/>
      <c r="R415" s="36">
        <v>6570000</v>
      </c>
      <c r="S415" s="36">
        <f t="shared" si="75"/>
        <v>0</v>
      </c>
      <c r="T415" s="11"/>
      <c r="U415" s="65"/>
    </row>
    <row r="416" spans="1:21" x14ac:dyDescent="0.25">
      <c r="A416" s="14"/>
      <c r="B416" s="65"/>
      <c r="C416" s="65" t="s">
        <v>236</v>
      </c>
      <c r="D416" s="14"/>
      <c r="E416" s="65"/>
      <c r="F416" s="36">
        <f t="shared" si="74"/>
        <v>6040000</v>
      </c>
      <c r="G416" s="40"/>
      <c r="H416" s="36">
        <v>1200000</v>
      </c>
      <c r="I416" s="40"/>
      <c r="J416" s="36">
        <v>4113000</v>
      </c>
      <c r="K416" s="40"/>
      <c r="L416" s="36">
        <v>727000</v>
      </c>
      <c r="M416" s="40"/>
      <c r="N416" s="36">
        <v>4275000</v>
      </c>
      <c r="O416" s="40"/>
      <c r="P416" s="36">
        <v>3533000</v>
      </c>
      <c r="Q416" s="40"/>
      <c r="R416" s="36">
        <v>1768000</v>
      </c>
      <c r="S416" s="36">
        <f t="shared" si="75"/>
        <v>0</v>
      </c>
      <c r="T416" s="11"/>
      <c r="U416" s="65"/>
    </row>
    <row r="417" spans="1:21" x14ac:dyDescent="0.25">
      <c r="A417" s="14"/>
      <c r="B417" s="65"/>
      <c r="C417" s="65" t="s">
        <v>237</v>
      </c>
      <c r="D417" s="14"/>
      <c r="E417" s="65"/>
      <c r="F417" s="36">
        <f t="shared" si="74"/>
        <v>17012000</v>
      </c>
      <c r="G417" s="40"/>
      <c r="H417" s="36">
        <v>1144000</v>
      </c>
      <c r="I417" s="40"/>
      <c r="J417" s="36">
        <v>15329000</v>
      </c>
      <c r="K417" s="40"/>
      <c r="L417" s="36">
        <v>539000</v>
      </c>
      <c r="M417" s="40"/>
      <c r="N417" s="36">
        <v>19386000</v>
      </c>
      <c r="O417" s="40"/>
      <c r="P417" s="36">
        <v>10435000</v>
      </c>
      <c r="Q417" s="40"/>
      <c r="R417" s="36">
        <v>12809000</v>
      </c>
      <c r="S417" s="36">
        <f t="shared" si="75"/>
        <v>0</v>
      </c>
      <c r="T417" s="11"/>
      <c r="U417" s="65"/>
    </row>
    <row r="418" spans="1:21" x14ac:dyDescent="0.25">
      <c r="A418" s="14"/>
      <c r="B418" s="65"/>
      <c r="C418" s="65" t="s">
        <v>238</v>
      </c>
      <c r="D418" s="14"/>
      <c r="E418" s="65"/>
      <c r="F418" s="36">
        <f t="shared" si="74"/>
        <v>360000</v>
      </c>
      <c r="G418" s="40"/>
      <c r="H418" s="36">
        <v>0</v>
      </c>
      <c r="I418" s="40"/>
      <c r="J418" s="36">
        <v>323000</v>
      </c>
      <c r="K418" s="40"/>
      <c r="L418" s="36">
        <v>37000</v>
      </c>
      <c r="M418" s="40"/>
      <c r="N418" s="36">
        <v>82000</v>
      </c>
      <c r="O418" s="40"/>
      <c r="P418" s="36">
        <v>277000</v>
      </c>
      <c r="Q418" s="40"/>
      <c r="R418" s="36">
        <v>-1000</v>
      </c>
      <c r="S418" s="36">
        <f t="shared" si="75"/>
        <v>0</v>
      </c>
      <c r="T418" s="11"/>
      <c r="U418" s="65"/>
    </row>
    <row r="419" spans="1:21" x14ac:dyDescent="0.25">
      <c r="A419" s="14"/>
      <c r="B419" s="65"/>
      <c r="C419" s="65" t="s">
        <v>239</v>
      </c>
      <c r="D419" s="14"/>
      <c r="E419" s="65"/>
      <c r="F419" s="36">
        <f t="shared" si="74"/>
        <v>3599000</v>
      </c>
      <c r="G419" s="40"/>
      <c r="H419" s="36">
        <v>1902000</v>
      </c>
      <c r="I419" s="40"/>
      <c r="J419" s="36">
        <v>1631000</v>
      </c>
      <c r="K419" s="40"/>
      <c r="L419" s="36">
        <v>66000</v>
      </c>
      <c r="M419" s="40"/>
      <c r="N419" s="36">
        <v>2206000</v>
      </c>
      <c r="O419" s="40"/>
      <c r="P419" s="36">
        <v>1393000</v>
      </c>
      <c r="Q419" s="40"/>
      <c r="R419" s="36">
        <v>0</v>
      </c>
      <c r="S419" s="36">
        <f t="shared" si="75"/>
        <v>0</v>
      </c>
      <c r="T419" s="11"/>
      <c r="U419" s="65"/>
    </row>
    <row r="420" spans="1:21" x14ac:dyDescent="0.25">
      <c r="A420" s="14"/>
      <c r="B420" s="14"/>
      <c r="C420" s="65" t="s">
        <v>240</v>
      </c>
      <c r="D420" s="14"/>
      <c r="E420" s="65"/>
      <c r="F420" s="36">
        <f t="shared" si="74"/>
        <v>1072000</v>
      </c>
      <c r="G420" s="40"/>
      <c r="H420" s="36">
        <v>1301000</v>
      </c>
      <c r="I420" s="40"/>
      <c r="J420" s="36">
        <v>-289000</v>
      </c>
      <c r="K420" s="40"/>
      <c r="L420" s="36">
        <v>60000</v>
      </c>
      <c r="M420" s="40"/>
      <c r="N420" s="36">
        <v>1143000</v>
      </c>
      <c r="O420" s="40"/>
      <c r="P420" s="36">
        <v>429000</v>
      </c>
      <c r="Q420" s="40"/>
      <c r="R420" s="36">
        <v>500000</v>
      </c>
      <c r="S420" s="36">
        <f t="shared" si="75"/>
        <v>0</v>
      </c>
      <c r="T420" s="11"/>
      <c r="U420" s="65"/>
    </row>
    <row r="421" spans="1:21" x14ac:dyDescent="0.25">
      <c r="A421" s="14"/>
      <c r="B421" s="65"/>
      <c r="C421" s="65" t="s">
        <v>241</v>
      </c>
      <c r="D421" s="14"/>
      <c r="E421" s="65"/>
      <c r="F421" s="36">
        <f t="shared" si="74"/>
        <v>63735000</v>
      </c>
      <c r="G421" s="40"/>
      <c r="H421" s="36">
        <v>4922000</v>
      </c>
      <c r="I421" s="40"/>
      <c r="J421" s="36">
        <v>57090000</v>
      </c>
      <c r="K421" s="40"/>
      <c r="L421" s="36">
        <v>1723000</v>
      </c>
      <c r="M421" s="40"/>
      <c r="N421" s="36">
        <v>51273000</v>
      </c>
      <c r="O421" s="40"/>
      <c r="P421" s="36">
        <v>37084000</v>
      </c>
      <c r="Q421" s="40"/>
      <c r="R421" s="36">
        <v>24622000</v>
      </c>
      <c r="S421" s="36">
        <f t="shared" si="75"/>
        <v>0</v>
      </c>
      <c r="T421" s="11"/>
      <c r="U421" s="65"/>
    </row>
    <row r="422" spans="1:21" x14ac:dyDescent="0.25">
      <c r="A422" s="14"/>
      <c r="B422" s="65"/>
      <c r="C422" s="65" t="s">
        <v>242</v>
      </c>
      <c r="D422" s="14"/>
      <c r="E422" s="65"/>
      <c r="F422" s="36">
        <f t="shared" si="74"/>
        <v>462000</v>
      </c>
      <c r="G422" s="40"/>
      <c r="H422" s="36">
        <v>0</v>
      </c>
      <c r="I422" s="40"/>
      <c r="J422" s="36">
        <v>16000</v>
      </c>
      <c r="K422" s="40"/>
      <c r="L422" s="36">
        <v>446000</v>
      </c>
      <c r="M422" s="40"/>
      <c r="N422" s="36">
        <v>259000</v>
      </c>
      <c r="O422" s="40"/>
      <c r="P422" s="36">
        <v>203000</v>
      </c>
      <c r="Q422" s="40"/>
      <c r="R422" s="36">
        <v>0</v>
      </c>
      <c r="S422" s="36">
        <f t="shared" si="75"/>
        <v>0</v>
      </c>
      <c r="T422" s="11"/>
      <c r="U422" s="65"/>
    </row>
    <row r="423" spans="1:21" x14ac:dyDescent="0.25">
      <c r="A423" s="14"/>
      <c r="B423" s="65"/>
      <c r="C423" s="65" t="s">
        <v>243</v>
      </c>
      <c r="D423" s="14"/>
      <c r="E423" s="65"/>
      <c r="F423" s="36">
        <f t="shared" si="74"/>
        <v>235000</v>
      </c>
      <c r="G423" s="40"/>
      <c r="H423" s="36">
        <v>0</v>
      </c>
      <c r="I423" s="40"/>
      <c r="J423" s="36">
        <v>235000</v>
      </c>
      <c r="K423" s="40"/>
      <c r="L423" s="36">
        <v>0</v>
      </c>
      <c r="M423" s="40"/>
      <c r="N423" s="36">
        <v>0</v>
      </c>
      <c r="O423" s="40"/>
      <c r="P423" s="36">
        <v>235000</v>
      </c>
      <c r="Q423" s="40"/>
      <c r="R423" s="36">
        <v>0</v>
      </c>
      <c r="S423" s="36">
        <f t="shared" si="75"/>
        <v>0</v>
      </c>
      <c r="T423" s="11"/>
      <c r="U423" s="65"/>
    </row>
    <row r="424" spans="1:21" x14ac:dyDescent="0.25">
      <c r="A424" s="14"/>
      <c r="B424" s="65"/>
      <c r="C424" s="65" t="s">
        <v>244</v>
      </c>
      <c r="D424" s="65"/>
      <c r="E424" s="65"/>
      <c r="F424" s="36">
        <f t="shared" si="74"/>
        <v>4216000</v>
      </c>
      <c r="G424" s="40"/>
      <c r="H424" s="36">
        <v>1744000</v>
      </c>
      <c r="I424" s="40"/>
      <c r="J424" s="36">
        <v>2204000</v>
      </c>
      <c r="K424" s="40"/>
      <c r="L424" s="36">
        <v>268000</v>
      </c>
      <c r="M424" s="40"/>
      <c r="N424" s="36">
        <v>2879000</v>
      </c>
      <c r="O424" s="40"/>
      <c r="P424" s="36">
        <v>1504000</v>
      </c>
      <c r="Q424" s="40"/>
      <c r="R424" s="36">
        <v>167000</v>
      </c>
      <c r="S424" s="36">
        <f t="shared" si="75"/>
        <v>0</v>
      </c>
      <c r="T424" s="11"/>
      <c r="U424" s="65"/>
    </row>
    <row r="425" spans="1:21" x14ac:dyDescent="0.25">
      <c r="A425" s="14"/>
      <c r="B425" s="10"/>
      <c r="C425" s="65" t="s">
        <v>131</v>
      </c>
      <c r="D425" s="14"/>
      <c r="E425" s="65"/>
      <c r="F425" s="36">
        <f t="shared" si="74"/>
        <v>454000</v>
      </c>
      <c r="G425" s="40"/>
      <c r="H425" s="36">
        <v>40000</v>
      </c>
      <c r="I425" s="40"/>
      <c r="J425" s="36">
        <v>414000</v>
      </c>
      <c r="K425" s="40"/>
      <c r="L425" s="36">
        <v>0</v>
      </c>
      <c r="M425" s="40"/>
      <c r="N425" s="36">
        <v>256000</v>
      </c>
      <c r="O425" s="40"/>
      <c r="P425" s="36">
        <v>197000</v>
      </c>
      <c r="Q425" s="40"/>
      <c r="R425" s="36">
        <v>-1000</v>
      </c>
      <c r="S425" s="36">
        <f t="shared" si="75"/>
        <v>0</v>
      </c>
      <c r="T425" s="11"/>
      <c r="U425" s="65"/>
    </row>
    <row r="426" spans="1:21" x14ac:dyDescent="0.25">
      <c r="A426" s="14"/>
      <c r="B426" s="65"/>
      <c r="C426" s="65" t="s">
        <v>245</v>
      </c>
      <c r="D426" s="14"/>
      <c r="E426" s="65"/>
      <c r="F426" s="36">
        <f t="shared" si="74"/>
        <v>2116000</v>
      </c>
      <c r="G426" s="40"/>
      <c r="H426" s="36">
        <v>285000</v>
      </c>
      <c r="I426" s="40"/>
      <c r="J426" s="36">
        <v>1831000</v>
      </c>
      <c r="K426" s="40"/>
      <c r="L426" s="36">
        <v>0</v>
      </c>
      <c r="M426" s="40"/>
      <c r="N426" s="36">
        <v>2230000</v>
      </c>
      <c r="O426" s="40"/>
      <c r="P426" s="36">
        <v>673000</v>
      </c>
      <c r="Q426" s="40"/>
      <c r="R426" s="36">
        <v>787000</v>
      </c>
      <c r="S426" s="36">
        <f t="shared" si="75"/>
        <v>0</v>
      </c>
      <c r="T426" s="11"/>
      <c r="U426" s="65"/>
    </row>
    <row r="427" spans="1:21" x14ac:dyDescent="0.25">
      <c r="A427" s="14"/>
      <c r="B427" s="65"/>
      <c r="C427" s="65" t="s">
        <v>246</v>
      </c>
      <c r="D427" s="14"/>
      <c r="E427" s="65"/>
      <c r="F427" s="36">
        <f t="shared" si="74"/>
        <v>3457000</v>
      </c>
      <c r="G427" s="40"/>
      <c r="H427" s="36">
        <v>327000</v>
      </c>
      <c r="I427" s="40"/>
      <c r="J427" s="36">
        <v>3032000</v>
      </c>
      <c r="K427" s="40"/>
      <c r="L427" s="36">
        <v>98000</v>
      </c>
      <c r="M427" s="40"/>
      <c r="N427" s="36">
        <v>5634000</v>
      </c>
      <c r="O427" s="40"/>
      <c r="P427" s="36">
        <v>2199000</v>
      </c>
      <c r="Q427" s="40"/>
      <c r="R427" s="36">
        <v>4376000</v>
      </c>
      <c r="S427" s="36">
        <f t="shared" si="75"/>
        <v>0</v>
      </c>
      <c r="T427" s="11"/>
      <c r="U427" s="65"/>
    </row>
    <row r="428" spans="1:21" x14ac:dyDescent="0.25">
      <c r="A428" s="14"/>
      <c r="B428" s="65"/>
      <c r="C428" s="65" t="s">
        <v>247</v>
      </c>
      <c r="D428" s="14"/>
      <c r="E428" s="65"/>
      <c r="F428" s="36">
        <f t="shared" si="74"/>
        <v>5780000</v>
      </c>
      <c r="G428" s="40"/>
      <c r="H428" s="36">
        <v>1548000</v>
      </c>
      <c r="I428" s="40"/>
      <c r="J428" s="36">
        <v>3752000</v>
      </c>
      <c r="K428" s="40"/>
      <c r="L428" s="36">
        <v>480000</v>
      </c>
      <c r="M428" s="40"/>
      <c r="N428" s="36">
        <v>5526000</v>
      </c>
      <c r="O428" s="40"/>
      <c r="P428" s="36">
        <v>2777000</v>
      </c>
      <c r="Q428" s="40"/>
      <c r="R428" s="36">
        <v>2523000</v>
      </c>
      <c r="S428" s="36">
        <f t="shared" si="75"/>
        <v>0</v>
      </c>
      <c r="T428" s="11"/>
      <c r="U428" s="65"/>
    </row>
    <row r="429" spans="1:21" s="65" customFormat="1" x14ac:dyDescent="0.25">
      <c r="A429" s="14"/>
      <c r="C429" s="65" t="s">
        <v>265</v>
      </c>
      <c r="D429" s="14"/>
      <c r="F429" s="36">
        <f t="shared" ref="F429" si="76">SUM(H429:L429)</f>
        <v>11000</v>
      </c>
      <c r="G429" s="40"/>
      <c r="H429" s="36">
        <v>0</v>
      </c>
      <c r="I429" s="40"/>
      <c r="J429" s="36">
        <v>0</v>
      </c>
      <c r="K429" s="40"/>
      <c r="L429" s="36">
        <v>11000</v>
      </c>
      <c r="M429" s="40"/>
      <c r="N429" s="36">
        <v>8000</v>
      </c>
      <c r="O429" s="40"/>
      <c r="P429" s="36">
        <v>3000</v>
      </c>
      <c r="Q429" s="40"/>
      <c r="R429" s="36">
        <v>0</v>
      </c>
      <c r="S429" s="36">
        <f t="shared" ref="S429" si="77">SUM(N429:P429)-R429-F429</f>
        <v>0</v>
      </c>
      <c r="T429" s="64"/>
    </row>
    <row r="430" spans="1:21" x14ac:dyDescent="0.25">
      <c r="A430" s="14"/>
      <c r="B430" s="65"/>
      <c r="C430" s="65" t="s">
        <v>248</v>
      </c>
      <c r="D430" s="14"/>
      <c r="E430" s="65"/>
      <c r="F430" s="36">
        <f t="shared" si="74"/>
        <v>12170000</v>
      </c>
      <c r="G430" s="40"/>
      <c r="H430" s="36">
        <v>573000</v>
      </c>
      <c r="I430" s="40"/>
      <c r="J430" s="36">
        <v>1210000</v>
      </c>
      <c r="K430" s="40"/>
      <c r="L430" s="36">
        <v>10387000</v>
      </c>
      <c r="M430" s="40"/>
      <c r="N430" s="36">
        <v>7403000</v>
      </c>
      <c r="O430" s="40"/>
      <c r="P430" s="36">
        <v>4782000</v>
      </c>
      <c r="Q430" s="40"/>
      <c r="R430" s="36">
        <v>15000</v>
      </c>
      <c r="S430" s="36">
        <f t="shared" si="75"/>
        <v>0</v>
      </c>
      <c r="T430" s="11"/>
      <c r="U430" s="65"/>
    </row>
    <row r="431" spans="1:21" x14ac:dyDescent="0.25">
      <c r="A431" s="14"/>
      <c r="B431" s="65"/>
      <c r="C431" s="65" t="s">
        <v>249</v>
      </c>
      <c r="D431" s="14"/>
      <c r="E431" s="65"/>
      <c r="F431" s="36">
        <f t="shared" si="74"/>
        <v>6385000</v>
      </c>
      <c r="G431" s="40"/>
      <c r="H431" s="36">
        <v>362000</v>
      </c>
      <c r="I431" s="40"/>
      <c r="J431" s="36">
        <v>5546000</v>
      </c>
      <c r="K431" s="40"/>
      <c r="L431" s="36">
        <v>477000</v>
      </c>
      <c r="M431" s="40"/>
      <c r="N431" s="36">
        <v>4261000</v>
      </c>
      <c r="O431" s="40"/>
      <c r="P431" s="36">
        <v>4537000</v>
      </c>
      <c r="Q431" s="40"/>
      <c r="R431" s="36">
        <v>2413000</v>
      </c>
      <c r="S431" s="36">
        <f t="shared" si="75"/>
        <v>0</v>
      </c>
      <c r="T431" s="11"/>
      <c r="U431" s="65"/>
    </row>
    <row r="432" spans="1:21" x14ac:dyDescent="0.25">
      <c r="A432" s="14"/>
      <c r="B432" s="65"/>
      <c r="C432" s="65" t="s">
        <v>250</v>
      </c>
      <c r="D432" s="14"/>
      <c r="E432" s="65"/>
      <c r="F432" s="36">
        <f t="shared" si="74"/>
        <v>11900000</v>
      </c>
      <c r="G432" s="40"/>
      <c r="H432" s="36">
        <v>1407000</v>
      </c>
      <c r="I432" s="40"/>
      <c r="J432" s="36">
        <v>10113000</v>
      </c>
      <c r="K432" s="40"/>
      <c r="L432" s="36">
        <v>380000</v>
      </c>
      <c r="M432" s="40"/>
      <c r="N432" s="36">
        <v>9839000</v>
      </c>
      <c r="O432" s="40"/>
      <c r="P432" s="36">
        <v>5076000</v>
      </c>
      <c r="Q432" s="40"/>
      <c r="R432" s="36">
        <v>3015000</v>
      </c>
      <c r="S432" s="36">
        <f t="shared" si="75"/>
        <v>0</v>
      </c>
      <c r="T432" s="11"/>
      <c r="U432" s="65"/>
    </row>
    <row r="433" spans="1:21" x14ac:dyDescent="0.25">
      <c r="A433" s="14"/>
      <c r="B433" s="65"/>
      <c r="C433" s="65" t="s">
        <v>251</v>
      </c>
      <c r="D433" s="14"/>
      <c r="E433" s="65"/>
      <c r="F433" s="36">
        <f t="shared" si="74"/>
        <v>12734000</v>
      </c>
      <c r="G433" s="40"/>
      <c r="H433" s="36">
        <v>642000</v>
      </c>
      <c r="I433" s="40"/>
      <c r="J433" s="36">
        <v>11835000</v>
      </c>
      <c r="K433" s="40"/>
      <c r="L433" s="36">
        <v>257000</v>
      </c>
      <c r="M433" s="40"/>
      <c r="N433" s="36">
        <v>12175000</v>
      </c>
      <c r="O433" s="40"/>
      <c r="P433" s="36">
        <v>6185000</v>
      </c>
      <c r="Q433" s="40"/>
      <c r="R433" s="36">
        <v>5626000</v>
      </c>
      <c r="S433" s="36">
        <f t="shared" si="75"/>
        <v>0</v>
      </c>
      <c r="T433" s="11"/>
      <c r="U433" s="65"/>
    </row>
    <row r="434" spans="1:21" x14ac:dyDescent="0.25">
      <c r="A434" s="14"/>
      <c r="B434" s="65"/>
      <c r="C434" s="65" t="s">
        <v>252</v>
      </c>
      <c r="D434" s="14"/>
      <c r="E434" s="65"/>
      <c r="F434" s="36">
        <f t="shared" si="74"/>
        <v>6740000</v>
      </c>
      <c r="G434" s="40"/>
      <c r="H434" s="36">
        <v>243000</v>
      </c>
      <c r="I434" s="40"/>
      <c r="J434" s="36">
        <v>6486000</v>
      </c>
      <c r="K434" s="40"/>
      <c r="L434" s="36">
        <v>11000</v>
      </c>
      <c r="M434" s="40"/>
      <c r="N434" s="36">
        <v>7132000</v>
      </c>
      <c r="O434" s="40"/>
      <c r="P434" s="36">
        <v>2641000</v>
      </c>
      <c r="Q434" s="40"/>
      <c r="R434" s="36">
        <v>3033000</v>
      </c>
      <c r="S434" s="36">
        <f t="shared" si="75"/>
        <v>0</v>
      </c>
      <c r="T434" s="11"/>
      <c r="U434" s="65"/>
    </row>
    <row r="435" spans="1:21" x14ac:dyDescent="0.25">
      <c r="A435" s="14"/>
      <c r="B435" s="14"/>
      <c r="C435" s="65" t="s">
        <v>253</v>
      </c>
      <c r="D435" s="14"/>
      <c r="E435" s="65"/>
      <c r="F435" s="36">
        <f t="shared" si="74"/>
        <v>7476000</v>
      </c>
      <c r="G435" s="40"/>
      <c r="H435" s="36">
        <v>1613000</v>
      </c>
      <c r="I435" s="40"/>
      <c r="J435" s="36">
        <v>5796000</v>
      </c>
      <c r="K435" s="40"/>
      <c r="L435" s="36">
        <v>67000</v>
      </c>
      <c r="M435" s="40"/>
      <c r="N435" s="36">
        <v>8121000</v>
      </c>
      <c r="O435" s="40"/>
      <c r="P435" s="36">
        <v>3656000</v>
      </c>
      <c r="Q435" s="40"/>
      <c r="R435" s="36">
        <v>4301000</v>
      </c>
      <c r="S435" s="36">
        <f t="shared" si="75"/>
        <v>0</v>
      </c>
      <c r="T435" s="11"/>
      <c r="U435" s="65"/>
    </row>
    <row r="436" spans="1:21" x14ac:dyDescent="0.25">
      <c r="A436" s="14"/>
      <c r="B436" s="14"/>
      <c r="C436" s="65" t="s">
        <v>254</v>
      </c>
      <c r="D436" s="14"/>
      <c r="E436" s="65"/>
      <c r="F436" s="36">
        <f t="shared" si="74"/>
        <v>17376000</v>
      </c>
      <c r="G436" s="40"/>
      <c r="H436" s="36">
        <v>2204000</v>
      </c>
      <c r="I436" s="40"/>
      <c r="J436" s="36">
        <v>14362000</v>
      </c>
      <c r="K436" s="40"/>
      <c r="L436" s="36">
        <v>810000</v>
      </c>
      <c r="M436" s="40"/>
      <c r="N436" s="36">
        <v>16950000</v>
      </c>
      <c r="O436" s="40"/>
      <c r="P436" s="36">
        <v>11175000</v>
      </c>
      <c r="Q436" s="40"/>
      <c r="R436" s="36">
        <v>10749000</v>
      </c>
      <c r="S436" s="36">
        <f t="shared" si="75"/>
        <v>0</v>
      </c>
      <c r="T436" s="11"/>
      <c r="U436" s="65"/>
    </row>
    <row r="437" spans="1:21" x14ac:dyDescent="0.25">
      <c r="A437" s="14"/>
      <c r="B437" s="65"/>
      <c r="C437" s="65" t="s">
        <v>255</v>
      </c>
      <c r="D437" s="14"/>
      <c r="E437" s="65"/>
      <c r="F437" s="36">
        <f t="shared" si="74"/>
        <v>2262000</v>
      </c>
      <c r="G437" s="40"/>
      <c r="H437" s="36">
        <v>1271000</v>
      </c>
      <c r="I437" s="40"/>
      <c r="J437" s="36">
        <v>987000</v>
      </c>
      <c r="K437" s="40"/>
      <c r="L437" s="36">
        <v>4000</v>
      </c>
      <c r="M437" s="40"/>
      <c r="N437" s="36">
        <v>1378000</v>
      </c>
      <c r="O437" s="40"/>
      <c r="P437" s="36">
        <v>972000</v>
      </c>
      <c r="Q437" s="40"/>
      <c r="R437" s="36">
        <v>88000</v>
      </c>
      <c r="S437" s="36">
        <f t="shared" si="75"/>
        <v>0</v>
      </c>
      <c r="T437" s="11"/>
      <c r="U437" s="65"/>
    </row>
    <row r="438" spans="1:21" x14ac:dyDescent="0.25">
      <c r="A438" s="14"/>
      <c r="B438" s="14"/>
      <c r="C438" s="65" t="s">
        <v>256</v>
      </c>
      <c r="D438" s="14"/>
      <c r="E438" s="65"/>
      <c r="F438" s="36">
        <f t="shared" si="74"/>
        <v>3498000</v>
      </c>
      <c r="G438" s="40"/>
      <c r="H438" s="36">
        <v>178000</v>
      </c>
      <c r="I438" s="40"/>
      <c r="J438" s="36">
        <v>3307000</v>
      </c>
      <c r="K438" s="40"/>
      <c r="L438" s="36">
        <v>13000</v>
      </c>
      <c r="M438" s="40"/>
      <c r="N438" s="36">
        <v>2988000</v>
      </c>
      <c r="O438" s="40"/>
      <c r="P438" s="36">
        <v>1941000</v>
      </c>
      <c r="Q438" s="40"/>
      <c r="R438" s="36">
        <v>1431000</v>
      </c>
      <c r="S438" s="36">
        <f t="shared" si="75"/>
        <v>0</v>
      </c>
      <c r="T438" s="11"/>
      <c r="U438" s="65"/>
    </row>
    <row r="439" spans="1:21" x14ac:dyDescent="0.25">
      <c r="A439" s="14"/>
      <c r="B439" s="14"/>
      <c r="C439" s="65" t="s">
        <v>257</v>
      </c>
      <c r="D439" s="14"/>
      <c r="E439" s="65"/>
      <c r="F439" s="36">
        <f t="shared" si="74"/>
        <v>2002000</v>
      </c>
      <c r="G439" s="40"/>
      <c r="H439" s="36">
        <v>0</v>
      </c>
      <c r="I439" s="40"/>
      <c r="J439" s="36">
        <v>1692000</v>
      </c>
      <c r="K439" s="40"/>
      <c r="L439" s="36">
        <v>310000</v>
      </c>
      <c r="M439" s="40"/>
      <c r="N439" s="36">
        <v>1686000</v>
      </c>
      <c r="O439" s="40"/>
      <c r="P439" s="36">
        <v>794000</v>
      </c>
      <c r="Q439" s="40"/>
      <c r="R439" s="36">
        <v>478000</v>
      </c>
      <c r="S439" s="36">
        <f t="shared" si="75"/>
        <v>0</v>
      </c>
      <c r="T439" s="11"/>
      <c r="U439" s="65"/>
    </row>
    <row r="440" spans="1:21" s="65" customFormat="1" x14ac:dyDescent="0.25">
      <c r="A440" s="14"/>
      <c r="B440" s="14"/>
      <c r="C440" s="65" t="s">
        <v>550</v>
      </c>
      <c r="D440" s="14"/>
      <c r="F440" s="36">
        <f t="shared" ref="F440" si="78">SUM(H440:L440)</f>
        <v>62000</v>
      </c>
      <c r="G440" s="40"/>
      <c r="H440" s="36">
        <v>0</v>
      </c>
      <c r="I440" s="40"/>
      <c r="J440" s="36">
        <v>62000</v>
      </c>
      <c r="K440" s="40"/>
      <c r="L440" s="36">
        <v>0</v>
      </c>
      <c r="M440" s="40"/>
      <c r="N440" s="36">
        <v>41000</v>
      </c>
      <c r="O440" s="40"/>
      <c r="P440" s="36">
        <v>20000</v>
      </c>
      <c r="Q440" s="40"/>
      <c r="R440" s="36">
        <v>-1000</v>
      </c>
      <c r="S440" s="36">
        <f t="shared" ref="S440" si="79">SUM(N440:P440)-R440-F440</f>
        <v>0</v>
      </c>
      <c r="T440" s="64"/>
    </row>
    <row r="441" spans="1:21" x14ac:dyDescent="0.25">
      <c r="A441" s="14"/>
      <c r="B441" s="14"/>
      <c r="C441" s="65" t="s">
        <v>258</v>
      </c>
      <c r="D441" s="14"/>
      <c r="E441" s="65"/>
      <c r="F441" s="36">
        <f t="shared" si="74"/>
        <v>22198000</v>
      </c>
      <c r="G441" s="40"/>
      <c r="H441" s="36">
        <v>1639000</v>
      </c>
      <c r="I441" s="40"/>
      <c r="J441" s="36">
        <v>20357000</v>
      </c>
      <c r="K441" s="40"/>
      <c r="L441" s="36">
        <v>202000</v>
      </c>
      <c r="M441" s="40"/>
      <c r="N441" s="36">
        <v>17226000</v>
      </c>
      <c r="O441" s="40"/>
      <c r="P441" s="36">
        <v>7088000</v>
      </c>
      <c r="Q441" s="40"/>
      <c r="R441" s="36">
        <v>2116000</v>
      </c>
      <c r="S441" s="36">
        <f t="shared" si="75"/>
        <v>0</v>
      </c>
      <c r="T441" s="11"/>
      <c r="U441" s="65"/>
    </row>
    <row r="442" spans="1:21" x14ac:dyDescent="0.25">
      <c r="A442" s="14"/>
      <c r="B442" s="14"/>
      <c r="C442" s="65" t="s">
        <v>132</v>
      </c>
      <c r="D442" s="14"/>
      <c r="E442" s="65"/>
      <c r="F442" s="36">
        <f t="shared" si="74"/>
        <v>3762000</v>
      </c>
      <c r="G442" s="40"/>
      <c r="H442" s="36">
        <v>1474000</v>
      </c>
      <c r="I442" s="40"/>
      <c r="J442" s="36">
        <v>2030000</v>
      </c>
      <c r="K442" s="40"/>
      <c r="L442" s="36">
        <v>258000</v>
      </c>
      <c r="M442" s="40"/>
      <c r="N442" s="36">
        <v>3072000</v>
      </c>
      <c r="O442" s="40"/>
      <c r="P442" s="36">
        <v>1787000</v>
      </c>
      <c r="Q442" s="40"/>
      <c r="R442" s="36">
        <v>1097000</v>
      </c>
      <c r="S442" s="36">
        <f t="shared" si="75"/>
        <v>0</v>
      </c>
      <c r="T442" s="11"/>
      <c r="U442" s="65"/>
    </row>
    <row r="443" spans="1:21" x14ac:dyDescent="0.25">
      <c r="A443" s="14"/>
      <c r="B443" s="14"/>
      <c r="C443" s="65" t="s">
        <v>259</v>
      </c>
      <c r="D443" s="14"/>
      <c r="E443" s="65"/>
      <c r="F443" s="36">
        <f t="shared" si="74"/>
        <v>4208000</v>
      </c>
      <c r="G443" s="40"/>
      <c r="H443" s="36">
        <v>379000</v>
      </c>
      <c r="I443" s="40"/>
      <c r="J443" s="36">
        <v>3803000</v>
      </c>
      <c r="K443" s="40"/>
      <c r="L443" s="36">
        <v>26000</v>
      </c>
      <c r="M443" s="40"/>
      <c r="N443" s="36">
        <v>4495000</v>
      </c>
      <c r="O443" s="40"/>
      <c r="P443" s="36">
        <v>1376000</v>
      </c>
      <c r="Q443" s="40"/>
      <c r="R443" s="36">
        <v>1663000</v>
      </c>
      <c r="S443" s="36">
        <f t="shared" si="75"/>
        <v>0</v>
      </c>
      <c r="T443" s="11"/>
      <c r="U443" s="65"/>
    </row>
    <row r="444" spans="1:21" x14ac:dyDescent="0.25">
      <c r="A444" s="14"/>
      <c r="B444" s="14"/>
      <c r="C444" s="65" t="s">
        <v>260</v>
      </c>
      <c r="D444" s="14"/>
      <c r="E444" s="65"/>
      <c r="F444" s="36">
        <f t="shared" si="74"/>
        <v>1650000</v>
      </c>
      <c r="G444" s="40"/>
      <c r="H444" s="36">
        <v>0</v>
      </c>
      <c r="I444" s="40"/>
      <c r="J444" s="36">
        <v>1650000</v>
      </c>
      <c r="K444" s="40"/>
      <c r="L444" s="36">
        <v>0</v>
      </c>
      <c r="M444" s="40"/>
      <c r="N444" s="36">
        <v>2884000</v>
      </c>
      <c r="O444" s="40"/>
      <c r="P444" s="36">
        <v>700000</v>
      </c>
      <c r="Q444" s="40"/>
      <c r="R444" s="36">
        <v>1934000</v>
      </c>
      <c r="S444" s="36">
        <f t="shared" si="75"/>
        <v>0</v>
      </c>
      <c r="T444" s="11"/>
      <c r="U444" s="65"/>
    </row>
    <row r="445" spans="1:21" x14ac:dyDescent="0.25">
      <c r="A445" s="14"/>
      <c r="B445" s="14"/>
      <c r="C445" s="65" t="s">
        <v>261</v>
      </c>
      <c r="D445" s="14"/>
      <c r="E445" s="65"/>
      <c r="F445" s="36">
        <f t="shared" si="74"/>
        <v>10647000</v>
      </c>
      <c r="G445" s="40"/>
      <c r="H445" s="36">
        <v>6382000</v>
      </c>
      <c r="I445" s="40"/>
      <c r="J445" s="36">
        <v>243000</v>
      </c>
      <c r="K445" s="40"/>
      <c r="L445" s="36">
        <v>4022000</v>
      </c>
      <c r="M445" s="40"/>
      <c r="N445" s="36">
        <v>6870000</v>
      </c>
      <c r="O445" s="40"/>
      <c r="P445" s="36">
        <v>3856000</v>
      </c>
      <c r="Q445" s="40"/>
      <c r="R445" s="36">
        <v>79000</v>
      </c>
      <c r="S445" s="36">
        <f t="shared" si="75"/>
        <v>0</v>
      </c>
      <c r="T445" s="11"/>
      <c r="U445" s="65"/>
    </row>
    <row r="446" spans="1:21" s="65" customFormat="1" x14ac:dyDescent="0.25">
      <c r="A446" s="14"/>
      <c r="B446" s="14"/>
      <c r="C446" s="65" t="s">
        <v>551</v>
      </c>
      <c r="D446" s="14"/>
      <c r="F446" s="36">
        <f t="shared" ref="F446" si="80">SUM(H446:L446)</f>
        <v>21000</v>
      </c>
      <c r="G446" s="40"/>
      <c r="H446" s="36">
        <v>21000</v>
      </c>
      <c r="I446" s="40"/>
      <c r="J446" s="36">
        <v>0</v>
      </c>
      <c r="K446" s="40"/>
      <c r="L446" s="36">
        <v>0</v>
      </c>
      <c r="M446" s="40"/>
      <c r="N446" s="36">
        <v>14000</v>
      </c>
      <c r="O446" s="40"/>
      <c r="P446" s="36">
        <v>7000</v>
      </c>
      <c r="Q446" s="40"/>
      <c r="R446" s="36">
        <v>0</v>
      </c>
      <c r="S446" s="36">
        <f t="shared" ref="S446" si="81">SUM(N446:P446)-R446-F446</f>
        <v>0</v>
      </c>
      <c r="T446" s="64"/>
    </row>
    <row r="447" spans="1:21" x14ac:dyDescent="0.25">
      <c r="A447" s="14"/>
      <c r="B447" s="14"/>
      <c r="C447" s="65" t="s">
        <v>262</v>
      </c>
      <c r="D447" s="14"/>
      <c r="E447" s="65"/>
      <c r="F447" s="36">
        <f t="shared" si="74"/>
        <v>-304000</v>
      </c>
      <c r="G447" s="40"/>
      <c r="H447" s="36">
        <v>0</v>
      </c>
      <c r="I447" s="40"/>
      <c r="J447" s="36">
        <v>-304000</v>
      </c>
      <c r="K447" s="40"/>
      <c r="L447" s="36">
        <v>0</v>
      </c>
      <c r="M447" s="40"/>
      <c r="N447" s="36">
        <v>-15000</v>
      </c>
      <c r="O447" s="40"/>
      <c r="P447" s="36">
        <v>-288000</v>
      </c>
      <c r="Q447" s="40"/>
      <c r="R447" s="36">
        <v>1000</v>
      </c>
      <c r="S447" s="36">
        <f t="shared" si="75"/>
        <v>0</v>
      </c>
      <c r="T447" s="11"/>
      <c r="U447" s="65"/>
    </row>
    <row r="448" spans="1:21" x14ac:dyDescent="0.25">
      <c r="A448" s="14"/>
      <c r="B448" s="14"/>
      <c r="C448" s="65" t="s">
        <v>263</v>
      </c>
      <c r="D448" s="14"/>
      <c r="E448" s="65"/>
      <c r="F448" s="39">
        <f t="shared" ref="F448" si="82">SUM(H448:L448)</f>
        <v>4636000</v>
      </c>
      <c r="G448" s="40"/>
      <c r="H448" s="39">
        <v>695000</v>
      </c>
      <c r="I448" s="40"/>
      <c r="J448" s="39">
        <v>3937000</v>
      </c>
      <c r="K448" s="40"/>
      <c r="L448" s="39">
        <v>4000</v>
      </c>
      <c r="M448" s="40"/>
      <c r="N448" s="39">
        <v>4607000</v>
      </c>
      <c r="O448" s="40"/>
      <c r="P448" s="39">
        <v>1078000</v>
      </c>
      <c r="Q448" s="40"/>
      <c r="R448" s="39">
        <v>1049000</v>
      </c>
      <c r="S448" s="36">
        <f t="shared" si="75"/>
        <v>0</v>
      </c>
      <c r="T448" s="11"/>
      <c r="U448" s="65"/>
    </row>
    <row r="449" spans="1:21" x14ac:dyDescent="0.25">
      <c r="A449" s="14"/>
      <c r="B449" s="14"/>
      <c r="C449" s="65"/>
      <c r="D449" s="14"/>
      <c r="E449" s="65"/>
      <c r="G449" s="40"/>
      <c r="I449" s="40"/>
      <c r="K449" s="40"/>
      <c r="M449" s="40"/>
      <c r="O449" s="40"/>
      <c r="Q449" s="40"/>
      <c r="T449" s="11"/>
    </row>
    <row r="450" spans="1:21" x14ac:dyDescent="0.25">
      <c r="A450" s="65"/>
      <c r="B450" s="14"/>
      <c r="C450" s="65"/>
      <c r="D450" s="14"/>
      <c r="E450" s="65" t="s">
        <v>4</v>
      </c>
      <c r="F450" s="39">
        <f>SUM(F408:F448)</f>
        <v>292985000</v>
      </c>
      <c r="G450" s="41"/>
      <c r="H450" s="39">
        <f>SUM(H408:H448)</f>
        <v>38164000</v>
      </c>
      <c r="I450" s="41"/>
      <c r="J450" s="39">
        <f>SUM(J408:J448)</f>
        <v>232773000</v>
      </c>
      <c r="K450" s="41"/>
      <c r="L450" s="39">
        <f>SUM(L408:L448)</f>
        <v>22048000</v>
      </c>
      <c r="M450" s="41"/>
      <c r="N450" s="39">
        <f>SUM(N408:N448)</f>
        <v>268847000</v>
      </c>
      <c r="O450" s="41"/>
      <c r="P450" s="39">
        <f>SUM(P408:P448)</f>
        <v>138485000</v>
      </c>
      <c r="Q450" s="41"/>
      <c r="R450" s="39">
        <f>SUM(R408:R448)</f>
        <v>114347000</v>
      </c>
      <c r="T450" s="11"/>
    </row>
    <row r="451" spans="1:21" x14ac:dyDescent="0.25">
      <c r="A451" s="65"/>
      <c r="B451" s="14"/>
      <c r="C451" s="65"/>
      <c r="D451" s="14"/>
      <c r="E451" s="65"/>
      <c r="G451" s="40"/>
      <c r="I451" s="40"/>
      <c r="K451" s="40"/>
      <c r="M451" s="40"/>
      <c r="O451" s="40"/>
      <c r="Q451" s="40"/>
      <c r="T451" s="11"/>
    </row>
    <row r="452" spans="1:21" x14ac:dyDescent="0.25">
      <c r="A452" s="65"/>
      <c r="B452" s="65" t="s">
        <v>27</v>
      </c>
      <c r="C452" s="65"/>
      <c r="D452" s="14"/>
      <c r="E452" s="65"/>
      <c r="G452" s="40"/>
      <c r="I452" s="40"/>
      <c r="K452" s="40"/>
      <c r="M452" s="40"/>
      <c r="O452" s="40"/>
      <c r="Q452" s="40"/>
      <c r="T452" s="11"/>
    </row>
    <row r="453" spans="1:21" x14ac:dyDescent="0.25">
      <c r="A453" s="65"/>
      <c r="B453" s="14"/>
      <c r="C453" s="65" t="s">
        <v>229</v>
      </c>
      <c r="D453" s="14"/>
      <c r="E453" s="65"/>
      <c r="F453" s="36">
        <f>SUM(H453:L453)</f>
        <v>225000</v>
      </c>
      <c r="G453" s="40"/>
      <c r="H453" s="36">
        <v>1000</v>
      </c>
      <c r="I453" s="40"/>
      <c r="J453" s="36">
        <v>2000</v>
      </c>
      <c r="K453" s="40"/>
      <c r="L453" s="36">
        <v>222000</v>
      </c>
      <c r="M453" s="40"/>
      <c r="N453" s="36">
        <v>124000</v>
      </c>
      <c r="O453" s="40"/>
      <c r="P453" s="36">
        <v>101000</v>
      </c>
      <c r="Q453" s="40"/>
      <c r="R453" s="36">
        <v>0</v>
      </c>
      <c r="S453" s="36">
        <f t="shared" ref="S453:S488" si="83">SUM(N453:P453)-R453-F453</f>
        <v>0</v>
      </c>
      <c r="T453" s="11"/>
    </row>
    <row r="454" spans="1:21" x14ac:dyDescent="0.25">
      <c r="A454" s="65"/>
      <c r="B454" s="14"/>
      <c r="C454" s="65" t="s">
        <v>230</v>
      </c>
      <c r="D454" s="14"/>
      <c r="E454" s="65"/>
      <c r="F454" s="36">
        <f t="shared" ref="F454:F487" si="84">SUM(H454:L454)</f>
        <v>4680000</v>
      </c>
      <c r="G454" s="40"/>
      <c r="H454" s="36">
        <v>9000</v>
      </c>
      <c r="I454" s="40"/>
      <c r="J454" s="36">
        <v>922000</v>
      </c>
      <c r="K454" s="40"/>
      <c r="L454" s="36">
        <v>3749000</v>
      </c>
      <c r="M454" s="40"/>
      <c r="N454" s="36">
        <v>2524000</v>
      </c>
      <c r="O454" s="40"/>
      <c r="P454" s="36">
        <v>2196000</v>
      </c>
      <c r="Q454" s="40"/>
      <c r="R454" s="36">
        <v>40000</v>
      </c>
      <c r="S454" s="36">
        <f t="shared" si="83"/>
        <v>0</v>
      </c>
      <c r="T454" s="11"/>
      <c r="U454" s="65"/>
    </row>
    <row r="455" spans="1:21" x14ac:dyDescent="0.25">
      <c r="A455" s="65"/>
      <c r="B455" s="14"/>
      <c r="C455" s="65" t="s">
        <v>231</v>
      </c>
      <c r="D455" s="14"/>
      <c r="E455" s="65"/>
      <c r="F455" s="36">
        <f t="shared" si="84"/>
        <v>4046000</v>
      </c>
      <c r="G455" s="40"/>
      <c r="H455" s="36">
        <v>38000</v>
      </c>
      <c r="I455" s="40"/>
      <c r="J455" s="36">
        <v>15000</v>
      </c>
      <c r="K455" s="40"/>
      <c r="L455" s="36">
        <v>3993000</v>
      </c>
      <c r="M455" s="40"/>
      <c r="N455" s="36">
        <v>2099000</v>
      </c>
      <c r="O455" s="40"/>
      <c r="P455" s="36">
        <v>1946000</v>
      </c>
      <c r="Q455" s="40"/>
      <c r="R455" s="36">
        <v>-1000</v>
      </c>
      <c r="S455" s="36">
        <f t="shared" si="83"/>
        <v>0</v>
      </c>
      <c r="T455" s="11"/>
      <c r="U455" s="65"/>
    </row>
    <row r="456" spans="1:21" s="46" customFormat="1" x14ac:dyDescent="0.25">
      <c r="A456" s="65"/>
      <c r="B456" s="14"/>
      <c r="C456" s="65" t="s">
        <v>508</v>
      </c>
      <c r="D456" s="14"/>
      <c r="E456" s="65"/>
      <c r="F456" s="36">
        <f t="shared" si="84"/>
        <v>1796000</v>
      </c>
      <c r="G456" s="40"/>
      <c r="H456" s="36">
        <v>83000</v>
      </c>
      <c r="I456" s="40"/>
      <c r="J456" s="36">
        <v>57000</v>
      </c>
      <c r="K456" s="40"/>
      <c r="L456" s="36">
        <v>1656000</v>
      </c>
      <c r="M456" s="40"/>
      <c r="N456" s="36">
        <v>868000</v>
      </c>
      <c r="O456" s="40"/>
      <c r="P456" s="36">
        <v>927000</v>
      </c>
      <c r="Q456" s="40"/>
      <c r="R456" s="36">
        <v>-1000</v>
      </c>
      <c r="S456" s="36">
        <f t="shared" si="83"/>
        <v>0</v>
      </c>
      <c r="T456" s="11"/>
      <c r="U456" s="65"/>
    </row>
    <row r="457" spans="1:21" x14ac:dyDescent="0.25">
      <c r="A457" s="65"/>
      <c r="B457" s="69"/>
      <c r="C457" s="65" t="s">
        <v>264</v>
      </c>
      <c r="D457" s="14"/>
      <c r="E457" s="65"/>
      <c r="F457" s="36">
        <f t="shared" si="84"/>
        <v>5500000</v>
      </c>
      <c r="G457" s="40"/>
      <c r="H457" s="36">
        <v>0</v>
      </c>
      <c r="I457" s="40"/>
      <c r="J457" s="36">
        <v>718000</v>
      </c>
      <c r="K457" s="40"/>
      <c r="L457" s="36">
        <v>4782000</v>
      </c>
      <c r="M457" s="40"/>
      <c r="N457" s="36">
        <v>1685000</v>
      </c>
      <c r="O457" s="40"/>
      <c r="P457" s="36">
        <v>4017000</v>
      </c>
      <c r="Q457" s="40"/>
      <c r="R457" s="36">
        <v>202000</v>
      </c>
      <c r="S457" s="36">
        <f t="shared" si="83"/>
        <v>0</v>
      </c>
      <c r="T457" s="11"/>
      <c r="U457" s="65"/>
    </row>
    <row r="458" spans="1:21" x14ac:dyDescent="0.25">
      <c r="A458" s="65"/>
      <c r="B458" s="14"/>
      <c r="C458" s="65" t="s">
        <v>233</v>
      </c>
      <c r="D458" s="14"/>
      <c r="E458" s="65"/>
      <c r="F458" s="36">
        <f t="shared" si="84"/>
        <v>4172000</v>
      </c>
      <c r="G458" s="40"/>
      <c r="H458" s="36">
        <v>0</v>
      </c>
      <c r="I458" s="40"/>
      <c r="J458" s="36">
        <v>905000</v>
      </c>
      <c r="K458" s="40"/>
      <c r="L458" s="36">
        <v>3267000</v>
      </c>
      <c r="M458" s="40"/>
      <c r="N458" s="36">
        <v>2029000</v>
      </c>
      <c r="O458" s="40"/>
      <c r="P458" s="36">
        <v>2143000</v>
      </c>
      <c r="Q458" s="40"/>
      <c r="R458" s="36">
        <v>0</v>
      </c>
      <c r="S458" s="36">
        <f t="shared" si="83"/>
        <v>0</v>
      </c>
      <c r="T458" s="11"/>
      <c r="U458" s="65"/>
    </row>
    <row r="459" spans="1:21" x14ac:dyDescent="0.25">
      <c r="A459" s="65"/>
      <c r="B459" s="14"/>
      <c r="C459" s="65" t="s">
        <v>234</v>
      </c>
      <c r="D459" s="14"/>
      <c r="E459" s="65"/>
      <c r="F459" s="36">
        <f t="shared" si="84"/>
        <v>1124000</v>
      </c>
      <c r="G459" s="40"/>
      <c r="H459" s="36">
        <v>0</v>
      </c>
      <c r="I459" s="40"/>
      <c r="J459" s="36">
        <v>113000</v>
      </c>
      <c r="K459" s="40"/>
      <c r="L459" s="36">
        <v>1011000</v>
      </c>
      <c r="M459" s="40"/>
      <c r="N459" s="36">
        <v>543000</v>
      </c>
      <c r="O459" s="40"/>
      <c r="P459" s="36">
        <v>581000</v>
      </c>
      <c r="Q459" s="40"/>
      <c r="R459" s="36">
        <v>0</v>
      </c>
      <c r="S459" s="36">
        <f t="shared" si="83"/>
        <v>0</v>
      </c>
      <c r="T459" s="11"/>
      <c r="U459" s="65"/>
    </row>
    <row r="460" spans="1:21" x14ac:dyDescent="0.25">
      <c r="A460" s="65"/>
      <c r="B460" s="14"/>
      <c r="C460" s="65" t="s">
        <v>235</v>
      </c>
      <c r="D460" s="14"/>
      <c r="E460" s="65"/>
      <c r="F460" s="36">
        <f t="shared" si="84"/>
        <v>3668000</v>
      </c>
      <c r="G460" s="40"/>
      <c r="H460" s="36">
        <v>6000</v>
      </c>
      <c r="I460" s="40"/>
      <c r="J460" s="36">
        <v>18000</v>
      </c>
      <c r="K460" s="40"/>
      <c r="L460" s="36">
        <v>3644000</v>
      </c>
      <c r="M460" s="40"/>
      <c r="N460" s="36">
        <v>1801000</v>
      </c>
      <c r="O460" s="40"/>
      <c r="P460" s="36">
        <v>1866000</v>
      </c>
      <c r="Q460" s="40"/>
      <c r="R460" s="36">
        <v>-1000</v>
      </c>
      <c r="S460" s="36">
        <f t="shared" si="83"/>
        <v>0</v>
      </c>
      <c r="T460" s="11"/>
      <c r="U460" s="65"/>
    </row>
    <row r="461" spans="1:21" x14ac:dyDescent="0.25">
      <c r="A461" s="65"/>
      <c r="B461" s="14"/>
      <c r="C461" s="65" t="s">
        <v>236</v>
      </c>
      <c r="D461" s="14"/>
      <c r="E461" s="65"/>
      <c r="F461" s="36">
        <f t="shared" si="84"/>
        <v>7000</v>
      </c>
      <c r="G461" s="40"/>
      <c r="H461" s="36">
        <v>0</v>
      </c>
      <c r="I461" s="40"/>
      <c r="J461" s="36">
        <v>-2000</v>
      </c>
      <c r="K461" s="40"/>
      <c r="L461" s="36">
        <v>9000</v>
      </c>
      <c r="M461" s="40"/>
      <c r="N461" s="36">
        <v>6000</v>
      </c>
      <c r="O461" s="40"/>
      <c r="P461" s="36">
        <v>2000</v>
      </c>
      <c r="Q461" s="40"/>
      <c r="R461" s="36">
        <v>1000</v>
      </c>
      <c r="S461" s="36">
        <f t="shared" si="83"/>
        <v>0</v>
      </c>
      <c r="T461" s="11"/>
      <c r="U461" s="65"/>
    </row>
    <row r="462" spans="1:21" x14ac:dyDescent="0.25">
      <c r="A462" s="65"/>
      <c r="B462" s="14"/>
      <c r="C462" s="65" t="s">
        <v>23</v>
      </c>
      <c r="D462" s="14"/>
      <c r="E462" s="65"/>
      <c r="F462" s="36">
        <f t="shared" si="84"/>
        <v>14185000</v>
      </c>
      <c r="G462" s="40"/>
      <c r="H462" s="36">
        <v>1598000</v>
      </c>
      <c r="I462" s="40"/>
      <c r="J462" s="36">
        <v>2709000</v>
      </c>
      <c r="K462" s="40"/>
      <c r="L462" s="36">
        <v>9878000</v>
      </c>
      <c r="M462" s="40"/>
      <c r="N462" s="36">
        <v>8397000</v>
      </c>
      <c r="O462" s="40"/>
      <c r="P462" s="36">
        <v>6221000</v>
      </c>
      <c r="Q462" s="40"/>
      <c r="R462" s="36">
        <v>433000</v>
      </c>
      <c r="S462" s="36">
        <f t="shared" si="83"/>
        <v>0</v>
      </c>
      <c r="T462" s="11"/>
      <c r="U462" s="65"/>
    </row>
    <row r="463" spans="1:21" x14ac:dyDescent="0.25">
      <c r="A463" s="65"/>
      <c r="B463" s="14"/>
      <c r="C463" s="65" t="s">
        <v>237</v>
      </c>
      <c r="D463" s="14"/>
      <c r="E463" s="65"/>
      <c r="F463" s="36">
        <f t="shared" si="84"/>
        <v>1201000</v>
      </c>
      <c r="G463" s="40"/>
      <c r="H463" s="36">
        <v>26000</v>
      </c>
      <c r="I463" s="40"/>
      <c r="J463" s="36">
        <v>242000</v>
      </c>
      <c r="K463" s="40"/>
      <c r="L463" s="36">
        <v>933000</v>
      </c>
      <c r="M463" s="40"/>
      <c r="N463" s="36">
        <v>738000</v>
      </c>
      <c r="O463" s="40"/>
      <c r="P463" s="36">
        <v>460000</v>
      </c>
      <c r="Q463" s="40"/>
      <c r="R463" s="36">
        <v>-3000</v>
      </c>
      <c r="S463" s="36">
        <f t="shared" si="83"/>
        <v>0</v>
      </c>
      <c r="T463" s="11"/>
      <c r="U463" s="65"/>
    </row>
    <row r="464" spans="1:21" x14ac:dyDescent="0.25">
      <c r="A464" s="65"/>
      <c r="B464" s="14"/>
      <c r="C464" s="65" t="s">
        <v>239</v>
      </c>
      <c r="D464" s="14"/>
      <c r="E464" s="65"/>
      <c r="F464" s="36">
        <f t="shared" si="84"/>
        <v>1706000</v>
      </c>
      <c r="G464" s="40"/>
      <c r="H464" s="36">
        <v>128000</v>
      </c>
      <c r="I464" s="40"/>
      <c r="J464" s="36">
        <v>78000</v>
      </c>
      <c r="K464" s="40"/>
      <c r="L464" s="36">
        <v>1500000</v>
      </c>
      <c r="M464" s="40"/>
      <c r="N464" s="36">
        <v>834000</v>
      </c>
      <c r="O464" s="40"/>
      <c r="P464" s="36">
        <v>872000</v>
      </c>
      <c r="Q464" s="40"/>
      <c r="R464" s="36">
        <v>0</v>
      </c>
      <c r="S464" s="36">
        <f t="shared" si="83"/>
        <v>0</v>
      </c>
      <c r="T464" s="11"/>
      <c r="U464" s="65"/>
    </row>
    <row r="465" spans="1:21" x14ac:dyDescent="0.25">
      <c r="A465" s="65"/>
      <c r="B465" s="14"/>
      <c r="C465" s="65" t="s">
        <v>240</v>
      </c>
      <c r="D465" s="14"/>
      <c r="E465" s="65"/>
      <c r="F465" s="36">
        <f t="shared" si="84"/>
        <v>1775000</v>
      </c>
      <c r="G465" s="40"/>
      <c r="H465" s="36">
        <v>3000</v>
      </c>
      <c r="I465" s="40"/>
      <c r="J465" s="36">
        <v>320000</v>
      </c>
      <c r="K465" s="40"/>
      <c r="L465" s="36">
        <v>1452000</v>
      </c>
      <c r="M465" s="40"/>
      <c r="N465" s="36">
        <v>1017000</v>
      </c>
      <c r="O465" s="40"/>
      <c r="P465" s="36">
        <v>783000</v>
      </c>
      <c r="Q465" s="40"/>
      <c r="R465" s="36">
        <v>25000</v>
      </c>
      <c r="S465" s="36">
        <f t="shared" si="83"/>
        <v>0</v>
      </c>
      <c r="T465" s="11"/>
      <c r="U465" s="65"/>
    </row>
    <row r="466" spans="1:21" x14ac:dyDescent="0.25">
      <c r="A466" s="65"/>
      <c r="B466" s="14"/>
      <c r="C466" s="65" t="s">
        <v>241</v>
      </c>
      <c r="D466" s="14"/>
      <c r="E466" s="65"/>
      <c r="F466" s="36">
        <f t="shared" si="84"/>
        <v>17378000</v>
      </c>
      <c r="G466" s="40"/>
      <c r="H466" s="36">
        <v>78000</v>
      </c>
      <c r="I466" s="40"/>
      <c r="J466" s="36">
        <v>1328000</v>
      </c>
      <c r="K466" s="40"/>
      <c r="L466" s="36">
        <v>15972000</v>
      </c>
      <c r="M466" s="40"/>
      <c r="N466" s="36">
        <v>10113000</v>
      </c>
      <c r="O466" s="40"/>
      <c r="P466" s="36">
        <v>7265000</v>
      </c>
      <c r="Q466" s="40"/>
      <c r="R466" s="36">
        <v>0</v>
      </c>
      <c r="S466" s="36">
        <f t="shared" si="83"/>
        <v>0</v>
      </c>
      <c r="T466" s="11"/>
      <c r="U466" s="65"/>
    </row>
    <row r="467" spans="1:21" x14ac:dyDescent="0.25">
      <c r="A467" s="65"/>
      <c r="B467" s="14"/>
      <c r="C467" s="65" t="s">
        <v>242</v>
      </c>
      <c r="D467" s="14"/>
      <c r="E467" s="65"/>
      <c r="F467" s="36">
        <f t="shared" si="84"/>
        <v>3578000</v>
      </c>
      <c r="G467" s="40"/>
      <c r="H467" s="36">
        <v>2771000</v>
      </c>
      <c r="I467" s="40"/>
      <c r="J467" s="36">
        <v>-40000</v>
      </c>
      <c r="K467" s="40"/>
      <c r="L467" s="36">
        <v>847000</v>
      </c>
      <c r="M467" s="40"/>
      <c r="N467" s="36">
        <v>2123000</v>
      </c>
      <c r="O467" s="40"/>
      <c r="P467" s="36">
        <v>1562000</v>
      </c>
      <c r="Q467" s="40"/>
      <c r="R467" s="36">
        <v>107000</v>
      </c>
      <c r="S467" s="36">
        <f t="shared" si="83"/>
        <v>0</v>
      </c>
      <c r="T467" s="11"/>
      <c r="U467" s="65"/>
    </row>
    <row r="468" spans="1:21" x14ac:dyDescent="0.25">
      <c r="A468" s="65"/>
      <c r="B468" s="14"/>
      <c r="C468" s="65" t="s">
        <v>244</v>
      </c>
      <c r="D468" s="14"/>
      <c r="E468" s="65"/>
      <c r="F468" s="36">
        <f t="shared" si="84"/>
        <v>5409000</v>
      </c>
      <c r="G468" s="40"/>
      <c r="H468" s="36">
        <v>199000</v>
      </c>
      <c r="I468" s="40"/>
      <c r="J468" s="36">
        <v>93000</v>
      </c>
      <c r="K468" s="40"/>
      <c r="L468" s="36">
        <v>5117000</v>
      </c>
      <c r="M468" s="40"/>
      <c r="N468" s="36">
        <v>2140000</v>
      </c>
      <c r="O468" s="40"/>
      <c r="P468" s="36">
        <v>3268000</v>
      </c>
      <c r="Q468" s="40"/>
      <c r="R468" s="36">
        <v>-1000</v>
      </c>
      <c r="S468" s="36">
        <f t="shared" si="83"/>
        <v>0</v>
      </c>
      <c r="T468" s="11"/>
      <c r="U468" s="65"/>
    </row>
    <row r="469" spans="1:21" x14ac:dyDescent="0.25">
      <c r="A469" s="65"/>
      <c r="B469" s="69"/>
      <c r="C469" s="65" t="s">
        <v>246</v>
      </c>
      <c r="D469" s="14"/>
      <c r="E469" s="65"/>
      <c r="F469" s="36">
        <f t="shared" si="84"/>
        <v>1391000</v>
      </c>
      <c r="G469" s="40"/>
      <c r="H469" s="36">
        <v>0</v>
      </c>
      <c r="I469" s="40"/>
      <c r="J469" s="36">
        <v>344000</v>
      </c>
      <c r="K469" s="40"/>
      <c r="L469" s="36">
        <v>1047000</v>
      </c>
      <c r="M469" s="40"/>
      <c r="N469" s="36">
        <v>429000</v>
      </c>
      <c r="O469" s="40"/>
      <c r="P469" s="36">
        <v>963000</v>
      </c>
      <c r="Q469" s="40"/>
      <c r="R469" s="36">
        <v>1000</v>
      </c>
      <c r="S469" s="36">
        <f t="shared" si="83"/>
        <v>0</v>
      </c>
      <c r="T469" s="11"/>
      <c r="U469" s="65"/>
    </row>
    <row r="470" spans="1:21" x14ac:dyDescent="0.25">
      <c r="A470" s="65"/>
      <c r="B470" s="14"/>
      <c r="C470" s="65" t="s">
        <v>247</v>
      </c>
      <c r="D470" s="14"/>
      <c r="E470" s="65"/>
      <c r="F470" s="36">
        <f t="shared" si="84"/>
        <v>8186000</v>
      </c>
      <c r="G470" s="40"/>
      <c r="H470" s="36">
        <v>0</v>
      </c>
      <c r="I470" s="40"/>
      <c r="J470" s="36">
        <v>401000</v>
      </c>
      <c r="K470" s="40"/>
      <c r="L470" s="36">
        <v>7785000</v>
      </c>
      <c r="M470" s="40"/>
      <c r="N470" s="36">
        <v>4913000</v>
      </c>
      <c r="O470" s="40"/>
      <c r="P470" s="36">
        <v>3574000</v>
      </c>
      <c r="Q470" s="40"/>
      <c r="R470" s="36">
        <v>301000</v>
      </c>
      <c r="S470" s="36">
        <f t="shared" si="83"/>
        <v>0</v>
      </c>
      <c r="T470" s="11"/>
      <c r="U470" s="65"/>
    </row>
    <row r="471" spans="1:21" x14ac:dyDescent="0.25">
      <c r="A471" s="65"/>
      <c r="B471" s="14"/>
      <c r="C471" s="65" t="s">
        <v>265</v>
      </c>
      <c r="D471" s="14"/>
      <c r="E471" s="65"/>
      <c r="F471" s="36">
        <f t="shared" si="84"/>
        <v>3000</v>
      </c>
      <c r="G471" s="40"/>
      <c r="H471" s="36">
        <v>0</v>
      </c>
      <c r="I471" s="40"/>
      <c r="J471" s="36">
        <v>0</v>
      </c>
      <c r="K471" s="40"/>
      <c r="L471" s="36">
        <v>3000</v>
      </c>
      <c r="M471" s="40"/>
      <c r="N471" s="36">
        <v>0</v>
      </c>
      <c r="O471" s="40"/>
      <c r="P471" s="36">
        <v>3000</v>
      </c>
      <c r="Q471" s="40"/>
      <c r="R471" s="36">
        <v>0</v>
      </c>
      <c r="S471" s="36">
        <f t="shared" si="83"/>
        <v>0</v>
      </c>
      <c r="T471" s="11"/>
      <c r="U471" s="65"/>
    </row>
    <row r="472" spans="1:21" s="46" customFormat="1" x14ac:dyDescent="0.25">
      <c r="A472" s="65"/>
      <c r="B472" s="14"/>
      <c r="C472" s="65" t="s">
        <v>248</v>
      </c>
      <c r="D472" s="14"/>
      <c r="E472" s="65"/>
      <c r="F472" s="36">
        <f t="shared" si="84"/>
        <v>721000</v>
      </c>
      <c r="G472" s="40"/>
      <c r="H472" s="36">
        <v>0</v>
      </c>
      <c r="I472" s="40"/>
      <c r="J472" s="36">
        <v>180000</v>
      </c>
      <c r="K472" s="40"/>
      <c r="L472" s="36">
        <v>541000</v>
      </c>
      <c r="M472" s="40"/>
      <c r="N472" s="36">
        <v>433000</v>
      </c>
      <c r="O472" s="40"/>
      <c r="P472" s="36">
        <v>288000</v>
      </c>
      <c r="Q472" s="40"/>
      <c r="R472" s="36">
        <v>0</v>
      </c>
      <c r="S472" s="36">
        <f t="shared" si="83"/>
        <v>0</v>
      </c>
      <c r="T472" s="11"/>
      <c r="U472" s="65"/>
    </row>
    <row r="473" spans="1:21" x14ac:dyDescent="0.25">
      <c r="A473" s="65"/>
      <c r="B473" s="65"/>
      <c r="C473" s="65" t="s">
        <v>249</v>
      </c>
      <c r="D473" s="14"/>
      <c r="E473" s="65"/>
      <c r="F473" s="36">
        <f t="shared" si="84"/>
        <v>686000</v>
      </c>
      <c r="G473" s="40"/>
      <c r="H473" s="36">
        <v>0</v>
      </c>
      <c r="I473" s="40"/>
      <c r="J473" s="36">
        <v>51000</v>
      </c>
      <c r="K473" s="40"/>
      <c r="L473" s="36">
        <v>635000</v>
      </c>
      <c r="M473" s="40"/>
      <c r="N473" s="36">
        <v>448000</v>
      </c>
      <c r="O473" s="40"/>
      <c r="P473" s="36">
        <v>238000</v>
      </c>
      <c r="Q473" s="40"/>
      <c r="R473" s="36">
        <v>0</v>
      </c>
      <c r="S473" s="36">
        <f t="shared" si="83"/>
        <v>0</v>
      </c>
      <c r="T473" s="11"/>
      <c r="U473" s="65"/>
    </row>
    <row r="474" spans="1:21" x14ac:dyDescent="0.25">
      <c r="A474" s="65"/>
      <c r="B474" s="69"/>
      <c r="C474" s="65" t="s">
        <v>250</v>
      </c>
      <c r="D474" s="14"/>
      <c r="E474" s="65"/>
      <c r="F474" s="36">
        <f t="shared" si="84"/>
        <v>1604000</v>
      </c>
      <c r="G474" s="40"/>
      <c r="H474" s="36">
        <v>43000</v>
      </c>
      <c r="I474" s="40"/>
      <c r="J474" s="36">
        <v>266000</v>
      </c>
      <c r="K474" s="40"/>
      <c r="L474" s="36">
        <v>1295000</v>
      </c>
      <c r="M474" s="40"/>
      <c r="N474" s="36">
        <v>979000</v>
      </c>
      <c r="O474" s="40"/>
      <c r="P474" s="36">
        <v>624000</v>
      </c>
      <c r="Q474" s="40"/>
      <c r="R474" s="36">
        <v>-1000</v>
      </c>
      <c r="S474" s="36">
        <f t="shared" si="83"/>
        <v>0</v>
      </c>
      <c r="T474" s="11"/>
      <c r="U474" s="65"/>
    </row>
    <row r="475" spans="1:21" x14ac:dyDescent="0.25">
      <c r="A475" s="65"/>
      <c r="B475" s="69"/>
      <c r="C475" s="65" t="s">
        <v>251</v>
      </c>
      <c r="D475" s="14"/>
      <c r="E475" s="65"/>
      <c r="F475" s="36">
        <f t="shared" si="84"/>
        <v>1029000</v>
      </c>
      <c r="G475" s="40"/>
      <c r="H475" s="36">
        <v>0</v>
      </c>
      <c r="I475" s="40"/>
      <c r="J475" s="36">
        <v>-74000</v>
      </c>
      <c r="K475" s="40"/>
      <c r="L475" s="36">
        <v>1103000</v>
      </c>
      <c r="M475" s="40"/>
      <c r="N475" s="36">
        <v>583000</v>
      </c>
      <c r="O475" s="40"/>
      <c r="P475" s="36">
        <v>445000</v>
      </c>
      <c r="Q475" s="40"/>
      <c r="R475" s="36">
        <v>-1000</v>
      </c>
      <c r="S475" s="36">
        <f t="shared" si="83"/>
        <v>0</v>
      </c>
      <c r="T475" s="11"/>
      <c r="U475" s="65"/>
    </row>
    <row r="476" spans="1:21" x14ac:dyDescent="0.25">
      <c r="A476" s="65"/>
      <c r="B476" s="69"/>
      <c r="C476" s="65" t="s">
        <v>252</v>
      </c>
      <c r="D476" s="14"/>
      <c r="E476" s="65"/>
      <c r="F476" s="36">
        <f t="shared" si="84"/>
        <v>793000</v>
      </c>
      <c r="G476" s="40"/>
      <c r="H476" s="36">
        <v>0</v>
      </c>
      <c r="I476" s="40"/>
      <c r="J476" s="36">
        <v>0</v>
      </c>
      <c r="K476" s="40"/>
      <c r="L476" s="36">
        <v>793000</v>
      </c>
      <c r="M476" s="40"/>
      <c r="N476" s="36">
        <v>456000</v>
      </c>
      <c r="O476" s="40"/>
      <c r="P476" s="36">
        <v>337000</v>
      </c>
      <c r="Q476" s="40"/>
      <c r="R476" s="36">
        <v>0</v>
      </c>
      <c r="S476" s="36">
        <f t="shared" si="83"/>
        <v>0</v>
      </c>
      <c r="T476" s="11"/>
      <c r="U476" s="65"/>
    </row>
    <row r="477" spans="1:21" x14ac:dyDescent="0.25">
      <c r="A477" s="65"/>
      <c r="B477" s="69"/>
      <c r="C477" s="65" t="s">
        <v>253</v>
      </c>
      <c r="D477" s="14"/>
      <c r="E477" s="65"/>
      <c r="F477" s="36">
        <f t="shared" si="84"/>
        <v>4654000</v>
      </c>
      <c r="G477" s="40"/>
      <c r="H477" s="36">
        <v>-4000</v>
      </c>
      <c r="I477" s="40"/>
      <c r="J477" s="36">
        <v>275000</v>
      </c>
      <c r="K477" s="40"/>
      <c r="L477" s="36">
        <v>4383000</v>
      </c>
      <c r="M477" s="40"/>
      <c r="N477" s="36">
        <v>2418000</v>
      </c>
      <c r="O477" s="40"/>
      <c r="P477" s="36">
        <v>2236000</v>
      </c>
      <c r="Q477" s="40"/>
      <c r="R477" s="36">
        <v>0</v>
      </c>
      <c r="S477" s="36">
        <f t="shared" si="83"/>
        <v>0</v>
      </c>
      <c r="T477" s="11"/>
      <c r="U477" s="65"/>
    </row>
    <row r="478" spans="1:21" x14ac:dyDescent="0.25">
      <c r="A478" s="65"/>
      <c r="B478" s="69"/>
      <c r="C478" s="65" t="s">
        <v>254</v>
      </c>
      <c r="D478" s="14"/>
      <c r="E478" s="65"/>
      <c r="F478" s="36">
        <f t="shared" si="84"/>
        <v>4519000</v>
      </c>
      <c r="G478" s="40"/>
      <c r="H478" s="36">
        <v>4000</v>
      </c>
      <c r="I478" s="40"/>
      <c r="J478" s="36">
        <v>276000</v>
      </c>
      <c r="K478" s="40"/>
      <c r="L478" s="36">
        <v>4239000</v>
      </c>
      <c r="M478" s="40"/>
      <c r="N478" s="36">
        <v>2571000</v>
      </c>
      <c r="O478" s="40"/>
      <c r="P478" s="36">
        <v>1949000</v>
      </c>
      <c r="Q478" s="40"/>
      <c r="R478" s="36">
        <v>1000</v>
      </c>
      <c r="S478" s="36">
        <f t="shared" si="83"/>
        <v>0</v>
      </c>
      <c r="T478" s="11"/>
      <c r="U478" s="65"/>
    </row>
    <row r="479" spans="1:21" s="65" customFormat="1" x14ac:dyDescent="0.25">
      <c r="B479" s="69"/>
      <c r="C479" s="65" t="s">
        <v>552</v>
      </c>
      <c r="D479" s="14"/>
      <c r="F479" s="36">
        <f t="shared" ref="F479" si="85">SUM(H479:L479)</f>
        <v>94000</v>
      </c>
      <c r="G479" s="40"/>
      <c r="H479" s="36">
        <v>0</v>
      </c>
      <c r="I479" s="40"/>
      <c r="J479" s="36">
        <v>0</v>
      </c>
      <c r="K479" s="40"/>
      <c r="L479" s="36">
        <v>94000</v>
      </c>
      <c r="M479" s="40"/>
      <c r="N479" s="36">
        <v>44000</v>
      </c>
      <c r="O479" s="40"/>
      <c r="P479" s="36">
        <v>50000</v>
      </c>
      <c r="Q479" s="40"/>
      <c r="R479" s="36">
        <v>0</v>
      </c>
      <c r="S479" s="36">
        <f t="shared" ref="S479" si="86">SUM(N479:P479)-R479-F479</f>
        <v>0</v>
      </c>
      <c r="T479" s="64"/>
    </row>
    <row r="480" spans="1:21" x14ac:dyDescent="0.25">
      <c r="A480" s="65"/>
      <c r="B480" s="69"/>
      <c r="C480" s="65" t="s">
        <v>255</v>
      </c>
      <c r="D480" s="14"/>
      <c r="E480" s="65"/>
      <c r="F480" s="36">
        <f t="shared" si="84"/>
        <v>5441000</v>
      </c>
      <c r="G480" s="40"/>
      <c r="H480" s="36">
        <v>26000</v>
      </c>
      <c r="I480" s="40"/>
      <c r="J480" s="36">
        <v>-76000</v>
      </c>
      <c r="K480" s="40"/>
      <c r="L480" s="36">
        <v>5491000</v>
      </c>
      <c r="M480" s="40"/>
      <c r="N480" s="36">
        <v>2653000</v>
      </c>
      <c r="O480" s="40"/>
      <c r="P480" s="36">
        <v>3263000</v>
      </c>
      <c r="Q480" s="40"/>
      <c r="R480" s="36">
        <v>475000</v>
      </c>
      <c r="S480" s="36">
        <f t="shared" si="83"/>
        <v>0</v>
      </c>
      <c r="T480" s="11"/>
      <c r="U480" s="65"/>
    </row>
    <row r="481" spans="1:21" x14ac:dyDescent="0.25">
      <c r="A481" s="65"/>
      <c r="B481" s="65"/>
      <c r="C481" s="65" t="s">
        <v>266</v>
      </c>
      <c r="D481" s="14"/>
      <c r="E481" s="65"/>
      <c r="F481" s="36">
        <f t="shared" si="84"/>
        <v>2784000</v>
      </c>
      <c r="G481" s="40"/>
      <c r="H481" s="36">
        <v>0</v>
      </c>
      <c r="I481" s="40"/>
      <c r="J481" s="36">
        <v>0</v>
      </c>
      <c r="K481" s="40"/>
      <c r="L481" s="36">
        <v>2784000</v>
      </c>
      <c r="M481" s="40"/>
      <c r="N481" s="36">
        <v>1094000</v>
      </c>
      <c r="O481" s="40"/>
      <c r="P481" s="36">
        <v>1690000</v>
      </c>
      <c r="Q481" s="40"/>
      <c r="R481" s="36">
        <v>0</v>
      </c>
      <c r="S481" s="36">
        <f t="shared" si="83"/>
        <v>0</v>
      </c>
      <c r="T481" s="11"/>
      <c r="U481" s="65"/>
    </row>
    <row r="482" spans="1:21" s="65" customFormat="1" x14ac:dyDescent="0.25">
      <c r="C482" s="65" t="s">
        <v>257</v>
      </c>
      <c r="D482" s="14"/>
      <c r="F482" s="36">
        <f t="shared" ref="F482" si="87">SUM(H482:L482)</f>
        <v>76000</v>
      </c>
      <c r="G482" s="40"/>
      <c r="H482" s="36">
        <v>0</v>
      </c>
      <c r="I482" s="40"/>
      <c r="J482" s="36">
        <v>6000</v>
      </c>
      <c r="K482" s="40"/>
      <c r="L482" s="36">
        <v>70000</v>
      </c>
      <c r="M482" s="40"/>
      <c r="N482" s="36">
        <v>47000</v>
      </c>
      <c r="O482" s="40"/>
      <c r="P482" s="36">
        <v>29000</v>
      </c>
      <c r="Q482" s="40"/>
      <c r="R482" s="36">
        <v>0</v>
      </c>
      <c r="S482" s="36">
        <f t="shared" ref="S482" si="88">SUM(N482:P482)-R482-F482</f>
        <v>0</v>
      </c>
      <c r="T482" s="64"/>
    </row>
    <row r="483" spans="1:21" x14ac:dyDescent="0.25">
      <c r="A483" s="65"/>
      <c r="B483" s="69"/>
      <c r="C483" s="65" t="s">
        <v>258</v>
      </c>
      <c r="D483" s="14"/>
      <c r="E483" s="65"/>
      <c r="F483" s="36">
        <f t="shared" si="84"/>
        <v>13676000</v>
      </c>
      <c r="G483" s="40"/>
      <c r="H483" s="36">
        <v>17000</v>
      </c>
      <c r="I483" s="40"/>
      <c r="J483" s="36">
        <v>779000</v>
      </c>
      <c r="K483" s="40"/>
      <c r="L483" s="36">
        <v>12880000</v>
      </c>
      <c r="M483" s="40"/>
      <c r="N483" s="36">
        <v>6237000</v>
      </c>
      <c r="O483" s="40"/>
      <c r="P483" s="36">
        <v>7439000</v>
      </c>
      <c r="Q483" s="40"/>
      <c r="R483" s="36">
        <v>0</v>
      </c>
      <c r="S483" s="36">
        <f t="shared" si="83"/>
        <v>0</v>
      </c>
      <c r="T483" s="11"/>
      <c r="U483" s="65"/>
    </row>
    <row r="484" spans="1:21" x14ac:dyDescent="0.25">
      <c r="A484" s="65"/>
      <c r="B484" s="69"/>
      <c r="C484" s="65" t="s">
        <v>132</v>
      </c>
      <c r="D484" s="14"/>
      <c r="E484" s="65"/>
      <c r="F484" s="36">
        <f t="shared" si="84"/>
        <v>6744000</v>
      </c>
      <c r="G484" s="40"/>
      <c r="H484" s="36">
        <v>26000</v>
      </c>
      <c r="I484" s="40"/>
      <c r="J484" s="36">
        <v>278000</v>
      </c>
      <c r="K484" s="40"/>
      <c r="L484" s="36">
        <v>6440000</v>
      </c>
      <c r="M484" s="40"/>
      <c r="N484" s="36">
        <v>3942000</v>
      </c>
      <c r="O484" s="40"/>
      <c r="P484" s="36">
        <v>2980000</v>
      </c>
      <c r="Q484" s="40"/>
      <c r="R484" s="36">
        <v>178000</v>
      </c>
      <c r="S484" s="36">
        <f t="shared" si="83"/>
        <v>0</v>
      </c>
      <c r="T484" s="11"/>
      <c r="U484" s="65"/>
    </row>
    <row r="485" spans="1:21" x14ac:dyDescent="0.25">
      <c r="A485" s="65"/>
      <c r="B485" s="69"/>
      <c r="C485" s="65" t="s">
        <v>259</v>
      </c>
      <c r="D485" s="14"/>
      <c r="E485" s="65"/>
      <c r="F485" s="36">
        <f t="shared" si="84"/>
        <v>601000</v>
      </c>
      <c r="G485" s="40"/>
      <c r="H485" s="36">
        <v>0</v>
      </c>
      <c r="I485" s="40"/>
      <c r="J485" s="36">
        <v>0</v>
      </c>
      <c r="K485" s="40"/>
      <c r="L485" s="36">
        <v>601000</v>
      </c>
      <c r="M485" s="40"/>
      <c r="N485" s="36">
        <v>404000</v>
      </c>
      <c r="O485" s="40"/>
      <c r="P485" s="36">
        <v>197000</v>
      </c>
      <c r="Q485" s="40"/>
      <c r="R485" s="36">
        <v>0</v>
      </c>
      <c r="S485" s="36">
        <f t="shared" si="83"/>
        <v>0</v>
      </c>
      <c r="T485" s="11"/>
      <c r="U485" s="65"/>
    </row>
    <row r="486" spans="1:21" s="46" customFormat="1" x14ac:dyDescent="0.25">
      <c r="A486" s="65"/>
      <c r="B486" s="69"/>
      <c r="C486" s="65" t="s">
        <v>260</v>
      </c>
      <c r="D486" s="14"/>
      <c r="E486" s="65"/>
      <c r="F486" s="36">
        <f t="shared" si="84"/>
        <v>0</v>
      </c>
      <c r="G486" s="40"/>
      <c r="H486" s="36">
        <v>0</v>
      </c>
      <c r="I486" s="40"/>
      <c r="J486" s="36">
        <v>0</v>
      </c>
      <c r="K486" s="40"/>
      <c r="L486" s="36">
        <v>0</v>
      </c>
      <c r="M486" s="40"/>
      <c r="N486" s="36">
        <v>0</v>
      </c>
      <c r="O486" s="40"/>
      <c r="P486" s="36">
        <v>0</v>
      </c>
      <c r="Q486" s="40"/>
      <c r="R486" s="36">
        <v>0</v>
      </c>
      <c r="S486" s="36">
        <f t="shared" si="83"/>
        <v>0</v>
      </c>
      <c r="T486" s="11"/>
      <c r="U486" s="65"/>
    </row>
    <row r="487" spans="1:21" x14ac:dyDescent="0.25">
      <c r="A487" s="65"/>
      <c r="B487" s="69"/>
      <c r="C487" s="65" t="s">
        <v>120</v>
      </c>
      <c r="D487" s="14"/>
      <c r="E487" s="65"/>
      <c r="F487" s="36">
        <f t="shared" si="84"/>
        <v>1516000</v>
      </c>
      <c r="G487" s="40"/>
      <c r="H487" s="36">
        <v>0</v>
      </c>
      <c r="I487" s="40"/>
      <c r="J487" s="36">
        <v>0</v>
      </c>
      <c r="K487" s="40"/>
      <c r="L487" s="36">
        <v>1516000</v>
      </c>
      <c r="M487" s="40"/>
      <c r="N487" s="36">
        <v>512000</v>
      </c>
      <c r="O487" s="40"/>
      <c r="P487" s="36">
        <v>1003000</v>
      </c>
      <c r="Q487" s="40"/>
      <c r="R487" s="36">
        <v>-1000</v>
      </c>
      <c r="S487" s="36">
        <f t="shared" si="83"/>
        <v>0</v>
      </c>
      <c r="T487" s="11"/>
      <c r="U487" s="65"/>
    </row>
    <row r="488" spans="1:21" x14ac:dyDescent="0.25">
      <c r="A488" s="65"/>
      <c r="B488" s="69"/>
      <c r="C488" s="65" t="s">
        <v>263</v>
      </c>
      <c r="D488" s="14"/>
      <c r="E488" s="65"/>
      <c r="F488" s="39">
        <f t="shared" ref="F488" si="89">SUM(H488:L488)</f>
        <v>1859000</v>
      </c>
      <c r="G488" s="40"/>
      <c r="H488" s="39">
        <v>0</v>
      </c>
      <c r="I488" s="40"/>
      <c r="J488" s="39">
        <v>175000</v>
      </c>
      <c r="K488" s="40"/>
      <c r="L488" s="39">
        <v>1684000</v>
      </c>
      <c r="M488" s="40"/>
      <c r="N488" s="39">
        <v>1062000</v>
      </c>
      <c r="O488" s="40"/>
      <c r="P488" s="39">
        <v>797000</v>
      </c>
      <c r="Q488" s="40"/>
      <c r="R488" s="39">
        <v>0</v>
      </c>
      <c r="S488" s="36">
        <f t="shared" si="83"/>
        <v>0</v>
      </c>
      <c r="T488" s="11"/>
      <c r="U488" s="65"/>
    </row>
    <row r="489" spans="1:21" x14ac:dyDescent="0.25">
      <c r="A489" s="65"/>
      <c r="B489" s="69"/>
      <c r="C489" s="65"/>
      <c r="D489" s="14"/>
      <c r="E489" s="65"/>
      <c r="G489" s="40"/>
      <c r="I489" s="40"/>
      <c r="K489" s="40"/>
      <c r="M489" s="40"/>
      <c r="O489" s="40"/>
      <c r="Q489" s="40"/>
      <c r="T489" s="11"/>
    </row>
    <row r="490" spans="1:21" x14ac:dyDescent="0.25">
      <c r="A490" s="65"/>
      <c r="B490" s="69"/>
      <c r="C490" s="65"/>
      <c r="D490" s="14"/>
      <c r="E490" s="65" t="s">
        <v>4</v>
      </c>
      <c r="F490" s="39">
        <f>SUM(F453:F488)</f>
        <v>126827000</v>
      </c>
      <c r="G490" s="41"/>
      <c r="H490" s="39">
        <f>SUM(H453:H488)</f>
        <v>5052000</v>
      </c>
      <c r="I490" s="41"/>
      <c r="J490" s="39">
        <f>SUM(J453:J488)</f>
        <v>10359000</v>
      </c>
      <c r="K490" s="41"/>
      <c r="L490" s="39">
        <f>SUM(L453:L488)</f>
        <v>111416000</v>
      </c>
      <c r="M490" s="41"/>
      <c r="N490" s="39">
        <f>SUM(N453:N488)</f>
        <v>66266000</v>
      </c>
      <c r="O490" s="41"/>
      <c r="P490" s="39">
        <f>SUM(P453:P488)</f>
        <v>62315000</v>
      </c>
      <c r="Q490" s="41"/>
      <c r="R490" s="39">
        <f>SUM(R453:R488)</f>
        <v>1754000</v>
      </c>
      <c r="T490" s="11"/>
    </row>
    <row r="491" spans="1:21" x14ac:dyDescent="0.25">
      <c r="A491" s="65"/>
      <c r="B491" s="69"/>
      <c r="C491" s="65"/>
      <c r="D491" s="14"/>
      <c r="E491" s="65"/>
      <c r="G491" s="40"/>
      <c r="I491" s="40"/>
      <c r="K491" s="40"/>
      <c r="M491" s="40"/>
      <c r="O491" s="40"/>
      <c r="Q491" s="40"/>
      <c r="T491" s="11"/>
    </row>
    <row r="492" spans="1:21" x14ac:dyDescent="0.25">
      <c r="A492" s="65"/>
      <c r="B492" s="65" t="s">
        <v>68</v>
      </c>
      <c r="C492" s="65"/>
      <c r="D492" s="14"/>
      <c r="E492" s="65"/>
      <c r="F492" s="41"/>
      <c r="G492" s="40"/>
      <c r="H492" s="41"/>
      <c r="I492" s="40"/>
      <c r="J492" s="41"/>
      <c r="K492" s="40"/>
      <c r="L492" s="41"/>
      <c r="M492" s="40"/>
      <c r="N492" s="41"/>
      <c r="O492" s="40"/>
      <c r="P492" s="41"/>
      <c r="Q492" s="40"/>
      <c r="R492" s="41"/>
      <c r="T492" s="11"/>
    </row>
    <row r="493" spans="1:21" x14ac:dyDescent="0.25">
      <c r="A493" s="65"/>
      <c r="B493" s="69"/>
      <c r="C493" s="65" t="s">
        <v>231</v>
      </c>
      <c r="D493" s="14"/>
      <c r="E493" s="65"/>
      <c r="F493" s="36">
        <f>SUM(H493:L493)</f>
        <v>0</v>
      </c>
      <c r="G493" s="40"/>
      <c r="H493" s="36">
        <v>0</v>
      </c>
      <c r="I493" s="40"/>
      <c r="J493" s="36">
        <v>0</v>
      </c>
      <c r="K493" s="40"/>
      <c r="L493" s="36">
        <v>0</v>
      </c>
      <c r="M493" s="40"/>
      <c r="N493" s="36">
        <v>0</v>
      </c>
      <c r="O493" s="40"/>
      <c r="P493" s="36">
        <v>0</v>
      </c>
      <c r="Q493" s="40"/>
      <c r="R493" s="36">
        <v>0</v>
      </c>
      <c r="S493" s="36">
        <f t="shared" ref="S493:S505" si="90">SUM(N493:P493)-R493-F493</f>
        <v>0</v>
      </c>
      <c r="T493" s="11"/>
    </row>
    <row r="494" spans="1:21" x14ac:dyDescent="0.25">
      <c r="A494" s="65"/>
      <c r="B494" s="69"/>
      <c r="C494" s="65" t="s">
        <v>69</v>
      </c>
      <c r="D494" s="14"/>
      <c r="E494" s="65"/>
      <c r="F494" s="36">
        <f t="shared" ref="F494:F504" si="91">SUM(H494:L494)</f>
        <v>2400000</v>
      </c>
      <c r="G494" s="40"/>
      <c r="H494" s="36">
        <v>63000</v>
      </c>
      <c r="I494" s="40"/>
      <c r="J494" s="36">
        <v>0</v>
      </c>
      <c r="K494" s="40"/>
      <c r="L494" s="36">
        <v>2337000</v>
      </c>
      <c r="M494" s="40"/>
      <c r="N494" s="36">
        <v>1049000</v>
      </c>
      <c r="O494" s="40"/>
      <c r="P494" s="36">
        <v>1351000</v>
      </c>
      <c r="Q494" s="40"/>
      <c r="R494" s="36">
        <v>0</v>
      </c>
      <c r="S494" s="36">
        <f t="shared" si="90"/>
        <v>0</v>
      </c>
      <c r="T494" s="11"/>
      <c r="U494" s="65"/>
    </row>
    <row r="495" spans="1:21" x14ac:dyDescent="0.25">
      <c r="A495" s="65"/>
      <c r="B495" s="69"/>
      <c r="C495" s="65" t="s">
        <v>233</v>
      </c>
      <c r="D495" s="14"/>
      <c r="E495" s="65"/>
      <c r="F495" s="36">
        <f t="shared" si="91"/>
        <v>5000</v>
      </c>
      <c r="G495" s="40"/>
      <c r="H495" s="36">
        <v>0</v>
      </c>
      <c r="I495" s="40"/>
      <c r="J495" s="36">
        <v>0</v>
      </c>
      <c r="K495" s="40"/>
      <c r="L495" s="36">
        <v>5000</v>
      </c>
      <c r="M495" s="40"/>
      <c r="N495" s="36">
        <v>3000</v>
      </c>
      <c r="O495" s="40"/>
      <c r="P495" s="36">
        <v>2000</v>
      </c>
      <c r="Q495" s="40"/>
      <c r="R495" s="36">
        <v>0</v>
      </c>
      <c r="S495" s="36">
        <f t="shared" si="90"/>
        <v>0</v>
      </c>
      <c r="T495" s="11"/>
      <c r="U495" s="65"/>
    </row>
    <row r="496" spans="1:21" x14ac:dyDescent="0.25">
      <c r="A496" s="65"/>
      <c r="B496" s="69"/>
      <c r="C496" s="65" t="s">
        <v>267</v>
      </c>
      <c r="D496" s="14"/>
      <c r="E496" s="65"/>
      <c r="F496" s="36">
        <f t="shared" si="91"/>
        <v>2000</v>
      </c>
      <c r="G496" s="40"/>
      <c r="H496" s="36">
        <v>0</v>
      </c>
      <c r="I496" s="40"/>
      <c r="J496" s="36">
        <v>0</v>
      </c>
      <c r="K496" s="40"/>
      <c r="L496" s="36">
        <v>2000</v>
      </c>
      <c r="M496" s="40"/>
      <c r="N496" s="36">
        <v>1000</v>
      </c>
      <c r="O496" s="40"/>
      <c r="P496" s="36">
        <v>1000</v>
      </c>
      <c r="Q496" s="40"/>
      <c r="R496" s="36">
        <v>0</v>
      </c>
      <c r="S496" s="36">
        <f t="shared" si="90"/>
        <v>0</v>
      </c>
      <c r="T496" s="11"/>
      <c r="U496" s="65"/>
    </row>
    <row r="497" spans="1:21" x14ac:dyDescent="0.25">
      <c r="A497" s="65"/>
      <c r="B497" s="69"/>
      <c r="C497" s="65" t="s">
        <v>241</v>
      </c>
      <c r="D497" s="14"/>
      <c r="E497" s="65"/>
      <c r="F497" s="36">
        <f t="shared" si="91"/>
        <v>1154000</v>
      </c>
      <c r="G497" s="40"/>
      <c r="H497" s="36">
        <v>0</v>
      </c>
      <c r="I497" s="40"/>
      <c r="J497" s="36">
        <v>0</v>
      </c>
      <c r="K497" s="40"/>
      <c r="L497" s="36">
        <v>1154000</v>
      </c>
      <c r="M497" s="40"/>
      <c r="N497" s="36">
        <v>734000</v>
      </c>
      <c r="O497" s="40"/>
      <c r="P497" s="36">
        <v>420000</v>
      </c>
      <c r="Q497" s="40"/>
      <c r="R497" s="36">
        <v>0</v>
      </c>
      <c r="S497" s="36">
        <f t="shared" si="90"/>
        <v>0</v>
      </c>
      <c r="T497" s="11"/>
      <c r="U497" s="65"/>
    </row>
    <row r="498" spans="1:21" s="65" customFormat="1" x14ac:dyDescent="0.25">
      <c r="B498" s="69"/>
      <c r="C498" s="65" t="s">
        <v>242</v>
      </c>
      <c r="D498" s="14"/>
      <c r="F498" s="36">
        <f t="shared" si="91"/>
        <v>384000</v>
      </c>
      <c r="G498" s="40"/>
      <c r="H498" s="36">
        <v>0</v>
      </c>
      <c r="I498" s="40"/>
      <c r="J498" s="36">
        <v>384000</v>
      </c>
      <c r="K498" s="40"/>
      <c r="L498" s="36">
        <v>0</v>
      </c>
      <c r="M498" s="40"/>
      <c r="N498" s="36">
        <v>250000</v>
      </c>
      <c r="O498" s="40"/>
      <c r="P498" s="36">
        <v>134000</v>
      </c>
      <c r="Q498" s="40"/>
      <c r="R498" s="36">
        <v>0</v>
      </c>
      <c r="S498" s="36">
        <f t="shared" si="90"/>
        <v>0</v>
      </c>
      <c r="T498" s="64"/>
    </row>
    <row r="499" spans="1:21" x14ac:dyDescent="0.25">
      <c r="A499" s="65"/>
      <c r="B499" s="69"/>
      <c r="C499" s="65" t="s">
        <v>246</v>
      </c>
      <c r="D499" s="14"/>
      <c r="E499" s="65"/>
      <c r="F499" s="36">
        <f t="shared" si="91"/>
        <v>52000</v>
      </c>
      <c r="G499" s="40"/>
      <c r="H499" s="36">
        <v>0</v>
      </c>
      <c r="I499" s="40"/>
      <c r="J499" s="36">
        <v>5000</v>
      </c>
      <c r="K499" s="40"/>
      <c r="L499" s="36">
        <v>47000</v>
      </c>
      <c r="M499" s="40"/>
      <c r="N499" s="36">
        <v>28000</v>
      </c>
      <c r="O499" s="40"/>
      <c r="P499" s="36">
        <v>24000</v>
      </c>
      <c r="Q499" s="40"/>
      <c r="R499" s="36">
        <v>0</v>
      </c>
      <c r="S499" s="36">
        <f t="shared" si="90"/>
        <v>0</v>
      </c>
      <c r="T499" s="11"/>
      <c r="U499" s="65"/>
    </row>
    <row r="500" spans="1:21" x14ac:dyDescent="0.25">
      <c r="A500" s="65"/>
      <c r="B500" s="65"/>
      <c r="C500" s="65" t="s">
        <v>247</v>
      </c>
      <c r="D500" s="14"/>
      <c r="E500" s="65"/>
      <c r="F500" s="36">
        <f t="shared" si="91"/>
        <v>1012000</v>
      </c>
      <c r="G500" s="40"/>
      <c r="H500" s="36">
        <v>0</v>
      </c>
      <c r="I500" s="40"/>
      <c r="J500" s="36">
        <v>69000</v>
      </c>
      <c r="K500" s="40"/>
      <c r="L500" s="36">
        <v>943000</v>
      </c>
      <c r="M500" s="40"/>
      <c r="N500" s="36">
        <v>491000</v>
      </c>
      <c r="O500" s="40"/>
      <c r="P500" s="36">
        <v>522000</v>
      </c>
      <c r="Q500" s="40"/>
      <c r="R500" s="36">
        <v>1000</v>
      </c>
      <c r="S500" s="36">
        <f t="shared" si="90"/>
        <v>0</v>
      </c>
      <c r="T500" s="11"/>
      <c r="U500" s="65"/>
    </row>
    <row r="501" spans="1:21" x14ac:dyDescent="0.25">
      <c r="A501" s="65"/>
      <c r="B501" s="65"/>
      <c r="C501" s="65" t="s">
        <v>249</v>
      </c>
      <c r="D501" s="14"/>
      <c r="E501" s="65"/>
      <c r="F501" s="36">
        <f t="shared" si="91"/>
        <v>1366000</v>
      </c>
      <c r="G501" s="40"/>
      <c r="H501" s="36">
        <v>0</v>
      </c>
      <c r="I501" s="40"/>
      <c r="J501" s="36">
        <v>0</v>
      </c>
      <c r="K501" s="40"/>
      <c r="L501" s="36">
        <v>1366000</v>
      </c>
      <c r="M501" s="40"/>
      <c r="N501" s="36">
        <v>840000</v>
      </c>
      <c r="O501" s="40"/>
      <c r="P501" s="36">
        <v>526000</v>
      </c>
      <c r="Q501" s="40"/>
      <c r="R501" s="36">
        <v>0</v>
      </c>
      <c r="S501" s="36">
        <f t="shared" si="90"/>
        <v>0</v>
      </c>
      <c r="T501" s="11"/>
      <c r="U501" s="65"/>
    </row>
    <row r="502" spans="1:21" x14ac:dyDescent="0.25">
      <c r="A502" s="65"/>
      <c r="B502" s="69"/>
      <c r="C502" s="65" t="s">
        <v>250</v>
      </c>
      <c r="D502" s="14"/>
      <c r="E502" s="65"/>
      <c r="F502" s="36">
        <f t="shared" si="91"/>
        <v>79000</v>
      </c>
      <c r="G502" s="40"/>
      <c r="H502" s="36">
        <v>0</v>
      </c>
      <c r="I502" s="40"/>
      <c r="J502" s="36">
        <v>0</v>
      </c>
      <c r="K502" s="40"/>
      <c r="L502" s="36">
        <v>79000</v>
      </c>
      <c r="M502" s="40"/>
      <c r="N502" s="36">
        <v>29000</v>
      </c>
      <c r="O502" s="40"/>
      <c r="P502" s="36">
        <v>50000</v>
      </c>
      <c r="Q502" s="40"/>
      <c r="R502" s="36">
        <v>0</v>
      </c>
      <c r="S502" s="36">
        <f t="shared" si="90"/>
        <v>0</v>
      </c>
      <c r="T502" s="11"/>
      <c r="U502" s="65"/>
    </row>
    <row r="503" spans="1:21" x14ac:dyDescent="0.25">
      <c r="A503" s="65"/>
      <c r="B503" s="69"/>
      <c r="C503" s="65" t="s">
        <v>121</v>
      </c>
      <c r="D503" s="14"/>
      <c r="E503" s="65"/>
      <c r="F503" s="36">
        <f t="shared" si="91"/>
        <v>2000</v>
      </c>
      <c r="G503" s="40"/>
      <c r="H503" s="36">
        <v>0</v>
      </c>
      <c r="I503" s="40"/>
      <c r="J503" s="36">
        <v>0</v>
      </c>
      <c r="K503" s="40"/>
      <c r="L503" s="36">
        <v>2000</v>
      </c>
      <c r="M503" s="40"/>
      <c r="N503" s="36">
        <v>0</v>
      </c>
      <c r="O503" s="40"/>
      <c r="P503" s="36">
        <v>2000</v>
      </c>
      <c r="Q503" s="40"/>
      <c r="R503" s="36">
        <v>0</v>
      </c>
      <c r="S503" s="36">
        <f t="shared" si="90"/>
        <v>0</v>
      </c>
      <c r="T503" s="11"/>
      <c r="U503" s="65"/>
    </row>
    <row r="504" spans="1:21" x14ac:dyDescent="0.25">
      <c r="A504" s="65"/>
      <c r="B504" s="65"/>
      <c r="C504" s="65" t="s">
        <v>254</v>
      </c>
      <c r="D504" s="14"/>
      <c r="E504" s="65"/>
      <c r="F504" s="36">
        <f t="shared" si="91"/>
        <v>494000</v>
      </c>
      <c r="G504" s="40"/>
      <c r="H504" s="36">
        <v>0</v>
      </c>
      <c r="I504" s="40"/>
      <c r="J504" s="36">
        <v>11000</v>
      </c>
      <c r="K504" s="40"/>
      <c r="L504" s="36">
        <v>483000</v>
      </c>
      <c r="M504" s="40"/>
      <c r="N504" s="36">
        <v>306000</v>
      </c>
      <c r="O504" s="40"/>
      <c r="P504" s="36">
        <v>188000</v>
      </c>
      <c r="Q504" s="40"/>
      <c r="R504" s="36">
        <v>0</v>
      </c>
      <c r="S504" s="36">
        <f t="shared" si="90"/>
        <v>0</v>
      </c>
      <c r="T504" s="11"/>
      <c r="U504" s="65"/>
    </row>
    <row r="505" spans="1:21" x14ac:dyDescent="0.25">
      <c r="A505" s="65"/>
      <c r="B505" s="65"/>
      <c r="C505" s="65" t="s">
        <v>132</v>
      </c>
      <c r="D505" s="14"/>
      <c r="E505" s="65"/>
      <c r="F505" s="39">
        <f t="shared" ref="F505" si="92">SUM(H505:L505)</f>
        <v>5622000</v>
      </c>
      <c r="G505" s="40"/>
      <c r="H505" s="39">
        <v>0</v>
      </c>
      <c r="I505" s="40"/>
      <c r="J505" s="39">
        <v>0</v>
      </c>
      <c r="K505" s="40"/>
      <c r="L505" s="39">
        <v>5622000</v>
      </c>
      <c r="M505" s="40"/>
      <c r="N505" s="39">
        <v>3443000</v>
      </c>
      <c r="O505" s="40"/>
      <c r="P505" s="39">
        <v>2180000</v>
      </c>
      <c r="Q505" s="40"/>
      <c r="R505" s="39">
        <v>1000</v>
      </c>
      <c r="S505" s="36">
        <f t="shared" si="90"/>
        <v>0</v>
      </c>
      <c r="T505" s="11"/>
      <c r="U505" s="65"/>
    </row>
    <row r="506" spans="1:21" x14ac:dyDescent="0.25">
      <c r="A506" s="65"/>
      <c r="B506" s="14"/>
      <c r="C506" s="65"/>
      <c r="D506" s="14"/>
      <c r="E506" s="65"/>
      <c r="F506" s="41"/>
      <c r="G506" s="40"/>
      <c r="H506" s="41"/>
      <c r="I506" s="40"/>
      <c r="J506" s="41"/>
      <c r="K506" s="40"/>
      <c r="L506" s="41"/>
      <c r="M506" s="40"/>
      <c r="N506" s="41"/>
      <c r="O506" s="40"/>
      <c r="P506" s="41"/>
      <c r="Q506" s="40"/>
      <c r="R506" s="41"/>
      <c r="T506" s="11"/>
    </row>
    <row r="507" spans="1:21" x14ac:dyDescent="0.25">
      <c r="A507" s="65"/>
      <c r="B507" s="14"/>
      <c r="C507" s="65"/>
      <c r="D507" s="14"/>
      <c r="E507" s="65" t="s">
        <v>4</v>
      </c>
      <c r="F507" s="39">
        <f>SUM(F493:F505)</f>
        <v>12572000</v>
      </c>
      <c r="G507" s="41"/>
      <c r="H507" s="39">
        <f>SUM(H493:H505)</f>
        <v>63000</v>
      </c>
      <c r="I507" s="41"/>
      <c r="J507" s="39">
        <f>SUM(J493:J505)</f>
        <v>469000</v>
      </c>
      <c r="K507" s="41"/>
      <c r="L507" s="39">
        <f>SUM(L493:L505)</f>
        <v>12040000</v>
      </c>
      <c r="M507" s="41"/>
      <c r="N507" s="39">
        <f>SUM(N493:N505)</f>
        <v>7174000</v>
      </c>
      <c r="O507" s="41"/>
      <c r="P507" s="39">
        <f>SUM(P493:P505)</f>
        <v>5400000</v>
      </c>
      <c r="Q507" s="41"/>
      <c r="R507" s="39">
        <f>SUM(R493:R505)</f>
        <v>2000</v>
      </c>
      <c r="S507" s="36">
        <f t="shared" ref="S507" si="93">SUM(N507:P507)-R507-F507</f>
        <v>0</v>
      </c>
      <c r="T507" s="11"/>
    </row>
    <row r="508" spans="1:21" x14ac:dyDescent="0.25">
      <c r="A508" s="65"/>
      <c r="B508" s="14"/>
      <c r="C508" s="65"/>
      <c r="D508" s="14"/>
      <c r="E508" s="65"/>
      <c r="F508" s="41"/>
      <c r="G508" s="40"/>
      <c r="H508" s="41"/>
      <c r="I508" s="40"/>
      <c r="J508" s="41"/>
      <c r="K508" s="40"/>
      <c r="L508" s="41"/>
      <c r="M508" s="40"/>
      <c r="N508" s="41"/>
      <c r="O508" s="40"/>
      <c r="P508" s="41"/>
      <c r="Q508" s="40"/>
      <c r="R508" s="41"/>
      <c r="T508" s="11"/>
    </row>
    <row r="509" spans="1:21" x14ac:dyDescent="0.25">
      <c r="A509" s="10"/>
      <c r="B509" s="65" t="s">
        <v>59</v>
      </c>
      <c r="C509" s="15"/>
      <c r="D509" s="14"/>
      <c r="E509" s="65"/>
      <c r="F509" s="41"/>
      <c r="G509" s="40"/>
      <c r="H509" s="41"/>
      <c r="I509" s="40"/>
      <c r="J509" s="41"/>
      <c r="K509" s="40"/>
      <c r="L509" s="41"/>
      <c r="M509" s="40"/>
      <c r="N509" s="41"/>
      <c r="O509" s="40"/>
      <c r="P509" s="41"/>
      <c r="Q509" s="40"/>
      <c r="R509" s="41"/>
      <c r="T509" s="11"/>
    </row>
    <row r="510" spans="1:21" x14ac:dyDescent="0.25">
      <c r="A510" s="10"/>
      <c r="B510" s="14"/>
      <c r="C510" s="15" t="s">
        <v>69</v>
      </c>
      <c r="D510" s="14"/>
      <c r="E510" s="65"/>
      <c r="F510" s="36">
        <f t="shared" ref="F510:F516" si="94">SUM(H510:L510)</f>
        <v>29471000</v>
      </c>
      <c r="G510" s="40"/>
      <c r="H510" s="36">
        <v>8222000</v>
      </c>
      <c r="I510" s="40"/>
      <c r="J510" s="36">
        <v>13988000</v>
      </c>
      <c r="K510" s="40"/>
      <c r="L510" s="36">
        <v>7261000</v>
      </c>
      <c r="M510" s="40"/>
      <c r="N510" s="36">
        <v>16428000</v>
      </c>
      <c r="O510" s="40"/>
      <c r="P510" s="36">
        <v>23124000</v>
      </c>
      <c r="Q510" s="40"/>
      <c r="R510" s="36">
        <v>10081000</v>
      </c>
      <c r="S510" s="36">
        <f t="shared" ref="S510:S517" si="95">SUM(N510:P510)-R510-F510</f>
        <v>0</v>
      </c>
      <c r="T510" s="11"/>
    </row>
    <row r="511" spans="1:21" s="65" customFormat="1" x14ac:dyDescent="0.25">
      <c r="A511" s="10"/>
      <c r="B511" s="14"/>
      <c r="C511" s="15" t="s">
        <v>553</v>
      </c>
      <c r="D511" s="14"/>
      <c r="F511" s="36">
        <f t="shared" ref="F511:F512" si="96">SUM(H511:L511)</f>
        <v>0</v>
      </c>
      <c r="G511" s="40"/>
      <c r="H511" s="36">
        <v>0</v>
      </c>
      <c r="I511" s="40"/>
      <c r="J511" s="36">
        <v>0</v>
      </c>
      <c r="K511" s="40"/>
      <c r="L511" s="36">
        <v>0</v>
      </c>
      <c r="M511" s="40"/>
      <c r="N511" s="36">
        <v>0</v>
      </c>
      <c r="O511" s="40"/>
      <c r="P511" s="36">
        <v>0</v>
      </c>
      <c r="Q511" s="40"/>
      <c r="R511" s="36">
        <v>0</v>
      </c>
      <c r="S511" s="36">
        <f t="shared" ref="S511:S512" si="97">SUM(N511:P511)-R511-F511</f>
        <v>0</v>
      </c>
      <c r="T511" s="64"/>
    </row>
    <row r="512" spans="1:21" s="65" customFormat="1" x14ac:dyDescent="0.25">
      <c r="A512" s="10"/>
      <c r="B512" s="14"/>
      <c r="C512" s="15" t="s">
        <v>554</v>
      </c>
      <c r="D512" s="14"/>
      <c r="F512" s="36">
        <f t="shared" si="96"/>
        <v>4000</v>
      </c>
      <c r="G512" s="40"/>
      <c r="H512" s="36">
        <v>0</v>
      </c>
      <c r="I512" s="40"/>
      <c r="J512" s="36">
        <v>4000</v>
      </c>
      <c r="K512" s="40"/>
      <c r="L512" s="36">
        <v>0</v>
      </c>
      <c r="M512" s="40"/>
      <c r="N512" s="36">
        <v>0</v>
      </c>
      <c r="O512" s="40"/>
      <c r="P512" s="36">
        <v>4000</v>
      </c>
      <c r="Q512" s="40"/>
      <c r="R512" s="36">
        <v>0</v>
      </c>
      <c r="S512" s="36">
        <f t="shared" si="97"/>
        <v>0</v>
      </c>
      <c r="T512" s="64"/>
    </row>
    <row r="513" spans="1:21" x14ac:dyDescent="0.25">
      <c r="A513" s="65"/>
      <c r="B513" s="14"/>
      <c r="C513" s="15" t="s">
        <v>268</v>
      </c>
      <c r="D513" s="14"/>
      <c r="E513" s="65"/>
      <c r="F513" s="36">
        <f t="shared" si="94"/>
        <v>56531000</v>
      </c>
      <c r="G513" s="40"/>
      <c r="H513" s="36">
        <v>5319000</v>
      </c>
      <c r="I513" s="40"/>
      <c r="J513" s="36">
        <v>51011000</v>
      </c>
      <c r="K513" s="40"/>
      <c r="L513" s="36">
        <v>201000</v>
      </c>
      <c r="M513" s="40"/>
      <c r="N513" s="36">
        <v>4607000</v>
      </c>
      <c r="O513" s="40"/>
      <c r="P513" s="36">
        <v>12687000</v>
      </c>
      <c r="Q513" s="40"/>
      <c r="R513" s="36">
        <v>-39237000</v>
      </c>
      <c r="S513" s="36">
        <f t="shared" si="95"/>
        <v>0</v>
      </c>
      <c r="T513" s="11"/>
      <c r="U513" s="65"/>
    </row>
    <row r="514" spans="1:21" x14ac:dyDescent="0.25">
      <c r="A514" s="65"/>
      <c r="B514" s="14"/>
      <c r="C514" s="65" t="s">
        <v>269</v>
      </c>
      <c r="D514" s="14"/>
      <c r="E514" s="65"/>
      <c r="F514" s="36">
        <f t="shared" si="94"/>
        <v>3757000</v>
      </c>
      <c r="G514" s="40"/>
      <c r="H514" s="36">
        <v>0</v>
      </c>
      <c r="I514" s="40"/>
      <c r="J514" s="36">
        <v>3757000</v>
      </c>
      <c r="K514" s="40"/>
      <c r="L514" s="36">
        <v>0</v>
      </c>
      <c r="M514" s="40"/>
      <c r="N514" s="36">
        <v>0</v>
      </c>
      <c r="O514" s="40"/>
      <c r="P514" s="36">
        <v>3911000</v>
      </c>
      <c r="Q514" s="40"/>
      <c r="R514" s="36">
        <v>154000</v>
      </c>
      <c r="S514" s="36">
        <f t="shared" si="95"/>
        <v>0</v>
      </c>
      <c r="T514" s="11"/>
      <c r="U514" s="65"/>
    </row>
    <row r="515" spans="1:21" x14ac:dyDescent="0.25">
      <c r="A515" s="65"/>
      <c r="B515" s="14"/>
      <c r="C515" s="65" t="s">
        <v>270</v>
      </c>
      <c r="D515" s="14"/>
      <c r="E515" s="65"/>
      <c r="F515" s="36">
        <f t="shared" si="94"/>
        <v>11785000</v>
      </c>
      <c r="G515" s="40"/>
      <c r="H515" s="36">
        <v>0</v>
      </c>
      <c r="I515" s="40"/>
      <c r="J515" s="36">
        <v>11785000</v>
      </c>
      <c r="K515" s="40"/>
      <c r="L515" s="36">
        <v>0</v>
      </c>
      <c r="M515" s="40"/>
      <c r="N515" s="36">
        <v>6849000</v>
      </c>
      <c r="O515" s="40"/>
      <c r="P515" s="36">
        <v>4936000</v>
      </c>
      <c r="Q515" s="40"/>
      <c r="R515" s="36">
        <v>0</v>
      </c>
      <c r="S515" s="36">
        <f t="shared" si="95"/>
        <v>0</v>
      </c>
      <c r="T515" s="11"/>
      <c r="U515" s="65"/>
    </row>
    <row r="516" spans="1:21" x14ac:dyDescent="0.25">
      <c r="A516" s="65"/>
      <c r="B516" s="14"/>
      <c r="C516" s="65" t="s">
        <v>521</v>
      </c>
      <c r="D516" s="65"/>
      <c r="E516" s="65"/>
      <c r="F516" s="36">
        <f t="shared" si="94"/>
        <v>14683000</v>
      </c>
      <c r="G516" s="40"/>
      <c r="H516" s="36">
        <v>0</v>
      </c>
      <c r="I516" s="40"/>
      <c r="J516" s="36">
        <v>14683000</v>
      </c>
      <c r="K516" s="40"/>
      <c r="L516" s="36">
        <v>0</v>
      </c>
      <c r="M516" s="40"/>
      <c r="N516" s="36">
        <v>360000</v>
      </c>
      <c r="O516" s="40"/>
      <c r="P516" s="36">
        <v>14910000</v>
      </c>
      <c r="Q516" s="40"/>
      <c r="R516" s="36">
        <v>587000</v>
      </c>
      <c r="S516" s="36">
        <f t="shared" si="95"/>
        <v>0</v>
      </c>
      <c r="T516" s="11"/>
      <c r="U516" s="65"/>
    </row>
    <row r="517" spans="1:21" x14ac:dyDescent="0.25">
      <c r="A517" s="65"/>
      <c r="B517" s="14"/>
      <c r="C517" s="65" t="s">
        <v>271</v>
      </c>
      <c r="D517" s="14"/>
      <c r="E517" s="65"/>
      <c r="F517" s="39">
        <f t="shared" ref="F517" si="98">SUM(H517:L517)</f>
        <v>3314000</v>
      </c>
      <c r="G517" s="40"/>
      <c r="H517" s="39">
        <v>51000</v>
      </c>
      <c r="I517" s="40"/>
      <c r="J517" s="39">
        <v>3263000</v>
      </c>
      <c r="K517" s="40"/>
      <c r="L517" s="39">
        <v>0</v>
      </c>
      <c r="M517" s="40"/>
      <c r="N517" s="39">
        <v>4110000</v>
      </c>
      <c r="O517" s="40"/>
      <c r="P517" s="39">
        <v>2842000</v>
      </c>
      <c r="Q517" s="40"/>
      <c r="R517" s="39">
        <v>3638000</v>
      </c>
      <c r="S517" s="36">
        <f t="shared" si="95"/>
        <v>0</v>
      </c>
      <c r="T517" s="11"/>
      <c r="U517" s="65"/>
    </row>
    <row r="518" spans="1:21" x14ac:dyDescent="0.25">
      <c r="A518" s="65"/>
      <c r="B518" s="14"/>
      <c r="C518" s="65"/>
      <c r="D518" s="14"/>
      <c r="E518" s="69"/>
      <c r="G518" s="40"/>
      <c r="I518" s="40"/>
      <c r="K518" s="40"/>
      <c r="M518" s="40"/>
      <c r="O518" s="40"/>
      <c r="Q518" s="40"/>
      <c r="T518" s="11"/>
    </row>
    <row r="519" spans="1:21" x14ac:dyDescent="0.25">
      <c r="A519" s="65"/>
      <c r="B519" s="14"/>
      <c r="C519" s="65"/>
      <c r="D519" s="14"/>
      <c r="E519" s="65" t="s">
        <v>4</v>
      </c>
      <c r="F519" s="39">
        <f>SUM(F510:F517)</f>
        <v>119545000</v>
      </c>
      <c r="G519" s="41"/>
      <c r="H519" s="39">
        <f>SUM(H510:H517)</f>
        <v>13592000</v>
      </c>
      <c r="I519" s="41"/>
      <c r="J519" s="39">
        <f>SUM(J510:J517)</f>
        <v>98491000</v>
      </c>
      <c r="K519" s="41"/>
      <c r="L519" s="39">
        <f>SUM(L510:L517)</f>
        <v>7462000</v>
      </c>
      <c r="M519" s="41"/>
      <c r="N519" s="39">
        <f>SUM(N510:N517)</f>
        <v>32354000</v>
      </c>
      <c r="O519" s="41"/>
      <c r="P519" s="39">
        <f>SUM(P510:P517)</f>
        <v>62414000</v>
      </c>
      <c r="Q519" s="41"/>
      <c r="R519" s="39">
        <f>SUM(R510:R517)</f>
        <v>-24777000</v>
      </c>
      <c r="S519" s="36">
        <f t="shared" ref="S519" si="99">SUM(N519:P519)-R519-F519</f>
        <v>0</v>
      </c>
      <c r="T519" s="11"/>
    </row>
    <row r="520" spans="1:21" x14ac:dyDescent="0.25">
      <c r="A520" s="65"/>
      <c r="B520" s="65"/>
      <c r="C520" s="65"/>
      <c r="D520" s="14"/>
      <c r="E520" s="65"/>
      <c r="G520" s="40"/>
      <c r="I520" s="40"/>
      <c r="K520" s="40"/>
      <c r="M520" s="40"/>
      <c r="O520" s="40"/>
      <c r="Q520" s="40"/>
      <c r="T520" s="11"/>
    </row>
    <row r="521" spans="1:21" x14ac:dyDescent="0.25">
      <c r="A521" s="65"/>
      <c r="B521" s="65"/>
      <c r="C521" s="65"/>
      <c r="D521" s="14"/>
      <c r="E521" s="65" t="s">
        <v>272</v>
      </c>
      <c r="F521" s="39">
        <f>F450+F490+F507+F519</f>
        <v>551929000</v>
      </c>
      <c r="G521" s="41"/>
      <c r="H521" s="39">
        <f>H450+H490+H507+H519</f>
        <v>56871000</v>
      </c>
      <c r="I521" s="41"/>
      <c r="J521" s="39">
        <f>J450+J490+J507+J519</f>
        <v>342092000</v>
      </c>
      <c r="K521" s="41"/>
      <c r="L521" s="39">
        <f>L450+L490+L507+L519</f>
        <v>152966000</v>
      </c>
      <c r="M521" s="41"/>
      <c r="N521" s="39">
        <f>N450+N490+N507+N519</f>
        <v>374641000</v>
      </c>
      <c r="O521" s="41"/>
      <c r="P521" s="39">
        <f>P450+P490+P507+P519</f>
        <v>268614000</v>
      </c>
      <c r="Q521" s="41"/>
      <c r="R521" s="39">
        <f>R450+R490+R507+R519</f>
        <v>91326000</v>
      </c>
      <c r="S521" s="36">
        <f t="shared" ref="S521" si="100">SUM(N521:P521)-R521-F521</f>
        <v>0</v>
      </c>
      <c r="T521" s="11"/>
    </row>
    <row r="522" spans="1:21" x14ac:dyDescent="0.25">
      <c r="A522" s="65"/>
      <c r="B522" s="65"/>
      <c r="C522" s="65"/>
      <c r="D522" s="14"/>
      <c r="E522" s="65"/>
      <c r="G522" s="40"/>
      <c r="I522" s="40"/>
      <c r="K522" s="40"/>
      <c r="M522" s="40"/>
      <c r="O522" s="40"/>
      <c r="Q522" s="40"/>
      <c r="T522" s="11"/>
    </row>
    <row r="523" spans="1:21" x14ac:dyDescent="0.25">
      <c r="A523" s="10" t="s">
        <v>10</v>
      </c>
      <c r="B523" s="65"/>
      <c r="C523" s="65"/>
      <c r="D523" s="14"/>
      <c r="E523" s="65"/>
      <c r="G523" s="40"/>
      <c r="I523" s="40"/>
      <c r="K523" s="40"/>
      <c r="M523" s="40"/>
      <c r="O523" s="40"/>
      <c r="Q523" s="40"/>
      <c r="T523" s="11"/>
    </row>
    <row r="524" spans="1:21" x14ac:dyDescent="0.25">
      <c r="A524" s="65"/>
      <c r="B524" s="65"/>
      <c r="C524" s="65"/>
      <c r="D524" s="14"/>
      <c r="E524" s="65"/>
      <c r="G524" s="40"/>
      <c r="I524" s="40"/>
      <c r="K524" s="40"/>
      <c r="M524" s="40"/>
      <c r="O524" s="40"/>
      <c r="Q524" s="40"/>
      <c r="T524" s="11"/>
    </row>
    <row r="525" spans="1:21" x14ac:dyDescent="0.25">
      <c r="A525" s="65"/>
      <c r="B525" s="65" t="s">
        <v>62</v>
      </c>
      <c r="C525" s="65"/>
      <c r="D525" s="14"/>
      <c r="E525" s="65"/>
      <c r="G525" s="40"/>
      <c r="I525" s="40"/>
      <c r="K525" s="40"/>
      <c r="M525" s="40"/>
      <c r="O525" s="40"/>
      <c r="Q525" s="40"/>
      <c r="T525" s="11"/>
    </row>
    <row r="526" spans="1:21" x14ac:dyDescent="0.25">
      <c r="A526" s="65"/>
      <c r="B526" s="69"/>
      <c r="C526" s="65" t="s">
        <v>273</v>
      </c>
      <c r="D526" s="65"/>
      <c r="E526" s="65"/>
      <c r="F526" s="36">
        <f>SUM(H526:L526)</f>
        <v>3360000</v>
      </c>
      <c r="G526" s="40"/>
      <c r="H526" s="36">
        <v>3151000</v>
      </c>
      <c r="I526" s="40"/>
      <c r="J526" s="36">
        <v>78000</v>
      </c>
      <c r="K526" s="40"/>
      <c r="L526" s="36">
        <v>131000</v>
      </c>
      <c r="M526" s="40"/>
      <c r="N526" s="36">
        <v>2103000</v>
      </c>
      <c r="O526" s="40"/>
      <c r="P526" s="36">
        <v>1286000</v>
      </c>
      <c r="Q526" s="40"/>
      <c r="R526" s="36">
        <v>29000</v>
      </c>
      <c r="S526" s="36">
        <f t="shared" ref="S526:S542" si="101">SUM(N526:P526)-R526-F526</f>
        <v>0</v>
      </c>
      <c r="T526" s="11"/>
    </row>
    <row r="527" spans="1:21" x14ac:dyDescent="0.25">
      <c r="A527" s="65"/>
      <c r="B527" s="69"/>
      <c r="C527" s="62" t="s">
        <v>274</v>
      </c>
      <c r="D527" s="62"/>
      <c r="E527" s="65"/>
      <c r="F527" s="36">
        <f t="shared" ref="F527:F542" si="102">SUM(H527:L527)</f>
        <v>785000</v>
      </c>
      <c r="G527" s="40"/>
      <c r="H527" s="36">
        <v>0</v>
      </c>
      <c r="I527" s="40"/>
      <c r="J527" s="36">
        <v>785000</v>
      </c>
      <c r="K527" s="40"/>
      <c r="L527" s="36">
        <v>0</v>
      </c>
      <c r="M527" s="40"/>
      <c r="N527" s="36">
        <v>405000</v>
      </c>
      <c r="O527" s="40"/>
      <c r="P527" s="36">
        <v>925000</v>
      </c>
      <c r="Q527" s="40"/>
      <c r="R527" s="36">
        <v>545000</v>
      </c>
      <c r="S527" s="36">
        <f t="shared" si="101"/>
        <v>0</v>
      </c>
      <c r="T527" s="11"/>
      <c r="U527" s="65"/>
    </row>
    <row r="528" spans="1:21" s="65" customFormat="1" x14ac:dyDescent="0.25">
      <c r="B528" s="69"/>
      <c r="C528" s="62" t="s">
        <v>283</v>
      </c>
      <c r="D528" s="62"/>
      <c r="F528" s="36">
        <f t="shared" ref="F528" si="103">SUM(H528:L528)</f>
        <v>49000</v>
      </c>
      <c r="G528" s="40"/>
      <c r="H528" s="36">
        <v>0</v>
      </c>
      <c r="I528" s="40"/>
      <c r="J528" s="36">
        <v>0</v>
      </c>
      <c r="K528" s="40"/>
      <c r="L528" s="36">
        <v>49000</v>
      </c>
      <c r="M528" s="40"/>
      <c r="N528" s="36">
        <v>32000</v>
      </c>
      <c r="O528" s="40"/>
      <c r="P528" s="36">
        <v>16000</v>
      </c>
      <c r="Q528" s="40"/>
      <c r="R528" s="36">
        <v>-1000</v>
      </c>
      <c r="S528" s="36">
        <f t="shared" ref="S528" si="104">SUM(N528:P528)-R528-F528</f>
        <v>0</v>
      </c>
      <c r="T528" s="64"/>
    </row>
    <row r="529" spans="1:21" s="46" customFormat="1" x14ac:dyDescent="0.25">
      <c r="A529" s="65"/>
      <c r="B529" s="69"/>
      <c r="C529" s="62" t="s">
        <v>275</v>
      </c>
      <c r="D529" s="62"/>
      <c r="E529" s="65"/>
      <c r="F529" s="36">
        <f t="shared" si="102"/>
        <v>349000</v>
      </c>
      <c r="G529" s="40"/>
      <c r="H529" s="36">
        <v>0</v>
      </c>
      <c r="I529" s="40"/>
      <c r="J529" s="36">
        <v>349000</v>
      </c>
      <c r="K529" s="40"/>
      <c r="L529" s="36">
        <v>0</v>
      </c>
      <c r="M529" s="40"/>
      <c r="N529" s="36">
        <v>78000</v>
      </c>
      <c r="O529" s="40"/>
      <c r="P529" s="36">
        <v>271000</v>
      </c>
      <c r="Q529" s="40"/>
      <c r="R529" s="36">
        <v>0</v>
      </c>
      <c r="S529" s="36">
        <f t="shared" si="101"/>
        <v>0</v>
      </c>
      <c r="T529" s="11"/>
      <c r="U529" s="65"/>
    </row>
    <row r="530" spans="1:21" x14ac:dyDescent="0.25">
      <c r="A530" s="65"/>
      <c r="B530" s="69"/>
      <c r="C530" s="62" t="s">
        <v>276</v>
      </c>
      <c r="D530" s="62"/>
      <c r="E530" s="65"/>
      <c r="F530" s="36">
        <f t="shared" si="102"/>
        <v>55000</v>
      </c>
      <c r="G530" s="40"/>
      <c r="H530" s="36">
        <v>23000</v>
      </c>
      <c r="I530" s="40"/>
      <c r="J530" s="36">
        <v>32000</v>
      </c>
      <c r="K530" s="40"/>
      <c r="L530" s="36">
        <v>0</v>
      </c>
      <c r="M530" s="40"/>
      <c r="N530" s="36">
        <v>16000</v>
      </c>
      <c r="O530" s="40"/>
      <c r="P530" s="36">
        <v>39000</v>
      </c>
      <c r="Q530" s="40"/>
      <c r="R530" s="36">
        <v>0</v>
      </c>
      <c r="S530" s="36">
        <f t="shared" si="101"/>
        <v>0</v>
      </c>
      <c r="T530" s="11"/>
      <c r="U530" s="65"/>
    </row>
    <row r="531" spans="1:21" x14ac:dyDescent="0.25">
      <c r="A531" s="65"/>
      <c r="B531" s="69"/>
      <c r="C531" s="62" t="s">
        <v>264</v>
      </c>
      <c r="D531" s="62"/>
      <c r="E531" s="65"/>
      <c r="F531" s="36">
        <f t="shared" si="102"/>
        <v>809000</v>
      </c>
      <c r="G531" s="40"/>
      <c r="H531" s="36">
        <v>125000</v>
      </c>
      <c r="I531" s="40"/>
      <c r="J531" s="36">
        <v>675000</v>
      </c>
      <c r="K531" s="40"/>
      <c r="L531" s="36">
        <v>9000</v>
      </c>
      <c r="M531" s="40"/>
      <c r="N531" s="36">
        <v>17000</v>
      </c>
      <c r="O531" s="40"/>
      <c r="P531" s="36">
        <v>793000</v>
      </c>
      <c r="Q531" s="40"/>
      <c r="R531" s="36">
        <v>1000</v>
      </c>
      <c r="S531" s="36">
        <f t="shared" si="101"/>
        <v>0</v>
      </c>
      <c r="T531" s="11"/>
      <c r="U531" s="65"/>
    </row>
    <row r="532" spans="1:21" x14ac:dyDescent="0.25">
      <c r="A532" s="65"/>
      <c r="B532" s="69"/>
      <c r="C532" s="62" t="s">
        <v>277</v>
      </c>
      <c r="D532" s="62"/>
      <c r="E532" s="65"/>
      <c r="F532" s="36">
        <f t="shared" si="102"/>
        <v>99000</v>
      </c>
      <c r="G532" s="40"/>
      <c r="H532" s="36">
        <v>0</v>
      </c>
      <c r="I532" s="40"/>
      <c r="J532" s="36">
        <v>0</v>
      </c>
      <c r="K532" s="40"/>
      <c r="L532" s="36">
        <v>99000</v>
      </c>
      <c r="M532" s="40"/>
      <c r="N532" s="36">
        <v>65000</v>
      </c>
      <c r="O532" s="40"/>
      <c r="P532" s="36">
        <v>35000</v>
      </c>
      <c r="Q532" s="40"/>
      <c r="R532" s="36">
        <v>1000</v>
      </c>
      <c r="S532" s="36">
        <f t="shared" si="101"/>
        <v>0</v>
      </c>
      <c r="T532" s="11"/>
      <c r="U532" s="65"/>
    </row>
    <row r="533" spans="1:21" x14ac:dyDescent="0.25">
      <c r="A533" s="65"/>
      <c r="B533" s="65"/>
      <c r="C533" s="62" t="s">
        <v>23</v>
      </c>
      <c r="D533" s="62"/>
      <c r="E533" s="65"/>
      <c r="F533" s="36">
        <f t="shared" si="102"/>
        <v>6027000</v>
      </c>
      <c r="G533" s="40"/>
      <c r="H533" s="36">
        <v>4442000</v>
      </c>
      <c r="I533" s="40"/>
      <c r="J533" s="36">
        <v>2283000</v>
      </c>
      <c r="K533" s="40"/>
      <c r="L533" s="36">
        <v>-698000</v>
      </c>
      <c r="M533" s="40"/>
      <c r="N533" s="36">
        <v>3939000</v>
      </c>
      <c r="O533" s="40"/>
      <c r="P533" s="36">
        <v>2088000</v>
      </c>
      <c r="Q533" s="40"/>
      <c r="R533" s="36">
        <v>0</v>
      </c>
      <c r="S533" s="36">
        <f t="shared" si="101"/>
        <v>0</v>
      </c>
      <c r="T533" s="11"/>
      <c r="U533" s="65"/>
    </row>
    <row r="534" spans="1:21" x14ac:dyDescent="0.25">
      <c r="A534" s="65"/>
      <c r="B534" s="69"/>
      <c r="C534" s="62" t="s">
        <v>278</v>
      </c>
      <c r="D534" s="62"/>
      <c r="E534" s="65"/>
      <c r="F534" s="36">
        <f t="shared" si="102"/>
        <v>7231000</v>
      </c>
      <c r="G534" s="40"/>
      <c r="H534" s="36">
        <v>7122000</v>
      </c>
      <c r="I534" s="40"/>
      <c r="J534" s="36">
        <v>23000</v>
      </c>
      <c r="K534" s="40"/>
      <c r="L534" s="36">
        <v>86000</v>
      </c>
      <c r="M534" s="40"/>
      <c r="N534" s="36">
        <v>4927000</v>
      </c>
      <c r="O534" s="40"/>
      <c r="P534" s="36">
        <v>2303000</v>
      </c>
      <c r="Q534" s="40"/>
      <c r="R534" s="36">
        <v>-1000</v>
      </c>
      <c r="S534" s="36">
        <f t="shared" si="101"/>
        <v>0</v>
      </c>
      <c r="T534" s="11"/>
      <c r="U534" s="65"/>
    </row>
    <row r="535" spans="1:21" x14ac:dyDescent="0.25">
      <c r="A535" s="65"/>
      <c r="B535" s="69"/>
      <c r="C535" s="62" t="s">
        <v>279</v>
      </c>
      <c r="D535" s="62"/>
      <c r="E535" s="65"/>
      <c r="F535" s="36">
        <f t="shared" si="102"/>
        <v>2111000</v>
      </c>
      <c r="G535" s="40"/>
      <c r="H535" s="36">
        <v>2071000</v>
      </c>
      <c r="I535" s="40"/>
      <c r="J535" s="36">
        <v>40000</v>
      </c>
      <c r="K535" s="40"/>
      <c r="L535" s="36">
        <v>0</v>
      </c>
      <c r="M535" s="40"/>
      <c r="N535" s="36">
        <v>1417000</v>
      </c>
      <c r="O535" s="40"/>
      <c r="P535" s="36">
        <v>693000</v>
      </c>
      <c r="Q535" s="40"/>
      <c r="R535" s="36">
        <v>-1000</v>
      </c>
      <c r="S535" s="36">
        <f t="shared" si="101"/>
        <v>0</v>
      </c>
      <c r="T535" s="11"/>
      <c r="U535" s="65"/>
    </row>
    <row r="536" spans="1:21" x14ac:dyDescent="0.25">
      <c r="A536" s="65"/>
      <c r="B536" s="69"/>
      <c r="C536" s="62" t="s">
        <v>48</v>
      </c>
      <c r="D536" s="62"/>
      <c r="E536" s="65"/>
      <c r="F536" s="36">
        <f t="shared" si="102"/>
        <v>5048000</v>
      </c>
      <c r="G536" s="40"/>
      <c r="H536" s="36">
        <v>4714000</v>
      </c>
      <c r="I536" s="40"/>
      <c r="J536" s="36">
        <v>332000</v>
      </c>
      <c r="K536" s="40"/>
      <c r="L536" s="36">
        <v>2000</v>
      </c>
      <c r="M536" s="40"/>
      <c r="N536" s="36">
        <v>3279000</v>
      </c>
      <c r="O536" s="40"/>
      <c r="P536" s="36">
        <v>1769000</v>
      </c>
      <c r="Q536" s="40"/>
      <c r="R536" s="36">
        <v>0</v>
      </c>
      <c r="S536" s="36">
        <f t="shared" si="101"/>
        <v>0</v>
      </c>
      <c r="T536" s="11"/>
      <c r="U536" s="65"/>
    </row>
    <row r="537" spans="1:21" x14ac:dyDescent="0.25">
      <c r="A537" s="65"/>
      <c r="B537" s="65"/>
      <c r="C537" s="62" t="s">
        <v>52</v>
      </c>
      <c r="D537" s="62"/>
      <c r="E537" s="65"/>
      <c r="F537" s="36">
        <f t="shared" si="102"/>
        <v>4097000</v>
      </c>
      <c r="G537" s="40"/>
      <c r="H537" s="36">
        <v>3671000</v>
      </c>
      <c r="I537" s="40"/>
      <c r="J537" s="36">
        <v>226000</v>
      </c>
      <c r="K537" s="40"/>
      <c r="L537" s="36">
        <v>200000</v>
      </c>
      <c r="M537" s="40"/>
      <c r="N537" s="36">
        <v>2593000</v>
      </c>
      <c r="O537" s="40"/>
      <c r="P537" s="36">
        <v>1504000</v>
      </c>
      <c r="Q537" s="40"/>
      <c r="R537" s="36">
        <v>0</v>
      </c>
      <c r="S537" s="36">
        <f t="shared" si="101"/>
        <v>0</v>
      </c>
      <c r="T537" s="11"/>
      <c r="U537" s="65"/>
    </row>
    <row r="538" spans="1:21" x14ac:dyDescent="0.25">
      <c r="A538" s="65"/>
      <c r="B538" s="65"/>
      <c r="C538" s="62" t="s">
        <v>53</v>
      </c>
      <c r="D538" s="62"/>
      <c r="E538" s="65"/>
      <c r="F538" s="36">
        <f t="shared" si="102"/>
        <v>183000</v>
      </c>
      <c r="G538" s="40"/>
      <c r="H538" s="36">
        <v>0</v>
      </c>
      <c r="I538" s="40"/>
      <c r="J538" s="36">
        <v>0</v>
      </c>
      <c r="K538" s="40"/>
      <c r="L538" s="36">
        <v>183000</v>
      </c>
      <c r="M538" s="40"/>
      <c r="N538" s="36">
        <v>13000</v>
      </c>
      <c r="O538" s="40"/>
      <c r="P538" s="36">
        <v>170000</v>
      </c>
      <c r="Q538" s="40"/>
      <c r="R538" s="36">
        <v>0</v>
      </c>
      <c r="S538" s="36">
        <f t="shared" si="101"/>
        <v>0</v>
      </c>
      <c r="T538" s="11"/>
      <c r="U538" s="65"/>
    </row>
    <row r="539" spans="1:21" x14ac:dyDescent="0.25">
      <c r="A539" s="10"/>
      <c r="B539" s="10"/>
      <c r="C539" s="62" t="s">
        <v>280</v>
      </c>
      <c r="D539" s="62"/>
      <c r="E539" s="65"/>
      <c r="F539" s="36">
        <f t="shared" si="102"/>
        <v>2153000</v>
      </c>
      <c r="G539" s="40"/>
      <c r="H539" s="36">
        <v>1717000</v>
      </c>
      <c r="I539" s="40"/>
      <c r="J539" s="36">
        <v>328000</v>
      </c>
      <c r="K539" s="40"/>
      <c r="L539" s="36">
        <v>108000</v>
      </c>
      <c r="M539" s="40"/>
      <c r="N539" s="36">
        <v>1584000</v>
      </c>
      <c r="O539" s="40"/>
      <c r="P539" s="36">
        <v>569000</v>
      </c>
      <c r="Q539" s="40"/>
      <c r="R539" s="36">
        <v>0</v>
      </c>
      <c r="S539" s="36">
        <f t="shared" si="101"/>
        <v>0</v>
      </c>
      <c r="T539" s="11"/>
      <c r="U539" s="65"/>
    </row>
    <row r="540" spans="1:21" x14ac:dyDescent="0.25">
      <c r="A540" s="65"/>
      <c r="B540" s="65"/>
      <c r="C540" s="62" t="s">
        <v>281</v>
      </c>
      <c r="D540" s="62"/>
      <c r="E540" s="65"/>
      <c r="F540" s="36">
        <f t="shared" si="102"/>
        <v>8721000</v>
      </c>
      <c r="G540" s="40"/>
      <c r="H540" s="36">
        <v>8196000</v>
      </c>
      <c r="I540" s="40"/>
      <c r="J540" s="36">
        <v>332000</v>
      </c>
      <c r="K540" s="40"/>
      <c r="L540" s="36">
        <v>193000</v>
      </c>
      <c r="M540" s="40"/>
      <c r="N540" s="36">
        <v>5727000</v>
      </c>
      <c r="O540" s="40"/>
      <c r="P540" s="36">
        <v>2994000</v>
      </c>
      <c r="Q540" s="40"/>
      <c r="R540" s="36">
        <v>0</v>
      </c>
      <c r="S540" s="36">
        <f t="shared" si="101"/>
        <v>0</v>
      </c>
      <c r="T540" s="11"/>
      <c r="U540" s="65"/>
    </row>
    <row r="541" spans="1:21" x14ac:dyDescent="0.25">
      <c r="A541" s="65"/>
      <c r="B541" s="65"/>
      <c r="C541" s="62" t="s">
        <v>57</v>
      </c>
      <c r="D541" s="62"/>
      <c r="E541" s="15"/>
      <c r="F541" s="36">
        <f t="shared" si="102"/>
        <v>107000</v>
      </c>
      <c r="G541" s="40"/>
      <c r="H541" s="36">
        <v>69000</v>
      </c>
      <c r="I541" s="40"/>
      <c r="J541" s="36">
        <v>37000</v>
      </c>
      <c r="K541" s="40"/>
      <c r="L541" s="36">
        <v>1000</v>
      </c>
      <c r="M541" s="40"/>
      <c r="N541" s="36">
        <v>59000</v>
      </c>
      <c r="O541" s="40"/>
      <c r="P541" s="36">
        <v>48000</v>
      </c>
      <c r="Q541" s="40"/>
      <c r="R541" s="36">
        <v>0</v>
      </c>
      <c r="S541" s="36">
        <f t="shared" si="101"/>
        <v>0</v>
      </c>
      <c r="T541" s="11"/>
      <c r="U541" s="65"/>
    </row>
    <row r="542" spans="1:21" s="65" customFormat="1" x14ac:dyDescent="0.25">
      <c r="C542" s="60" t="s">
        <v>282</v>
      </c>
      <c r="D542" s="14"/>
      <c r="F542" s="39">
        <f t="shared" si="102"/>
        <v>93000</v>
      </c>
      <c r="G542" s="40"/>
      <c r="H542" s="39">
        <v>88000</v>
      </c>
      <c r="I542" s="40"/>
      <c r="J542" s="39">
        <v>5000</v>
      </c>
      <c r="K542" s="40"/>
      <c r="L542" s="39">
        <v>0</v>
      </c>
      <c r="M542" s="40"/>
      <c r="N542" s="39">
        <v>66000</v>
      </c>
      <c r="O542" s="40"/>
      <c r="P542" s="39">
        <v>27000</v>
      </c>
      <c r="Q542" s="40"/>
      <c r="R542" s="39">
        <v>0</v>
      </c>
      <c r="S542" s="36">
        <f t="shared" si="101"/>
        <v>0</v>
      </c>
      <c r="T542" s="64"/>
    </row>
    <row r="543" spans="1:21" x14ac:dyDescent="0.25">
      <c r="A543" s="65"/>
      <c r="B543" s="14"/>
      <c r="C543" s="65"/>
      <c r="D543" s="14"/>
      <c r="E543" s="65"/>
      <c r="G543" s="40"/>
      <c r="I543" s="40"/>
      <c r="K543" s="40"/>
      <c r="M543" s="40"/>
      <c r="O543" s="40"/>
      <c r="Q543" s="40"/>
      <c r="T543" s="11"/>
    </row>
    <row r="544" spans="1:21" x14ac:dyDescent="0.25">
      <c r="A544" s="65"/>
      <c r="B544" s="14"/>
      <c r="C544" s="65"/>
      <c r="D544" s="14"/>
      <c r="E544" s="65" t="s">
        <v>4</v>
      </c>
      <c r="F544" s="39">
        <f>SUM(F526:F542)</f>
        <v>41277000</v>
      </c>
      <c r="G544" s="41"/>
      <c r="H544" s="39">
        <f>SUM(H526:H542)</f>
        <v>35389000</v>
      </c>
      <c r="I544" s="41"/>
      <c r="J544" s="39">
        <f>SUM(J526:J542)</f>
        <v>5525000</v>
      </c>
      <c r="K544" s="41"/>
      <c r="L544" s="39">
        <f>SUM(L526:L542)</f>
        <v>363000</v>
      </c>
      <c r="M544" s="41"/>
      <c r="N544" s="39">
        <f>SUM(N526:N542)</f>
        <v>26320000</v>
      </c>
      <c r="O544" s="41"/>
      <c r="P544" s="39">
        <f>SUM(P526:P542)</f>
        <v>15530000</v>
      </c>
      <c r="Q544" s="41"/>
      <c r="R544" s="39">
        <f>SUM(R526:R542)</f>
        <v>573000</v>
      </c>
      <c r="S544" s="36">
        <f t="shared" ref="S544" si="105">SUM(N544:P544)-R544-F544</f>
        <v>0</v>
      </c>
      <c r="T544" s="11"/>
    </row>
    <row r="545" spans="1:21" x14ac:dyDescent="0.25">
      <c r="A545" s="65"/>
      <c r="B545" s="14"/>
      <c r="C545" s="65"/>
      <c r="D545" s="14"/>
      <c r="E545" s="65"/>
      <c r="G545" s="40"/>
      <c r="I545" s="40"/>
      <c r="K545" s="40"/>
      <c r="M545" s="40"/>
      <c r="O545" s="40"/>
      <c r="Q545" s="40"/>
      <c r="T545" s="11"/>
    </row>
    <row r="546" spans="1:21" x14ac:dyDescent="0.25">
      <c r="A546" s="65"/>
      <c r="B546" s="65" t="s">
        <v>27</v>
      </c>
      <c r="C546" s="15"/>
      <c r="D546" s="14"/>
      <c r="E546" s="65"/>
      <c r="G546" s="40"/>
      <c r="I546" s="40"/>
      <c r="K546" s="40"/>
      <c r="M546" s="40"/>
      <c r="O546" s="40"/>
      <c r="Q546" s="40"/>
      <c r="T546" s="11"/>
    </row>
    <row r="547" spans="1:21" x14ac:dyDescent="0.25">
      <c r="A547" s="65"/>
      <c r="B547" s="14"/>
      <c r="C547" s="65" t="s">
        <v>273</v>
      </c>
      <c r="D547" s="14"/>
      <c r="E547" s="65"/>
      <c r="F547" s="36">
        <f>SUM(H547:L547)</f>
        <v>3013000</v>
      </c>
      <c r="G547" s="40"/>
      <c r="H547" s="36">
        <v>2000</v>
      </c>
      <c r="I547" s="40"/>
      <c r="J547" s="36">
        <v>202000</v>
      </c>
      <c r="K547" s="40"/>
      <c r="L547" s="36">
        <v>2809000</v>
      </c>
      <c r="M547" s="40"/>
      <c r="N547" s="36">
        <v>1618000</v>
      </c>
      <c r="O547" s="40"/>
      <c r="P547" s="36">
        <v>1406000</v>
      </c>
      <c r="Q547" s="40"/>
      <c r="R547" s="36">
        <v>11000</v>
      </c>
      <c r="S547" s="36">
        <f t="shared" ref="S547:S564" si="106">SUM(N547:P547)-R547-F547</f>
        <v>0</v>
      </c>
      <c r="T547" s="11"/>
    </row>
    <row r="548" spans="1:21" x14ac:dyDescent="0.25">
      <c r="A548" s="65"/>
      <c r="B548" s="14"/>
      <c r="C548" s="20" t="s">
        <v>283</v>
      </c>
      <c r="D548" s="14"/>
      <c r="E548" s="65"/>
      <c r="F548" s="36">
        <f t="shared" ref="F548:F562" si="107">SUM(H548:L548)</f>
        <v>930000</v>
      </c>
      <c r="G548" s="40"/>
      <c r="H548" s="36">
        <v>7000</v>
      </c>
      <c r="I548" s="40"/>
      <c r="J548" s="36">
        <v>16000</v>
      </c>
      <c r="K548" s="40"/>
      <c r="L548" s="36">
        <v>907000</v>
      </c>
      <c r="M548" s="40"/>
      <c r="N548" s="36">
        <v>372000</v>
      </c>
      <c r="O548" s="40"/>
      <c r="P548" s="36">
        <v>612000</v>
      </c>
      <c r="Q548" s="40"/>
      <c r="R548" s="36">
        <v>54000</v>
      </c>
      <c r="S548" s="36">
        <f t="shared" si="106"/>
        <v>0</v>
      </c>
      <c r="T548" s="11"/>
      <c r="U548" s="65"/>
    </row>
    <row r="549" spans="1:21" s="15" customFormat="1" x14ac:dyDescent="0.25">
      <c r="A549" s="65"/>
      <c r="B549" s="14"/>
      <c r="C549" s="19" t="s">
        <v>284</v>
      </c>
      <c r="E549" s="65"/>
      <c r="F549" s="36">
        <f t="shared" si="107"/>
        <v>9170000</v>
      </c>
      <c r="G549" s="40"/>
      <c r="H549" s="36">
        <v>0</v>
      </c>
      <c r="I549" s="40"/>
      <c r="J549" s="36">
        <v>5111000</v>
      </c>
      <c r="K549" s="40"/>
      <c r="L549" s="36">
        <v>4059000</v>
      </c>
      <c r="M549" s="40"/>
      <c r="N549" s="36">
        <v>4456000</v>
      </c>
      <c r="O549" s="40"/>
      <c r="P549" s="36">
        <v>7901000</v>
      </c>
      <c r="Q549" s="40"/>
      <c r="R549" s="36">
        <v>3187000</v>
      </c>
      <c r="S549" s="36">
        <f t="shared" si="106"/>
        <v>0</v>
      </c>
      <c r="T549" s="11"/>
      <c r="U549" s="65"/>
    </row>
    <row r="550" spans="1:21" x14ac:dyDescent="0.25">
      <c r="A550" s="65"/>
      <c r="B550" s="14"/>
      <c r="C550" s="65" t="s">
        <v>285</v>
      </c>
      <c r="D550" s="14"/>
      <c r="E550" s="65"/>
      <c r="F550" s="36">
        <f t="shared" si="107"/>
        <v>1882000</v>
      </c>
      <c r="G550" s="40"/>
      <c r="H550" s="36">
        <v>0</v>
      </c>
      <c r="I550" s="40"/>
      <c r="J550" s="36">
        <v>747000</v>
      </c>
      <c r="K550" s="40"/>
      <c r="L550" s="36">
        <v>1135000</v>
      </c>
      <c r="M550" s="40"/>
      <c r="N550" s="36">
        <v>894000</v>
      </c>
      <c r="O550" s="40"/>
      <c r="P550" s="36">
        <v>1791000</v>
      </c>
      <c r="Q550" s="40"/>
      <c r="R550" s="36">
        <v>803000</v>
      </c>
      <c r="S550" s="36">
        <f t="shared" si="106"/>
        <v>0</v>
      </c>
      <c r="T550" s="11"/>
      <c r="U550" s="65"/>
    </row>
    <row r="551" spans="1:21" x14ac:dyDescent="0.25">
      <c r="A551" s="65"/>
      <c r="B551" s="14"/>
      <c r="C551" s="65" t="s">
        <v>286</v>
      </c>
      <c r="D551" s="65"/>
      <c r="E551" s="65"/>
      <c r="F551" s="36">
        <f t="shared" si="107"/>
        <v>3385000</v>
      </c>
      <c r="G551" s="40"/>
      <c r="H551" s="36">
        <v>124000</v>
      </c>
      <c r="I551" s="40"/>
      <c r="J551" s="36">
        <v>93000</v>
      </c>
      <c r="K551" s="40"/>
      <c r="L551" s="36">
        <v>3168000</v>
      </c>
      <c r="M551" s="40"/>
      <c r="N551" s="36">
        <v>1801000</v>
      </c>
      <c r="O551" s="40"/>
      <c r="P551" s="36">
        <v>1583000</v>
      </c>
      <c r="Q551" s="40"/>
      <c r="R551" s="36">
        <v>-1000</v>
      </c>
      <c r="S551" s="36">
        <f t="shared" si="106"/>
        <v>0</v>
      </c>
      <c r="T551" s="11"/>
      <c r="U551" s="65"/>
    </row>
    <row r="552" spans="1:21" x14ac:dyDescent="0.25">
      <c r="A552" s="65"/>
      <c r="B552" s="14"/>
      <c r="C552" s="65" t="s">
        <v>23</v>
      </c>
      <c r="D552" s="14"/>
      <c r="E552" s="65"/>
      <c r="F552" s="36">
        <f t="shared" si="107"/>
        <v>1248000</v>
      </c>
      <c r="G552" s="40"/>
      <c r="H552" s="36">
        <v>-273000</v>
      </c>
      <c r="I552" s="40"/>
      <c r="J552" s="36">
        <v>1215000</v>
      </c>
      <c r="K552" s="40"/>
      <c r="L552" s="36">
        <v>306000</v>
      </c>
      <c r="M552" s="40"/>
      <c r="N552" s="36">
        <v>222000</v>
      </c>
      <c r="O552" s="40"/>
      <c r="P552" s="36">
        <v>1026000</v>
      </c>
      <c r="Q552" s="40"/>
      <c r="R552" s="36">
        <v>0</v>
      </c>
      <c r="S552" s="36">
        <f t="shared" si="106"/>
        <v>0</v>
      </c>
      <c r="T552" s="11"/>
      <c r="U552" s="65"/>
    </row>
    <row r="553" spans="1:21" x14ac:dyDescent="0.25">
      <c r="A553" s="65"/>
      <c r="B553" s="65"/>
      <c r="C553" s="65" t="s">
        <v>287</v>
      </c>
      <c r="D553" s="14"/>
      <c r="E553" s="65"/>
      <c r="F553" s="36">
        <f t="shared" si="107"/>
        <v>0</v>
      </c>
      <c r="G553" s="40"/>
      <c r="H553" s="36">
        <v>0</v>
      </c>
      <c r="I553" s="40"/>
      <c r="J553" s="36">
        <v>0</v>
      </c>
      <c r="K553" s="40"/>
      <c r="L553" s="36">
        <v>0</v>
      </c>
      <c r="M553" s="40"/>
      <c r="N553" s="36">
        <v>0</v>
      </c>
      <c r="O553" s="40"/>
      <c r="P553" s="36">
        <v>0</v>
      </c>
      <c r="Q553" s="40"/>
      <c r="R553" s="36">
        <v>0</v>
      </c>
      <c r="S553" s="36">
        <f t="shared" si="106"/>
        <v>0</v>
      </c>
      <c r="T553" s="11"/>
      <c r="U553" s="65"/>
    </row>
    <row r="554" spans="1:21" x14ac:dyDescent="0.25">
      <c r="A554" s="65"/>
      <c r="B554" s="14"/>
      <c r="C554" s="65" t="s">
        <v>43</v>
      </c>
      <c r="D554" s="14"/>
      <c r="E554" s="65"/>
      <c r="F554" s="36">
        <f t="shared" si="107"/>
        <v>1967000</v>
      </c>
      <c r="G554" s="40"/>
      <c r="H554" s="36">
        <v>0</v>
      </c>
      <c r="I554" s="40"/>
      <c r="J554" s="36">
        <v>10000</v>
      </c>
      <c r="K554" s="40"/>
      <c r="L554" s="36">
        <v>1957000</v>
      </c>
      <c r="M554" s="40"/>
      <c r="N554" s="36">
        <v>785000</v>
      </c>
      <c r="O554" s="40"/>
      <c r="P554" s="36">
        <v>1183000</v>
      </c>
      <c r="Q554" s="40"/>
      <c r="R554" s="36">
        <v>1000</v>
      </c>
      <c r="S554" s="36">
        <f t="shared" si="106"/>
        <v>0</v>
      </c>
      <c r="T554" s="11"/>
      <c r="U554" s="65"/>
    </row>
    <row r="555" spans="1:21" x14ac:dyDescent="0.25">
      <c r="A555" s="65"/>
      <c r="B555" s="14"/>
      <c r="C555" s="65" t="s">
        <v>279</v>
      </c>
      <c r="D555" s="14"/>
      <c r="E555" s="65"/>
      <c r="F555" s="36">
        <f t="shared" si="107"/>
        <v>8349000</v>
      </c>
      <c r="G555" s="40"/>
      <c r="H555" s="36">
        <v>47000</v>
      </c>
      <c r="I555" s="40"/>
      <c r="J555" s="36">
        <v>812000</v>
      </c>
      <c r="K555" s="40"/>
      <c r="L555" s="36">
        <v>7490000</v>
      </c>
      <c r="M555" s="40"/>
      <c r="N555" s="36">
        <v>2899000</v>
      </c>
      <c r="O555" s="40"/>
      <c r="P555" s="36">
        <v>5584000</v>
      </c>
      <c r="Q555" s="40"/>
      <c r="R555" s="36">
        <v>134000</v>
      </c>
      <c r="S555" s="36">
        <f t="shared" si="106"/>
        <v>0</v>
      </c>
      <c r="T555" s="11"/>
      <c r="U555" s="65"/>
    </row>
    <row r="556" spans="1:21" x14ac:dyDescent="0.25">
      <c r="A556" s="15"/>
      <c r="B556" s="14"/>
      <c r="C556" s="65" t="s">
        <v>288</v>
      </c>
      <c r="D556" s="14"/>
      <c r="E556" s="65"/>
      <c r="F556" s="36">
        <f t="shared" si="107"/>
        <v>297000</v>
      </c>
      <c r="G556" s="40"/>
      <c r="H556" s="36">
        <v>0</v>
      </c>
      <c r="I556" s="40"/>
      <c r="J556" s="36">
        <v>0</v>
      </c>
      <c r="K556" s="40"/>
      <c r="L556" s="36">
        <v>297000</v>
      </c>
      <c r="M556" s="40"/>
      <c r="N556" s="36">
        <v>47000</v>
      </c>
      <c r="O556" s="40"/>
      <c r="P556" s="36">
        <v>249000</v>
      </c>
      <c r="Q556" s="40"/>
      <c r="R556" s="36">
        <v>-1000</v>
      </c>
      <c r="S556" s="36">
        <f t="shared" si="106"/>
        <v>0</v>
      </c>
      <c r="T556" s="11"/>
      <c r="U556" s="65"/>
    </row>
    <row r="557" spans="1:21" x14ac:dyDescent="0.25">
      <c r="A557" s="65"/>
      <c r="B557" s="65"/>
      <c r="C557" s="65" t="s">
        <v>48</v>
      </c>
      <c r="D557" s="14"/>
      <c r="E557" s="65"/>
      <c r="F557" s="36">
        <f t="shared" si="107"/>
        <v>2184000</v>
      </c>
      <c r="G557" s="40"/>
      <c r="H557" s="36">
        <v>64000</v>
      </c>
      <c r="I557" s="40"/>
      <c r="J557" s="36">
        <v>255000</v>
      </c>
      <c r="K557" s="40"/>
      <c r="L557" s="36">
        <v>1865000</v>
      </c>
      <c r="M557" s="40"/>
      <c r="N557" s="36">
        <v>857000</v>
      </c>
      <c r="O557" s="40"/>
      <c r="P557" s="36">
        <v>1328000</v>
      </c>
      <c r="Q557" s="40"/>
      <c r="R557" s="36">
        <v>1000</v>
      </c>
      <c r="S557" s="36">
        <f t="shared" si="106"/>
        <v>0</v>
      </c>
      <c r="T557" s="11"/>
      <c r="U557" s="65"/>
    </row>
    <row r="558" spans="1:21" x14ac:dyDescent="0.25">
      <c r="A558" s="65"/>
      <c r="B558" s="65"/>
      <c r="C558" s="65" t="s">
        <v>52</v>
      </c>
      <c r="D558" s="14"/>
      <c r="E558" s="15"/>
      <c r="F558" s="36">
        <f t="shared" si="107"/>
        <v>1783000</v>
      </c>
      <c r="G558" s="40"/>
      <c r="H558" s="36">
        <v>0</v>
      </c>
      <c r="I558" s="40"/>
      <c r="J558" s="36">
        <v>76000</v>
      </c>
      <c r="K558" s="40"/>
      <c r="L558" s="36">
        <v>1707000</v>
      </c>
      <c r="M558" s="40"/>
      <c r="N558" s="36">
        <v>803000</v>
      </c>
      <c r="O558" s="40"/>
      <c r="P558" s="36">
        <v>980000</v>
      </c>
      <c r="Q558" s="40"/>
      <c r="R558" s="36">
        <v>0</v>
      </c>
      <c r="S558" s="36">
        <f t="shared" si="106"/>
        <v>0</v>
      </c>
      <c r="T558" s="11"/>
      <c r="U558" s="65"/>
    </row>
    <row r="559" spans="1:21" x14ac:dyDescent="0.25">
      <c r="A559" s="65"/>
      <c r="B559" s="65"/>
      <c r="C559" s="65" t="s">
        <v>281</v>
      </c>
      <c r="D559" s="14"/>
      <c r="E559" s="65"/>
      <c r="F559" s="36">
        <f t="shared" si="107"/>
        <v>2483000</v>
      </c>
      <c r="G559" s="40"/>
      <c r="H559" s="36">
        <v>17000</v>
      </c>
      <c r="I559" s="40"/>
      <c r="J559" s="36">
        <v>114000</v>
      </c>
      <c r="K559" s="40"/>
      <c r="L559" s="36">
        <v>2352000</v>
      </c>
      <c r="M559" s="40"/>
      <c r="N559" s="36">
        <v>1203000</v>
      </c>
      <c r="O559" s="40"/>
      <c r="P559" s="36">
        <v>1280000</v>
      </c>
      <c r="Q559" s="40"/>
      <c r="R559" s="36">
        <v>0</v>
      </c>
      <c r="S559" s="36">
        <f t="shared" si="106"/>
        <v>0</v>
      </c>
      <c r="T559" s="11"/>
      <c r="U559" s="65"/>
    </row>
    <row r="560" spans="1:21" x14ac:dyDescent="0.25">
      <c r="A560" s="65"/>
      <c r="B560" s="65"/>
      <c r="C560" s="65" t="s">
        <v>57</v>
      </c>
      <c r="D560" s="14"/>
      <c r="E560" s="21"/>
      <c r="F560" s="36">
        <f t="shared" si="107"/>
        <v>224000</v>
      </c>
      <c r="G560" s="40"/>
      <c r="H560" s="36">
        <v>0</v>
      </c>
      <c r="I560" s="40"/>
      <c r="J560" s="36">
        <v>5000</v>
      </c>
      <c r="K560" s="40"/>
      <c r="L560" s="36">
        <v>219000</v>
      </c>
      <c r="M560" s="40"/>
      <c r="N560" s="36">
        <v>130000</v>
      </c>
      <c r="O560" s="40"/>
      <c r="P560" s="36">
        <v>95000</v>
      </c>
      <c r="Q560" s="40"/>
      <c r="R560" s="36">
        <v>1000</v>
      </c>
      <c r="S560" s="36">
        <f t="shared" si="106"/>
        <v>0</v>
      </c>
      <c r="T560" s="11"/>
      <c r="U560" s="65"/>
    </row>
    <row r="561" spans="1:21" x14ac:dyDescent="0.25">
      <c r="A561" s="65"/>
      <c r="B561" s="14"/>
      <c r="C561" s="65" t="s">
        <v>289</v>
      </c>
      <c r="D561" s="14"/>
      <c r="E561" s="14"/>
      <c r="F561" s="36">
        <f t="shared" si="107"/>
        <v>586000</v>
      </c>
      <c r="G561" s="40"/>
      <c r="H561" s="36">
        <v>270000</v>
      </c>
      <c r="I561" s="40"/>
      <c r="J561" s="36">
        <v>209000</v>
      </c>
      <c r="K561" s="40"/>
      <c r="L561" s="36">
        <v>107000</v>
      </c>
      <c r="M561" s="40"/>
      <c r="N561" s="36">
        <v>362000</v>
      </c>
      <c r="O561" s="40"/>
      <c r="P561" s="36">
        <v>227000</v>
      </c>
      <c r="Q561" s="40"/>
      <c r="R561" s="36">
        <v>3000</v>
      </c>
      <c r="S561" s="36">
        <f t="shared" si="106"/>
        <v>0</v>
      </c>
      <c r="T561" s="11"/>
      <c r="U561" s="65"/>
    </row>
    <row r="562" spans="1:21" x14ac:dyDescent="0.25">
      <c r="A562" s="65"/>
      <c r="B562" s="14"/>
      <c r="C562" s="65" t="s">
        <v>290</v>
      </c>
      <c r="D562" s="14"/>
      <c r="E562" s="14"/>
      <c r="F562" s="36">
        <f t="shared" si="107"/>
        <v>366000</v>
      </c>
      <c r="G562" s="40"/>
      <c r="H562" s="36">
        <v>1000</v>
      </c>
      <c r="I562" s="40"/>
      <c r="J562" s="36">
        <v>11000</v>
      </c>
      <c r="K562" s="40"/>
      <c r="L562" s="36">
        <v>354000</v>
      </c>
      <c r="M562" s="40"/>
      <c r="N562" s="36">
        <v>155000</v>
      </c>
      <c r="O562" s="40"/>
      <c r="P562" s="36">
        <v>166000</v>
      </c>
      <c r="Q562" s="40"/>
      <c r="R562" s="36">
        <v>-45000</v>
      </c>
      <c r="S562" s="36">
        <f t="shared" si="106"/>
        <v>0</v>
      </c>
      <c r="T562" s="11"/>
      <c r="U562" s="65"/>
    </row>
    <row r="563" spans="1:21" s="65" customFormat="1" x14ac:dyDescent="0.25">
      <c r="B563" s="14"/>
      <c r="C563" s="65" t="s">
        <v>555</v>
      </c>
      <c r="D563" s="14"/>
      <c r="E563" s="14"/>
      <c r="F563" s="36">
        <f t="shared" ref="F563" si="108">SUM(H563:L563)</f>
        <v>7681000</v>
      </c>
      <c r="G563" s="40"/>
      <c r="H563" s="36">
        <v>13000</v>
      </c>
      <c r="I563" s="40"/>
      <c r="J563" s="36">
        <v>16000</v>
      </c>
      <c r="K563" s="40"/>
      <c r="L563" s="36">
        <v>7652000</v>
      </c>
      <c r="M563" s="40"/>
      <c r="N563" s="36">
        <v>945000</v>
      </c>
      <c r="O563" s="40"/>
      <c r="P563" s="36">
        <v>6735000</v>
      </c>
      <c r="Q563" s="40"/>
      <c r="R563" s="36">
        <v>-1000</v>
      </c>
      <c r="S563" s="36">
        <f t="shared" ref="S563" si="109">SUM(N563:P563)-R563-F563</f>
        <v>0</v>
      </c>
      <c r="T563" s="64"/>
    </row>
    <row r="564" spans="1:21" x14ac:dyDescent="0.25">
      <c r="A564" s="65"/>
      <c r="B564" s="14"/>
      <c r="C564" s="65" t="s">
        <v>282</v>
      </c>
      <c r="D564" s="14"/>
      <c r="E564" s="65"/>
      <c r="F564" s="39">
        <f t="shared" ref="F564" si="110">SUM(H564:L564)</f>
        <v>7649000</v>
      </c>
      <c r="G564" s="40"/>
      <c r="H564" s="39">
        <v>169000</v>
      </c>
      <c r="I564" s="40"/>
      <c r="J564" s="39">
        <v>437000</v>
      </c>
      <c r="K564" s="40"/>
      <c r="L564" s="39">
        <v>7043000</v>
      </c>
      <c r="M564" s="40"/>
      <c r="N564" s="39">
        <v>1475000</v>
      </c>
      <c r="O564" s="40"/>
      <c r="P564" s="39">
        <v>6174000</v>
      </c>
      <c r="Q564" s="40"/>
      <c r="R564" s="39">
        <v>0</v>
      </c>
      <c r="S564" s="36">
        <f t="shared" si="106"/>
        <v>0</v>
      </c>
      <c r="T564" s="11"/>
      <c r="U564" s="65"/>
    </row>
    <row r="565" spans="1:21" x14ac:dyDescent="0.25">
      <c r="A565" s="65"/>
      <c r="B565" s="14"/>
      <c r="C565" s="65"/>
      <c r="D565" s="14"/>
      <c r="E565" s="65"/>
      <c r="F565" s="41"/>
      <c r="G565" s="40"/>
      <c r="H565" s="41"/>
      <c r="I565" s="40"/>
      <c r="J565" s="41"/>
      <c r="K565" s="40"/>
      <c r="L565" s="41"/>
      <c r="M565" s="40"/>
      <c r="N565" s="41"/>
      <c r="O565" s="40"/>
      <c r="P565" s="41"/>
      <c r="Q565" s="40"/>
      <c r="R565" s="41"/>
      <c r="T565" s="11"/>
    </row>
    <row r="566" spans="1:21" x14ac:dyDescent="0.25">
      <c r="A566" s="65"/>
      <c r="B566" s="14"/>
      <c r="C566" s="65"/>
      <c r="D566" s="14"/>
      <c r="E566" s="65" t="s">
        <v>4</v>
      </c>
      <c r="F566" s="39">
        <f>SUM(F547:F564)</f>
        <v>53197000</v>
      </c>
      <c r="G566" s="41"/>
      <c r="H566" s="39">
        <f>SUM(H547:H564)</f>
        <v>441000</v>
      </c>
      <c r="I566" s="41"/>
      <c r="J566" s="39">
        <f>SUM(J547:J564)</f>
        <v>9329000</v>
      </c>
      <c r="K566" s="41"/>
      <c r="L566" s="39">
        <f>SUM(L547:L564)</f>
        <v>43427000</v>
      </c>
      <c r="M566" s="41"/>
      <c r="N566" s="39">
        <f>SUM(N547:N564)</f>
        <v>19024000</v>
      </c>
      <c r="O566" s="41"/>
      <c r="P566" s="39">
        <f>SUM(P547:P564)</f>
        <v>38320000</v>
      </c>
      <c r="Q566" s="41"/>
      <c r="R566" s="39">
        <f>SUM(R547:R564)</f>
        <v>4147000</v>
      </c>
      <c r="S566" s="36">
        <f t="shared" ref="S566" si="111">SUM(N566:P566)-R566-F566</f>
        <v>0</v>
      </c>
      <c r="T566" s="11"/>
    </row>
    <row r="567" spans="1:21" x14ac:dyDescent="0.25">
      <c r="A567" s="65"/>
      <c r="B567" s="14"/>
      <c r="C567" s="65"/>
      <c r="D567" s="14"/>
      <c r="E567" s="65"/>
      <c r="F567" s="41"/>
      <c r="G567" s="40"/>
      <c r="H567" s="41"/>
      <c r="I567" s="40"/>
      <c r="J567" s="41"/>
      <c r="K567" s="40"/>
      <c r="L567" s="41"/>
      <c r="M567" s="40"/>
      <c r="N567" s="41"/>
      <c r="O567" s="40"/>
      <c r="P567" s="41"/>
      <c r="Q567" s="40"/>
      <c r="R567" s="41"/>
      <c r="T567" s="11"/>
    </row>
    <row r="568" spans="1:21" x14ac:dyDescent="0.25">
      <c r="A568" s="65"/>
      <c r="B568" s="65" t="s">
        <v>68</v>
      </c>
      <c r="C568" s="65"/>
      <c r="D568" s="14"/>
      <c r="E568" s="65"/>
      <c r="F568" s="41"/>
      <c r="G568" s="40"/>
      <c r="H568" s="41"/>
      <c r="I568" s="40"/>
      <c r="J568" s="41"/>
      <c r="K568" s="40"/>
      <c r="L568" s="41"/>
      <c r="M568" s="40"/>
      <c r="N568" s="41"/>
      <c r="O568" s="40"/>
      <c r="P568" s="41"/>
      <c r="Q568" s="40"/>
      <c r="R568" s="41"/>
      <c r="T568" s="11"/>
    </row>
    <row r="569" spans="1:21" x14ac:dyDescent="0.25">
      <c r="A569" s="65"/>
      <c r="B569" s="65"/>
      <c r="C569" s="65" t="s">
        <v>291</v>
      </c>
      <c r="D569" s="14"/>
      <c r="E569" s="65"/>
      <c r="F569" s="36">
        <f>SUM(H569:L569)</f>
        <v>22755000</v>
      </c>
      <c r="G569" s="40"/>
      <c r="H569" s="36">
        <v>1000</v>
      </c>
      <c r="I569" s="40"/>
      <c r="J569" s="36">
        <v>5773000</v>
      </c>
      <c r="K569" s="40"/>
      <c r="L569" s="36">
        <v>16981000</v>
      </c>
      <c r="M569" s="40"/>
      <c r="N569" s="36">
        <v>10403000</v>
      </c>
      <c r="O569" s="40"/>
      <c r="P569" s="36">
        <v>12674000</v>
      </c>
      <c r="Q569" s="40"/>
      <c r="R569" s="36">
        <v>322000</v>
      </c>
      <c r="S569" s="36">
        <f t="shared" ref="S569:S581" si="112">SUM(N569:P569)-R569-F569</f>
        <v>0</v>
      </c>
      <c r="T569" s="11"/>
    </row>
    <row r="570" spans="1:21" x14ac:dyDescent="0.25">
      <c r="A570" s="65"/>
      <c r="B570" s="65"/>
      <c r="C570" s="65" t="s">
        <v>292</v>
      </c>
      <c r="D570" s="14"/>
      <c r="E570" s="65"/>
      <c r="F570" s="36">
        <f t="shared" ref="F570:F573" si="113">SUM(H570:L570)</f>
        <v>2000</v>
      </c>
      <c r="G570" s="40"/>
      <c r="H570" s="36">
        <v>0</v>
      </c>
      <c r="I570" s="40"/>
      <c r="J570" s="36">
        <v>0</v>
      </c>
      <c r="K570" s="40"/>
      <c r="L570" s="36">
        <v>2000</v>
      </c>
      <c r="M570" s="40"/>
      <c r="N570" s="36">
        <v>0</v>
      </c>
      <c r="O570" s="40"/>
      <c r="P570" s="36">
        <v>2000</v>
      </c>
      <c r="Q570" s="40"/>
      <c r="R570" s="36">
        <v>0</v>
      </c>
      <c r="S570" s="36">
        <f t="shared" si="112"/>
        <v>0</v>
      </c>
      <c r="T570" s="11"/>
      <c r="U570" s="65"/>
    </row>
    <row r="571" spans="1:21" s="59" customFormat="1" x14ac:dyDescent="0.25">
      <c r="A571" s="65"/>
      <c r="B571" s="65"/>
      <c r="C571" s="62" t="s">
        <v>509</v>
      </c>
      <c r="D571" s="14"/>
      <c r="E571" s="65"/>
      <c r="F571" s="36">
        <f t="shared" si="113"/>
        <v>0</v>
      </c>
      <c r="G571" s="40"/>
      <c r="H571" s="36">
        <v>0</v>
      </c>
      <c r="I571" s="40"/>
      <c r="J571" s="36">
        <v>0</v>
      </c>
      <c r="K571" s="40"/>
      <c r="L571" s="36">
        <v>0</v>
      </c>
      <c r="M571" s="40"/>
      <c r="N571" s="36">
        <v>0</v>
      </c>
      <c r="O571" s="40"/>
      <c r="P571" s="36">
        <v>0</v>
      </c>
      <c r="Q571" s="40"/>
      <c r="R571" s="36">
        <v>0</v>
      </c>
      <c r="S571" s="36">
        <f t="shared" si="112"/>
        <v>0</v>
      </c>
      <c r="T571" s="58"/>
      <c r="U571" s="65"/>
    </row>
    <row r="572" spans="1:21" x14ac:dyDescent="0.25">
      <c r="A572" s="65"/>
      <c r="B572" s="65"/>
      <c r="C572" s="65" t="s">
        <v>293</v>
      </c>
      <c r="D572" s="14"/>
      <c r="E572" s="65"/>
      <c r="F572" s="36">
        <f t="shared" si="113"/>
        <v>528000</v>
      </c>
      <c r="G572" s="40"/>
      <c r="H572" s="36">
        <v>0</v>
      </c>
      <c r="I572" s="40"/>
      <c r="J572" s="36">
        <v>55000</v>
      </c>
      <c r="K572" s="40"/>
      <c r="L572" s="36">
        <v>473000</v>
      </c>
      <c r="M572" s="40"/>
      <c r="N572" s="36">
        <v>205000</v>
      </c>
      <c r="O572" s="40"/>
      <c r="P572" s="36">
        <v>322000</v>
      </c>
      <c r="Q572" s="40"/>
      <c r="R572" s="36">
        <v>-1000</v>
      </c>
      <c r="S572" s="36">
        <f t="shared" si="112"/>
        <v>0</v>
      </c>
      <c r="T572" s="11"/>
      <c r="U572" s="65"/>
    </row>
    <row r="573" spans="1:21" x14ac:dyDescent="0.25">
      <c r="A573" s="65"/>
      <c r="B573" s="65"/>
      <c r="C573" s="65" t="s">
        <v>294</v>
      </c>
      <c r="D573" s="14"/>
      <c r="E573" s="65"/>
      <c r="F573" s="36">
        <f t="shared" si="113"/>
        <v>3865000</v>
      </c>
      <c r="G573" s="40"/>
      <c r="H573" s="36">
        <v>0</v>
      </c>
      <c r="I573" s="40"/>
      <c r="J573" s="36">
        <v>3611000</v>
      </c>
      <c r="K573" s="40"/>
      <c r="L573" s="36">
        <v>254000</v>
      </c>
      <c r="M573" s="40"/>
      <c r="N573" s="36">
        <v>1682000</v>
      </c>
      <c r="O573" s="40"/>
      <c r="P573" s="36">
        <v>2285000</v>
      </c>
      <c r="Q573" s="40"/>
      <c r="R573" s="36">
        <v>102000</v>
      </c>
      <c r="S573" s="36">
        <f t="shared" si="112"/>
        <v>0</v>
      </c>
      <c r="T573" s="11"/>
      <c r="U573" s="65"/>
    </row>
    <row r="574" spans="1:21" s="65" customFormat="1" x14ac:dyDescent="0.25">
      <c r="C574" s="65" t="s">
        <v>556</v>
      </c>
      <c r="D574" s="14"/>
      <c r="F574" s="36">
        <f t="shared" ref="F574:F580" si="114">SUM(H574:L574)</f>
        <v>0</v>
      </c>
      <c r="G574" s="40"/>
      <c r="H574" s="36">
        <v>0</v>
      </c>
      <c r="I574" s="40"/>
      <c r="J574" s="36">
        <v>0</v>
      </c>
      <c r="K574" s="40"/>
      <c r="L574" s="36">
        <v>0</v>
      </c>
      <c r="M574" s="40"/>
      <c r="N574" s="36">
        <v>0</v>
      </c>
      <c r="O574" s="40"/>
      <c r="P574" s="36">
        <v>0</v>
      </c>
      <c r="Q574" s="40"/>
      <c r="R574" s="36">
        <v>0</v>
      </c>
      <c r="S574" s="36">
        <f t="shared" ref="S574:S580" si="115">SUM(N574:P574)-R574-F574</f>
        <v>0</v>
      </c>
      <c r="T574" s="64"/>
    </row>
    <row r="575" spans="1:21" s="65" customFormat="1" x14ac:dyDescent="0.25">
      <c r="C575" s="65" t="s">
        <v>295</v>
      </c>
      <c r="D575" s="14"/>
      <c r="F575" s="36">
        <f t="shared" si="114"/>
        <v>62000</v>
      </c>
      <c r="G575" s="40"/>
      <c r="H575" s="36">
        <v>0</v>
      </c>
      <c r="I575" s="40"/>
      <c r="J575" s="36">
        <v>0</v>
      </c>
      <c r="K575" s="40"/>
      <c r="L575" s="36">
        <v>62000</v>
      </c>
      <c r="M575" s="40"/>
      <c r="N575" s="36">
        <v>39000</v>
      </c>
      <c r="O575" s="40"/>
      <c r="P575" s="36">
        <v>23000</v>
      </c>
      <c r="Q575" s="40"/>
      <c r="R575" s="36">
        <v>0</v>
      </c>
      <c r="S575" s="36">
        <f t="shared" si="115"/>
        <v>0</v>
      </c>
      <c r="T575" s="64"/>
    </row>
    <row r="576" spans="1:21" s="65" customFormat="1" x14ac:dyDescent="0.25">
      <c r="C576" s="65" t="s">
        <v>278</v>
      </c>
      <c r="D576" s="14"/>
      <c r="F576" s="36">
        <f t="shared" si="114"/>
        <v>1000</v>
      </c>
      <c r="G576" s="40"/>
      <c r="H576" s="36">
        <v>0</v>
      </c>
      <c r="I576" s="40"/>
      <c r="J576" s="36">
        <v>1000</v>
      </c>
      <c r="K576" s="40"/>
      <c r="L576" s="36">
        <v>0</v>
      </c>
      <c r="M576" s="40"/>
      <c r="N576" s="36">
        <v>0</v>
      </c>
      <c r="O576" s="40"/>
      <c r="P576" s="36">
        <v>1000</v>
      </c>
      <c r="Q576" s="40"/>
      <c r="R576" s="36">
        <v>0</v>
      </c>
      <c r="S576" s="36">
        <f t="shared" si="115"/>
        <v>0</v>
      </c>
      <c r="T576" s="64"/>
    </row>
    <row r="577" spans="1:21" s="65" customFormat="1" x14ac:dyDescent="0.25">
      <c r="C577" s="65" t="s">
        <v>296</v>
      </c>
      <c r="D577" s="14"/>
      <c r="F577" s="36">
        <f t="shared" si="114"/>
        <v>2265000</v>
      </c>
      <c r="G577" s="40"/>
      <c r="H577" s="36">
        <v>0</v>
      </c>
      <c r="I577" s="40"/>
      <c r="J577" s="36">
        <v>179000</v>
      </c>
      <c r="K577" s="40"/>
      <c r="L577" s="36">
        <v>2086000</v>
      </c>
      <c r="M577" s="40"/>
      <c r="N577" s="36">
        <v>929000</v>
      </c>
      <c r="O577" s="40"/>
      <c r="P577" s="36">
        <v>1337000</v>
      </c>
      <c r="Q577" s="40"/>
      <c r="R577" s="36">
        <v>1000</v>
      </c>
      <c r="S577" s="36">
        <f t="shared" si="115"/>
        <v>0</v>
      </c>
      <c r="T577" s="64"/>
    </row>
    <row r="578" spans="1:21" s="65" customFormat="1" x14ac:dyDescent="0.25">
      <c r="C578" s="65" t="s">
        <v>48</v>
      </c>
      <c r="D578" s="14"/>
      <c r="F578" s="36">
        <f t="shared" ref="F578" si="116">SUM(H578:L578)</f>
        <v>34000</v>
      </c>
      <c r="G578" s="40"/>
      <c r="H578" s="36">
        <v>0</v>
      </c>
      <c r="I578" s="40"/>
      <c r="J578" s="36">
        <v>1000</v>
      </c>
      <c r="K578" s="40"/>
      <c r="L578" s="36">
        <v>33000</v>
      </c>
      <c r="M578" s="40"/>
      <c r="N578" s="36">
        <v>27000</v>
      </c>
      <c r="O578" s="40"/>
      <c r="P578" s="36">
        <v>7000</v>
      </c>
      <c r="Q578" s="40"/>
      <c r="R578" s="36">
        <v>0</v>
      </c>
      <c r="S578" s="36">
        <f t="shared" ref="S578" si="117">SUM(N578:P578)-R578-F578</f>
        <v>0</v>
      </c>
      <c r="T578" s="64"/>
    </row>
    <row r="579" spans="1:21" s="65" customFormat="1" x14ac:dyDescent="0.25">
      <c r="C579" s="65" t="s">
        <v>52</v>
      </c>
      <c r="D579" s="14"/>
      <c r="F579" s="36">
        <f t="shared" si="114"/>
        <v>0</v>
      </c>
      <c r="G579" s="40"/>
      <c r="H579" s="36">
        <v>0</v>
      </c>
      <c r="I579" s="40"/>
      <c r="J579" s="36">
        <v>0</v>
      </c>
      <c r="K579" s="40"/>
      <c r="L579" s="36">
        <v>0</v>
      </c>
      <c r="M579" s="40"/>
      <c r="N579" s="36">
        <v>0</v>
      </c>
      <c r="O579" s="40"/>
      <c r="P579" s="36">
        <v>0</v>
      </c>
      <c r="Q579" s="40"/>
      <c r="R579" s="36">
        <v>0</v>
      </c>
      <c r="S579" s="36">
        <f t="shared" si="115"/>
        <v>0</v>
      </c>
      <c r="T579" s="64"/>
    </row>
    <row r="580" spans="1:21" s="65" customFormat="1" x14ac:dyDescent="0.25">
      <c r="C580" s="65" t="s">
        <v>297</v>
      </c>
      <c r="D580" s="14"/>
      <c r="F580" s="36">
        <f t="shared" si="114"/>
        <v>3914000</v>
      </c>
      <c r="G580" s="40"/>
      <c r="H580" s="36">
        <v>3000</v>
      </c>
      <c r="I580" s="40"/>
      <c r="J580" s="36">
        <v>3911000</v>
      </c>
      <c r="K580" s="40"/>
      <c r="L580" s="36">
        <v>0</v>
      </c>
      <c r="M580" s="40"/>
      <c r="N580" s="36">
        <v>2207000</v>
      </c>
      <c r="O580" s="40"/>
      <c r="P580" s="36">
        <v>1848000</v>
      </c>
      <c r="Q580" s="40"/>
      <c r="R580" s="36">
        <v>141000</v>
      </c>
      <c r="S580" s="36">
        <f t="shared" si="115"/>
        <v>0</v>
      </c>
      <c r="T580" s="64"/>
    </row>
    <row r="581" spans="1:21" x14ac:dyDescent="0.25">
      <c r="A581" s="65"/>
      <c r="B581" s="65"/>
      <c r="C581" s="65" t="s">
        <v>522</v>
      </c>
      <c r="D581" s="14"/>
      <c r="E581" s="65"/>
      <c r="F581" s="39">
        <f t="shared" ref="F581" si="118">SUM(H581:L581)</f>
        <v>1000</v>
      </c>
      <c r="G581" s="40"/>
      <c r="H581" s="39">
        <v>0</v>
      </c>
      <c r="I581" s="40"/>
      <c r="J581" s="39">
        <v>0</v>
      </c>
      <c r="K581" s="40"/>
      <c r="L581" s="39">
        <v>1000</v>
      </c>
      <c r="M581" s="40"/>
      <c r="N581" s="39">
        <v>0</v>
      </c>
      <c r="O581" s="40"/>
      <c r="P581" s="39">
        <v>1000</v>
      </c>
      <c r="Q581" s="40"/>
      <c r="R581" s="39">
        <v>0</v>
      </c>
      <c r="S581" s="36">
        <f t="shared" si="112"/>
        <v>0</v>
      </c>
      <c r="T581" s="11"/>
      <c r="U581" s="65"/>
    </row>
    <row r="582" spans="1:21" x14ac:dyDescent="0.25">
      <c r="A582" s="65"/>
      <c r="B582" s="65"/>
      <c r="C582" s="65"/>
      <c r="D582" s="14"/>
      <c r="E582" s="65"/>
      <c r="F582" s="41"/>
      <c r="G582" s="40"/>
      <c r="H582" s="41"/>
      <c r="I582" s="40"/>
      <c r="J582" s="41"/>
      <c r="K582" s="40"/>
      <c r="L582" s="41"/>
      <c r="M582" s="40"/>
      <c r="N582" s="41"/>
      <c r="O582" s="40"/>
      <c r="P582" s="41"/>
      <c r="Q582" s="40"/>
      <c r="R582" s="41"/>
      <c r="T582" s="11"/>
    </row>
    <row r="583" spans="1:21" x14ac:dyDescent="0.25">
      <c r="A583" s="65"/>
      <c r="B583" s="65"/>
      <c r="C583" s="65"/>
      <c r="D583" s="14"/>
      <c r="E583" s="65" t="s">
        <v>4</v>
      </c>
      <c r="F583" s="39">
        <f>SUM(F569:F581)</f>
        <v>33427000</v>
      </c>
      <c r="G583" s="41"/>
      <c r="H583" s="39">
        <f>SUM(H569:H581)</f>
        <v>4000</v>
      </c>
      <c r="I583" s="41"/>
      <c r="J583" s="39">
        <f>SUM(J569:J581)</f>
        <v>13531000</v>
      </c>
      <c r="K583" s="41"/>
      <c r="L583" s="39">
        <f>SUM(L569:L581)</f>
        <v>19892000</v>
      </c>
      <c r="M583" s="41"/>
      <c r="N583" s="39">
        <f>SUM(N569:N581)</f>
        <v>15492000</v>
      </c>
      <c r="O583" s="41"/>
      <c r="P583" s="39">
        <f>SUM(P569:P581)</f>
        <v>18500000</v>
      </c>
      <c r="Q583" s="41"/>
      <c r="R583" s="39">
        <f>SUM(R569:R581)</f>
        <v>565000</v>
      </c>
      <c r="S583" s="36">
        <f t="shared" ref="S583" si="119">SUM(N583:P583)-R583-F583</f>
        <v>0</v>
      </c>
      <c r="T583" s="11"/>
    </row>
    <row r="584" spans="1:21" x14ac:dyDescent="0.25">
      <c r="A584" s="65"/>
      <c r="B584" s="65"/>
      <c r="C584" s="65"/>
      <c r="D584" s="14"/>
      <c r="E584" s="65"/>
      <c r="F584" s="41"/>
      <c r="G584" s="40"/>
      <c r="H584" s="41"/>
      <c r="I584" s="40"/>
      <c r="J584" s="41"/>
      <c r="K584" s="40"/>
      <c r="L584" s="41"/>
      <c r="M584" s="40"/>
      <c r="N584" s="41"/>
      <c r="O584" s="40"/>
      <c r="P584" s="41"/>
      <c r="Q584" s="40"/>
      <c r="R584" s="41"/>
      <c r="T584" s="11"/>
    </row>
    <row r="585" spans="1:21" x14ac:dyDescent="0.25">
      <c r="A585" s="10"/>
      <c r="B585" s="65" t="s">
        <v>59</v>
      </c>
      <c r="C585" s="65"/>
      <c r="D585" s="14"/>
      <c r="E585" s="65"/>
      <c r="F585" s="41"/>
      <c r="G585" s="40"/>
      <c r="H585" s="41"/>
      <c r="I585" s="40"/>
      <c r="J585" s="41"/>
      <c r="K585" s="40"/>
      <c r="L585" s="41"/>
      <c r="M585" s="40"/>
      <c r="N585" s="41"/>
      <c r="O585" s="40"/>
      <c r="P585" s="41"/>
      <c r="Q585" s="40"/>
      <c r="R585" s="41"/>
      <c r="T585" s="11"/>
    </row>
    <row r="586" spans="1:21" s="65" customFormat="1" x14ac:dyDescent="0.25">
      <c r="A586" s="10"/>
      <c r="C586" s="65" t="s">
        <v>557</v>
      </c>
      <c r="D586" s="14"/>
      <c r="F586" s="36">
        <f>SUM(H586:L586)</f>
        <v>491000</v>
      </c>
      <c r="G586" s="40"/>
      <c r="H586" s="36">
        <v>71000</v>
      </c>
      <c r="I586" s="40"/>
      <c r="J586" s="36">
        <v>420000</v>
      </c>
      <c r="K586" s="40"/>
      <c r="L586" s="36">
        <v>0</v>
      </c>
      <c r="M586" s="40"/>
      <c r="N586" s="36">
        <v>346000</v>
      </c>
      <c r="O586" s="40"/>
      <c r="P586" s="36">
        <v>145000</v>
      </c>
      <c r="Q586" s="40"/>
      <c r="R586" s="36">
        <v>0</v>
      </c>
      <c r="S586" s="36">
        <f t="shared" ref="S586" si="120">SUM(N586:P586)-R586-F586</f>
        <v>0</v>
      </c>
      <c r="T586" s="64"/>
    </row>
    <row r="587" spans="1:21" x14ac:dyDescent="0.25">
      <c r="A587" s="65"/>
      <c r="B587" s="65"/>
      <c r="C587" s="65" t="s">
        <v>298</v>
      </c>
      <c r="D587" s="14"/>
      <c r="E587" s="65"/>
      <c r="F587" s="36">
        <f>SUM(H587:L587)</f>
        <v>121000</v>
      </c>
      <c r="G587" s="40"/>
      <c r="H587" s="36">
        <v>116000</v>
      </c>
      <c r="I587" s="40"/>
      <c r="J587" s="36">
        <v>5000</v>
      </c>
      <c r="K587" s="40"/>
      <c r="L587" s="36">
        <v>0</v>
      </c>
      <c r="M587" s="40"/>
      <c r="N587" s="36">
        <v>76000</v>
      </c>
      <c r="O587" s="40"/>
      <c r="P587" s="36">
        <v>45000</v>
      </c>
      <c r="Q587" s="40"/>
      <c r="R587" s="36">
        <v>0</v>
      </c>
      <c r="S587" s="36">
        <f t="shared" ref="S587:S598" si="121">SUM(N587:P587)-R587-F587</f>
        <v>0</v>
      </c>
      <c r="T587" s="11"/>
    </row>
    <row r="588" spans="1:21" s="46" customFormat="1" x14ac:dyDescent="0.25">
      <c r="A588" s="65"/>
      <c r="B588" s="65"/>
      <c r="C588" s="65" t="s">
        <v>293</v>
      </c>
      <c r="D588" s="14"/>
      <c r="E588" s="65"/>
      <c r="F588" s="36">
        <f>SUM(H588:L588)</f>
        <v>93000</v>
      </c>
      <c r="G588" s="40"/>
      <c r="H588" s="36">
        <v>0</v>
      </c>
      <c r="I588" s="40"/>
      <c r="J588" s="36">
        <v>38000</v>
      </c>
      <c r="K588" s="40"/>
      <c r="L588" s="36">
        <v>55000</v>
      </c>
      <c r="M588" s="40"/>
      <c r="N588" s="36">
        <v>49000</v>
      </c>
      <c r="O588" s="40"/>
      <c r="P588" s="36">
        <v>44000</v>
      </c>
      <c r="Q588" s="40"/>
      <c r="R588" s="36">
        <v>0</v>
      </c>
      <c r="S588" s="36">
        <f t="shared" si="121"/>
        <v>0</v>
      </c>
      <c r="T588" s="11"/>
      <c r="U588" s="65"/>
    </row>
    <row r="589" spans="1:21" x14ac:dyDescent="0.25">
      <c r="A589" s="65"/>
      <c r="B589" s="65"/>
      <c r="C589" s="65" t="s">
        <v>299</v>
      </c>
      <c r="D589" s="14"/>
      <c r="E589" s="65"/>
      <c r="F589" s="36">
        <f t="shared" ref="F589:F598" si="122">SUM(H589:L589)</f>
        <v>504000</v>
      </c>
      <c r="G589" s="40"/>
      <c r="H589" s="36">
        <v>28000</v>
      </c>
      <c r="I589" s="40"/>
      <c r="J589" s="36">
        <v>476000</v>
      </c>
      <c r="K589" s="40"/>
      <c r="L589" s="36">
        <v>0</v>
      </c>
      <c r="M589" s="40"/>
      <c r="N589" s="36">
        <v>1055000</v>
      </c>
      <c r="O589" s="40"/>
      <c r="P589" s="36">
        <v>1339000</v>
      </c>
      <c r="Q589" s="40"/>
      <c r="R589" s="36">
        <v>1890000</v>
      </c>
      <c r="S589" s="36">
        <f t="shared" si="121"/>
        <v>0</v>
      </c>
      <c r="T589" s="11"/>
      <c r="U589" s="65"/>
    </row>
    <row r="590" spans="1:21" x14ac:dyDescent="0.25">
      <c r="A590" s="65"/>
      <c r="B590" s="65"/>
      <c r="C590" s="65" t="s">
        <v>69</v>
      </c>
      <c r="D590" s="14"/>
      <c r="E590" s="65"/>
      <c r="F590" s="36">
        <f t="shared" si="122"/>
        <v>10807000</v>
      </c>
      <c r="G590" s="40"/>
      <c r="H590" s="36">
        <v>3046000</v>
      </c>
      <c r="I590" s="40"/>
      <c r="J590" s="36">
        <v>4098000</v>
      </c>
      <c r="K590" s="40"/>
      <c r="L590" s="36">
        <v>3663000</v>
      </c>
      <c r="M590" s="40"/>
      <c r="N590" s="36">
        <v>5111000</v>
      </c>
      <c r="O590" s="40"/>
      <c r="P590" s="36">
        <v>5733000</v>
      </c>
      <c r="Q590" s="40"/>
      <c r="R590" s="36">
        <v>37000</v>
      </c>
      <c r="S590" s="36">
        <f t="shared" si="121"/>
        <v>0</v>
      </c>
      <c r="T590" s="11"/>
      <c r="U590" s="65"/>
    </row>
    <row r="591" spans="1:21" x14ac:dyDescent="0.25">
      <c r="A591" s="65"/>
      <c r="B591" s="65"/>
      <c r="C591" s="65" t="s">
        <v>53</v>
      </c>
      <c r="D591" s="14"/>
      <c r="E591" s="65"/>
      <c r="F591" s="36">
        <f t="shared" si="122"/>
        <v>63000</v>
      </c>
      <c r="G591" s="40"/>
      <c r="H591" s="36">
        <v>0</v>
      </c>
      <c r="I591" s="40"/>
      <c r="J591" s="36">
        <v>63000</v>
      </c>
      <c r="K591" s="40"/>
      <c r="L591" s="36">
        <v>0</v>
      </c>
      <c r="M591" s="40"/>
      <c r="N591" s="36">
        <v>41000</v>
      </c>
      <c r="O591" s="40"/>
      <c r="P591" s="36">
        <v>22000</v>
      </c>
      <c r="Q591" s="40"/>
      <c r="R591" s="36">
        <v>0</v>
      </c>
      <c r="S591" s="36">
        <f t="shared" si="121"/>
        <v>0</v>
      </c>
      <c r="T591" s="11"/>
      <c r="U591" s="65"/>
    </row>
    <row r="592" spans="1:21" x14ac:dyDescent="0.25">
      <c r="A592" s="65"/>
      <c r="B592" s="65"/>
      <c r="C592" s="65" t="s">
        <v>300</v>
      </c>
      <c r="D592" s="14"/>
      <c r="E592" s="65"/>
      <c r="F592" s="36">
        <f t="shared" si="122"/>
        <v>113000</v>
      </c>
      <c r="G592" s="40"/>
      <c r="H592" s="36">
        <v>93000</v>
      </c>
      <c r="I592" s="40"/>
      <c r="J592" s="36">
        <v>12000</v>
      </c>
      <c r="K592" s="40"/>
      <c r="L592" s="36">
        <v>8000</v>
      </c>
      <c r="M592" s="40"/>
      <c r="N592" s="36">
        <v>68000</v>
      </c>
      <c r="O592" s="40"/>
      <c r="P592" s="36">
        <v>45000</v>
      </c>
      <c r="Q592" s="40"/>
      <c r="R592" s="36">
        <v>0</v>
      </c>
      <c r="S592" s="36">
        <f t="shared" si="121"/>
        <v>0</v>
      </c>
      <c r="T592" s="11"/>
      <c r="U592" s="65"/>
    </row>
    <row r="593" spans="1:21" x14ac:dyDescent="0.25">
      <c r="A593" s="10"/>
      <c r="B593" s="65"/>
      <c r="C593" s="65" t="s">
        <v>301</v>
      </c>
      <c r="D593" s="14"/>
      <c r="E593" s="65"/>
      <c r="F593" s="36">
        <f t="shared" si="122"/>
        <v>2485000</v>
      </c>
      <c r="G593" s="40"/>
      <c r="H593" s="36">
        <v>500000</v>
      </c>
      <c r="I593" s="40"/>
      <c r="J593" s="36">
        <v>1778000</v>
      </c>
      <c r="K593" s="40"/>
      <c r="L593" s="36">
        <v>207000</v>
      </c>
      <c r="M593" s="40"/>
      <c r="N593" s="36">
        <v>714000</v>
      </c>
      <c r="O593" s="40"/>
      <c r="P593" s="36">
        <v>2227000</v>
      </c>
      <c r="Q593" s="40"/>
      <c r="R593" s="36">
        <v>456000</v>
      </c>
      <c r="S593" s="36">
        <f t="shared" si="121"/>
        <v>0</v>
      </c>
      <c r="T593" s="11"/>
      <c r="U593" s="65"/>
    </row>
    <row r="594" spans="1:21" x14ac:dyDescent="0.25">
      <c r="A594" s="10"/>
      <c r="B594" s="65"/>
      <c r="C594" s="65" t="s">
        <v>57</v>
      </c>
      <c r="D594" s="14"/>
      <c r="E594" s="65"/>
      <c r="F594" s="36">
        <f t="shared" si="122"/>
        <v>1452000</v>
      </c>
      <c r="G594" s="40"/>
      <c r="H594" s="36">
        <v>1049000</v>
      </c>
      <c r="I594" s="40"/>
      <c r="J594" s="36">
        <v>403000</v>
      </c>
      <c r="K594" s="40"/>
      <c r="L594" s="36">
        <v>0</v>
      </c>
      <c r="M594" s="40"/>
      <c r="N594" s="36">
        <v>916000</v>
      </c>
      <c r="O594" s="40"/>
      <c r="P594" s="36">
        <v>638000</v>
      </c>
      <c r="Q594" s="40"/>
      <c r="R594" s="36">
        <v>102000</v>
      </c>
      <c r="S594" s="36">
        <f t="shared" si="121"/>
        <v>0</v>
      </c>
      <c r="T594" s="11"/>
      <c r="U594" s="65"/>
    </row>
    <row r="595" spans="1:21" s="65" customFormat="1" x14ac:dyDescent="0.25">
      <c r="A595" s="10"/>
      <c r="C595" s="65" t="s">
        <v>297</v>
      </c>
      <c r="D595" s="14"/>
      <c r="F595" s="36">
        <f t="shared" ref="F595" si="123">SUM(H595:L595)</f>
        <v>86000</v>
      </c>
      <c r="G595" s="40"/>
      <c r="H595" s="36">
        <v>10000</v>
      </c>
      <c r="I595" s="40"/>
      <c r="J595" s="36">
        <v>76000</v>
      </c>
      <c r="K595" s="40"/>
      <c r="L595" s="36">
        <v>0</v>
      </c>
      <c r="M595" s="40"/>
      <c r="N595" s="36">
        <v>50000</v>
      </c>
      <c r="O595" s="40"/>
      <c r="P595" s="36">
        <v>139000</v>
      </c>
      <c r="Q595" s="40"/>
      <c r="R595" s="36">
        <v>103000</v>
      </c>
      <c r="S595" s="36">
        <f t="shared" ref="S595" si="124">SUM(N595:P595)-R595-F595</f>
        <v>0</v>
      </c>
      <c r="T595" s="64"/>
    </row>
    <row r="596" spans="1:21" s="59" customFormat="1" x14ac:dyDescent="0.25">
      <c r="A596" s="10"/>
      <c r="B596" s="65"/>
      <c r="C596" s="65" t="s">
        <v>522</v>
      </c>
      <c r="D596" s="14"/>
      <c r="E596" s="65"/>
      <c r="F596" s="36">
        <f t="shared" si="122"/>
        <v>51323000</v>
      </c>
      <c r="G596" s="40"/>
      <c r="H596" s="36">
        <v>14262000</v>
      </c>
      <c r="I596" s="40"/>
      <c r="J596" s="36">
        <v>36402000</v>
      </c>
      <c r="K596" s="40"/>
      <c r="L596" s="36">
        <v>659000</v>
      </c>
      <c r="M596" s="40"/>
      <c r="N596" s="36">
        <v>26901000</v>
      </c>
      <c r="O596" s="40"/>
      <c r="P596" s="36">
        <v>26466000</v>
      </c>
      <c r="Q596" s="40"/>
      <c r="R596" s="36">
        <v>2044000</v>
      </c>
      <c r="S596" s="36">
        <f t="shared" si="121"/>
        <v>0</v>
      </c>
      <c r="T596" s="58"/>
      <c r="U596" s="65"/>
    </row>
    <row r="597" spans="1:21" s="65" customFormat="1" x14ac:dyDescent="0.25">
      <c r="A597" s="10"/>
      <c r="C597" s="65" t="s">
        <v>555</v>
      </c>
      <c r="D597" s="14"/>
      <c r="F597" s="36">
        <f t="shared" ref="F597" si="125">SUM(H597:L597)</f>
        <v>-10000</v>
      </c>
      <c r="G597" s="40"/>
      <c r="H597" s="36">
        <v>0</v>
      </c>
      <c r="I597" s="40"/>
      <c r="J597" s="36">
        <v>3000</v>
      </c>
      <c r="K597" s="40"/>
      <c r="L597" s="36">
        <v>-13000</v>
      </c>
      <c r="M597" s="40"/>
      <c r="N597" s="36">
        <v>0</v>
      </c>
      <c r="O597" s="40"/>
      <c r="P597" s="36">
        <v>-10000</v>
      </c>
      <c r="Q597" s="40"/>
      <c r="R597" s="36">
        <v>0</v>
      </c>
      <c r="S597" s="36">
        <f t="shared" ref="S597" si="126">SUM(N597:P597)-R597-F597</f>
        <v>0</v>
      </c>
      <c r="T597" s="64"/>
    </row>
    <row r="598" spans="1:21" s="46" customFormat="1" x14ac:dyDescent="0.25">
      <c r="A598" s="10"/>
      <c r="B598" s="65"/>
      <c r="C598" s="62" t="s">
        <v>282</v>
      </c>
      <c r="D598" s="65"/>
      <c r="E598" s="65"/>
      <c r="F598" s="39">
        <f t="shared" si="122"/>
        <v>46000</v>
      </c>
      <c r="G598" s="40"/>
      <c r="H598" s="39">
        <v>0</v>
      </c>
      <c r="I598" s="40"/>
      <c r="J598" s="39">
        <v>26000</v>
      </c>
      <c r="K598" s="40"/>
      <c r="L598" s="39">
        <v>20000</v>
      </c>
      <c r="M598" s="40"/>
      <c r="N598" s="39">
        <v>25000</v>
      </c>
      <c r="O598" s="40"/>
      <c r="P598" s="39">
        <v>21000</v>
      </c>
      <c r="Q598" s="40"/>
      <c r="R598" s="39">
        <v>0</v>
      </c>
      <c r="S598" s="36">
        <f t="shared" si="121"/>
        <v>0</v>
      </c>
      <c r="T598" s="11"/>
      <c r="U598" s="65"/>
    </row>
    <row r="599" spans="1:21" x14ac:dyDescent="0.25">
      <c r="A599" s="65"/>
      <c r="B599" s="65"/>
      <c r="C599" s="65"/>
      <c r="D599" s="14"/>
      <c r="E599" s="65"/>
      <c r="F599" s="41"/>
      <c r="G599" s="40"/>
      <c r="H599" s="41"/>
      <c r="I599" s="40"/>
      <c r="J599" s="41"/>
      <c r="K599" s="40"/>
      <c r="L599" s="41"/>
      <c r="M599" s="40"/>
      <c r="N599" s="41"/>
      <c r="O599" s="40"/>
      <c r="P599" s="41"/>
      <c r="Q599" s="40"/>
      <c r="R599" s="41"/>
      <c r="T599" s="11"/>
    </row>
    <row r="600" spans="1:21" x14ac:dyDescent="0.25">
      <c r="A600" s="65"/>
      <c r="B600" s="65"/>
      <c r="C600" s="65"/>
      <c r="D600" s="14"/>
      <c r="E600" s="65" t="s">
        <v>4</v>
      </c>
      <c r="F600" s="39">
        <f>SUM(F586:F598)</f>
        <v>67574000</v>
      </c>
      <c r="G600" s="41"/>
      <c r="H600" s="39">
        <f>SUM(H586:H598)</f>
        <v>19175000</v>
      </c>
      <c r="I600" s="41"/>
      <c r="J600" s="39">
        <f>SUM(J586:J598)</f>
        <v>43800000</v>
      </c>
      <c r="K600" s="41"/>
      <c r="L600" s="39">
        <f>SUM(L586:L598)</f>
        <v>4599000</v>
      </c>
      <c r="M600" s="41"/>
      <c r="N600" s="39">
        <f>SUM(N586:N598)</f>
        <v>35352000</v>
      </c>
      <c r="O600" s="41"/>
      <c r="P600" s="39">
        <f>SUM(P586:P598)</f>
        <v>36854000</v>
      </c>
      <c r="Q600" s="41"/>
      <c r="R600" s="39">
        <f>SUM(R586:R598)</f>
        <v>4632000</v>
      </c>
      <c r="S600" s="36">
        <f t="shared" ref="S600" si="127">SUM(N600:P600)-R600-F600</f>
        <v>0</v>
      </c>
      <c r="T600" s="11"/>
    </row>
    <row r="601" spans="1:21" x14ac:dyDescent="0.25">
      <c r="A601" s="65"/>
      <c r="B601" s="65"/>
      <c r="C601" s="65"/>
      <c r="D601" s="14"/>
      <c r="E601" s="65"/>
      <c r="F601" s="41"/>
      <c r="G601" s="41"/>
      <c r="H601" s="41"/>
      <c r="I601" s="41"/>
      <c r="J601" s="41"/>
      <c r="K601" s="41"/>
      <c r="L601" s="41"/>
      <c r="M601" s="41"/>
      <c r="N601" s="41"/>
      <c r="O601" s="41"/>
      <c r="P601" s="41"/>
      <c r="Q601" s="41"/>
      <c r="R601" s="41"/>
      <c r="T601" s="11"/>
    </row>
    <row r="602" spans="1:21" x14ac:dyDescent="0.25">
      <c r="A602" s="65"/>
      <c r="B602" s="65"/>
      <c r="C602" s="65"/>
      <c r="D602" s="14"/>
      <c r="E602" s="65" t="s">
        <v>134</v>
      </c>
      <c r="F602" s="41"/>
      <c r="G602" s="40"/>
      <c r="H602" s="41"/>
      <c r="I602" s="40"/>
      <c r="J602" s="41"/>
      <c r="K602" s="40"/>
      <c r="L602" s="41"/>
      <c r="M602" s="40"/>
      <c r="N602" s="41"/>
      <c r="O602" s="40"/>
      <c r="P602" s="41"/>
      <c r="Q602" s="40"/>
      <c r="R602" s="41"/>
      <c r="T602" s="11"/>
    </row>
    <row r="603" spans="1:21" x14ac:dyDescent="0.25">
      <c r="A603" s="65"/>
      <c r="B603" s="65"/>
      <c r="C603" s="65"/>
      <c r="D603" s="14"/>
      <c r="E603" s="65" t="s">
        <v>135</v>
      </c>
      <c r="F603" s="39">
        <f>F544+F566+F583+F600</f>
        <v>195475000</v>
      </c>
      <c r="G603" s="41"/>
      <c r="H603" s="39">
        <f>H544+H566+H583+H600</f>
        <v>55009000</v>
      </c>
      <c r="I603" s="41"/>
      <c r="J603" s="39">
        <f>J544+J566+J583+J600</f>
        <v>72185000</v>
      </c>
      <c r="K603" s="41"/>
      <c r="L603" s="39">
        <f>L544+L566+L583+L600</f>
        <v>68281000</v>
      </c>
      <c r="M603" s="41"/>
      <c r="N603" s="39">
        <f>N544+N566+N583+N600</f>
        <v>96188000</v>
      </c>
      <c r="O603" s="41"/>
      <c r="P603" s="39">
        <f>P544+P566+P583+P600</f>
        <v>109204000</v>
      </c>
      <c r="Q603" s="41"/>
      <c r="R603" s="39">
        <f>R544+R566+R583+R600</f>
        <v>9917000</v>
      </c>
      <c r="S603" s="36">
        <f t="shared" ref="S603" si="128">SUM(N603:P603)-R603-F603</f>
        <v>0</v>
      </c>
      <c r="T603" s="11"/>
    </row>
    <row r="604" spans="1:21" x14ac:dyDescent="0.25">
      <c r="A604" s="10"/>
      <c r="B604" s="65"/>
      <c r="C604" s="65"/>
      <c r="D604" s="14"/>
      <c r="E604" s="65"/>
      <c r="F604" s="41"/>
      <c r="G604" s="40"/>
      <c r="H604" s="41"/>
      <c r="I604" s="40"/>
      <c r="J604" s="41"/>
      <c r="K604" s="40"/>
      <c r="L604" s="41"/>
      <c r="M604" s="40"/>
      <c r="N604" s="41"/>
      <c r="O604" s="40"/>
      <c r="P604" s="41"/>
      <c r="Q604" s="40"/>
      <c r="R604" s="41"/>
      <c r="T604" s="11"/>
    </row>
    <row r="605" spans="1:21" x14ac:dyDescent="0.25">
      <c r="A605" s="10" t="s">
        <v>12</v>
      </c>
      <c r="B605" s="65"/>
      <c r="C605" s="65"/>
      <c r="D605" s="14"/>
      <c r="E605" s="65"/>
      <c r="F605" s="41"/>
      <c r="G605" s="40"/>
      <c r="H605" s="41"/>
      <c r="I605" s="40"/>
      <c r="J605" s="41"/>
      <c r="K605" s="40"/>
      <c r="L605" s="41"/>
      <c r="M605" s="40"/>
      <c r="N605" s="41"/>
      <c r="O605" s="40"/>
      <c r="P605" s="41"/>
      <c r="Q605" s="40"/>
      <c r="R605" s="41"/>
      <c r="T605" s="11"/>
    </row>
    <row r="606" spans="1:21" x14ac:dyDescent="0.25">
      <c r="A606" s="10"/>
      <c r="B606" s="65" t="s">
        <v>62</v>
      </c>
      <c r="C606" s="65"/>
      <c r="D606" s="14"/>
      <c r="E606" s="65"/>
      <c r="G606" s="40"/>
      <c r="I606" s="40"/>
      <c r="K606" s="40"/>
      <c r="M606" s="40"/>
      <c r="O606" s="40"/>
      <c r="Q606" s="40"/>
      <c r="T606" s="11"/>
    </row>
    <row r="607" spans="1:21" x14ac:dyDescent="0.25">
      <c r="A607" s="10"/>
      <c r="B607" s="65"/>
      <c r="C607" s="15" t="s">
        <v>23</v>
      </c>
      <c r="D607" s="14"/>
      <c r="E607" s="65"/>
      <c r="F607" s="39">
        <f>SUM(H607:L607)</f>
        <v>-4025000</v>
      </c>
      <c r="G607" s="40"/>
      <c r="H607" s="39">
        <v>-7855000</v>
      </c>
      <c r="I607" s="40"/>
      <c r="J607" s="39">
        <v>3832000</v>
      </c>
      <c r="K607" s="40"/>
      <c r="L607" s="39">
        <v>-2000</v>
      </c>
      <c r="M607" s="40"/>
      <c r="N607" s="39">
        <v>1737000</v>
      </c>
      <c r="O607" s="40"/>
      <c r="P607" s="39">
        <v>357000</v>
      </c>
      <c r="Q607" s="40"/>
      <c r="R607" s="39">
        <v>6119000</v>
      </c>
      <c r="S607" s="36">
        <f t="shared" ref="S607" si="129">SUM(N607:P607)-R607-F607</f>
        <v>0</v>
      </c>
      <c r="T607" s="11"/>
    </row>
    <row r="608" spans="1:21" x14ac:dyDescent="0.25">
      <c r="A608" s="10"/>
      <c r="B608" s="65"/>
      <c r="C608" s="65"/>
      <c r="D608" s="14"/>
      <c r="E608" s="65"/>
      <c r="F608" s="41"/>
      <c r="G608" s="40"/>
      <c r="H608" s="41"/>
      <c r="I608" s="40"/>
      <c r="J608" s="41"/>
      <c r="K608" s="40"/>
      <c r="L608" s="41"/>
      <c r="M608" s="40"/>
      <c r="N608" s="41"/>
      <c r="O608" s="40"/>
      <c r="P608" s="41"/>
      <c r="Q608" s="40"/>
      <c r="R608" s="41"/>
      <c r="T608" s="11"/>
    </row>
    <row r="609" spans="1:21" x14ac:dyDescent="0.25">
      <c r="A609" s="10"/>
      <c r="B609" s="65"/>
      <c r="C609" s="65"/>
      <c r="D609" s="14"/>
      <c r="E609" s="65" t="s">
        <v>302</v>
      </c>
      <c r="F609" s="39">
        <f>F607</f>
        <v>-4025000</v>
      </c>
      <c r="G609" s="41"/>
      <c r="H609" s="39">
        <f>H607</f>
        <v>-7855000</v>
      </c>
      <c r="I609" s="41"/>
      <c r="J609" s="39">
        <f>J607</f>
        <v>3832000</v>
      </c>
      <c r="K609" s="41"/>
      <c r="L609" s="39">
        <f>L607</f>
        <v>-2000</v>
      </c>
      <c r="M609" s="41"/>
      <c r="N609" s="39">
        <f>N607</f>
        <v>1737000</v>
      </c>
      <c r="O609" s="41"/>
      <c r="P609" s="39">
        <f>P607</f>
        <v>357000</v>
      </c>
      <c r="Q609" s="41"/>
      <c r="R609" s="39">
        <f>R607</f>
        <v>6119000</v>
      </c>
      <c r="S609" s="36">
        <f t="shared" ref="S609" si="130">SUM(N609:P609)-R609-F609</f>
        <v>0</v>
      </c>
      <c r="T609" s="11"/>
    </row>
    <row r="610" spans="1:21" x14ac:dyDescent="0.25">
      <c r="A610" s="10"/>
      <c r="B610" s="65"/>
      <c r="C610" s="65"/>
      <c r="D610" s="14"/>
      <c r="E610" s="65"/>
      <c r="F610" s="41"/>
      <c r="G610" s="41"/>
      <c r="H610" s="41"/>
      <c r="I610" s="41"/>
      <c r="J610" s="41"/>
      <c r="K610" s="41"/>
      <c r="L610" s="41"/>
      <c r="M610" s="41"/>
      <c r="N610" s="41"/>
      <c r="O610" s="41"/>
      <c r="P610" s="41"/>
      <c r="Q610" s="41"/>
      <c r="R610" s="41"/>
      <c r="T610" s="11"/>
    </row>
    <row r="611" spans="1:21" x14ac:dyDescent="0.25">
      <c r="A611" s="10" t="s">
        <v>13</v>
      </c>
      <c r="B611" s="65"/>
      <c r="C611" s="65"/>
      <c r="D611" s="14"/>
      <c r="E611" s="65"/>
      <c r="F611" s="41"/>
      <c r="G611" s="40"/>
      <c r="H611" s="41"/>
      <c r="I611" s="40"/>
      <c r="J611" s="41"/>
      <c r="K611" s="40"/>
      <c r="L611" s="41"/>
      <c r="M611" s="40"/>
      <c r="N611" s="41"/>
      <c r="O611" s="40"/>
      <c r="P611" s="41"/>
      <c r="Q611" s="40"/>
      <c r="R611" s="41"/>
      <c r="T611" s="11"/>
    </row>
    <row r="612" spans="1:21" x14ac:dyDescent="0.25">
      <c r="A612" s="10"/>
      <c r="B612" s="65"/>
      <c r="C612" s="65"/>
      <c r="D612" s="14"/>
      <c r="E612" s="65"/>
      <c r="F612" s="41"/>
      <c r="G612" s="40"/>
      <c r="H612" s="41"/>
      <c r="I612" s="40"/>
      <c r="J612" s="41"/>
      <c r="K612" s="40"/>
      <c r="L612" s="41"/>
      <c r="M612" s="40"/>
      <c r="N612" s="41"/>
      <c r="O612" s="40"/>
      <c r="P612" s="41"/>
      <c r="Q612" s="40"/>
      <c r="R612" s="41"/>
      <c r="T612" s="11"/>
    </row>
    <row r="613" spans="1:21" x14ac:dyDescent="0.25">
      <c r="A613" s="65"/>
      <c r="B613" s="65" t="s">
        <v>62</v>
      </c>
      <c r="C613" s="65"/>
      <c r="D613" s="14"/>
      <c r="E613" s="65"/>
      <c r="G613" s="40"/>
      <c r="I613" s="40"/>
      <c r="K613" s="40"/>
      <c r="M613" s="40"/>
      <c r="O613" s="40"/>
      <c r="Q613" s="40"/>
      <c r="T613" s="11"/>
    </row>
    <row r="614" spans="1:21" x14ac:dyDescent="0.25">
      <c r="A614" s="65"/>
      <c r="B614" s="14"/>
      <c r="C614" s="65" t="s">
        <v>136</v>
      </c>
      <c r="D614" s="14"/>
      <c r="E614" s="65"/>
      <c r="F614" s="36">
        <f>SUM(H614:L614)</f>
        <v>27354000</v>
      </c>
      <c r="G614" s="40"/>
      <c r="H614" s="36">
        <v>1000</v>
      </c>
      <c r="I614" s="40"/>
      <c r="J614" s="36">
        <v>27355000</v>
      </c>
      <c r="K614" s="40"/>
      <c r="L614" s="36">
        <v>-2000</v>
      </c>
      <c r="M614" s="40"/>
      <c r="N614" s="36">
        <v>14842000</v>
      </c>
      <c r="O614" s="40"/>
      <c r="P614" s="36">
        <v>22850000</v>
      </c>
      <c r="Q614" s="40"/>
      <c r="R614" s="36">
        <v>10338000</v>
      </c>
      <c r="S614" s="36">
        <f t="shared" ref="S614:S616" si="131">SUM(N614:P614)-R614-F614</f>
        <v>0</v>
      </c>
      <c r="T614" s="11"/>
    </row>
    <row r="615" spans="1:21" ht="12" customHeight="1" x14ac:dyDescent="0.25">
      <c r="A615" s="65"/>
      <c r="B615" s="14"/>
      <c r="C615" s="65" t="s">
        <v>303</v>
      </c>
      <c r="D615" s="14"/>
      <c r="E615" s="65"/>
      <c r="F615" s="36">
        <f>SUM(H615:L615)</f>
        <v>10543000</v>
      </c>
      <c r="G615" s="40"/>
      <c r="H615" s="36">
        <v>0</v>
      </c>
      <c r="I615" s="40"/>
      <c r="J615" s="36">
        <v>11000</v>
      </c>
      <c r="K615" s="40"/>
      <c r="L615" s="36">
        <v>10532000</v>
      </c>
      <c r="M615" s="40"/>
      <c r="N615" s="36">
        <v>2804000</v>
      </c>
      <c r="O615" s="40"/>
      <c r="P615" s="36">
        <v>7741000</v>
      </c>
      <c r="Q615" s="40"/>
      <c r="R615" s="36">
        <v>2000</v>
      </c>
      <c r="S615" s="36">
        <f t="shared" si="131"/>
        <v>0</v>
      </c>
      <c r="T615" s="11"/>
      <c r="U615" s="65"/>
    </row>
    <row r="616" spans="1:21" x14ac:dyDescent="0.25">
      <c r="A616" s="65"/>
      <c r="B616" s="14"/>
      <c r="C616" s="65" t="s">
        <v>304</v>
      </c>
      <c r="D616" s="14"/>
      <c r="E616" s="65"/>
      <c r="F616" s="39">
        <f>SUM(H616:L616)</f>
        <v>865000</v>
      </c>
      <c r="G616" s="40"/>
      <c r="H616" s="39">
        <v>50000</v>
      </c>
      <c r="I616" s="40"/>
      <c r="J616" s="39">
        <v>80000</v>
      </c>
      <c r="K616" s="40"/>
      <c r="L616" s="39">
        <v>735000</v>
      </c>
      <c r="M616" s="40"/>
      <c r="N616" s="39">
        <v>278000</v>
      </c>
      <c r="O616" s="40"/>
      <c r="P616" s="39">
        <v>586000</v>
      </c>
      <c r="Q616" s="40"/>
      <c r="R616" s="39">
        <v>-1000</v>
      </c>
      <c r="S616" s="36">
        <f t="shared" si="131"/>
        <v>0</v>
      </c>
      <c r="T616" s="11"/>
      <c r="U616" s="65"/>
    </row>
    <row r="617" spans="1:21" x14ac:dyDescent="0.25">
      <c r="A617" s="65"/>
      <c r="B617" s="14"/>
      <c r="C617" s="65"/>
      <c r="D617" s="14"/>
      <c r="E617" s="65"/>
      <c r="G617" s="40"/>
      <c r="I617" s="40"/>
      <c r="K617" s="40"/>
      <c r="M617" s="40"/>
      <c r="O617" s="40"/>
      <c r="Q617" s="40"/>
      <c r="T617" s="11"/>
    </row>
    <row r="618" spans="1:21" s="46" customFormat="1" x14ac:dyDescent="0.25">
      <c r="A618" s="65"/>
      <c r="B618" s="14"/>
      <c r="C618" s="65"/>
      <c r="D618" s="14"/>
      <c r="E618" s="65" t="s">
        <v>4</v>
      </c>
      <c r="F618" s="39">
        <f>SUM(F614:F616)</f>
        <v>38762000</v>
      </c>
      <c r="G618" s="39"/>
      <c r="H618" s="39">
        <f>SUM(H614:H616)</f>
        <v>51000</v>
      </c>
      <c r="I618" s="39"/>
      <c r="J618" s="39">
        <f>SUM(J614:J616)</f>
        <v>27446000</v>
      </c>
      <c r="K618" s="39"/>
      <c r="L618" s="39">
        <f>SUM(L614:L616)</f>
        <v>11265000</v>
      </c>
      <c r="M618" s="39"/>
      <c r="N618" s="39">
        <f>SUM(N614:N616)</f>
        <v>17924000</v>
      </c>
      <c r="O618" s="39"/>
      <c r="P618" s="39">
        <f>SUM(P614:P616)</f>
        <v>31177000</v>
      </c>
      <c r="Q618" s="39"/>
      <c r="R618" s="39">
        <f>SUM(R614:R616)</f>
        <v>10339000</v>
      </c>
      <c r="S618" s="36">
        <f t="shared" ref="S618" si="132">SUM(N618:P618)-R618-F618</f>
        <v>0</v>
      </c>
      <c r="T618" s="11"/>
    </row>
    <row r="619" spans="1:21" s="46" customFormat="1" x14ac:dyDescent="0.25">
      <c r="A619" s="65"/>
      <c r="B619" s="14"/>
      <c r="C619" s="65"/>
      <c r="D619" s="14"/>
      <c r="E619" s="65"/>
      <c r="F619" s="41"/>
      <c r="G619" s="41"/>
      <c r="H619" s="41"/>
      <c r="I619" s="41"/>
      <c r="J619" s="41"/>
      <c r="K619" s="41"/>
      <c r="L619" s="41"/>
      <c r="M619" s="41"/>
      <c r="N619" s="41"/>
      <c r="O619" s="41"/>
      <c r="P619" s="41"/>
      <c r="Q619" s="41"/>
      <c r="R619" s="41"/>
      <c r="S619" s="4"/>
      <c r="T619" s="11"/>
    </row>
    <row r="620" spans="1:21" s="46" customFormat="1" x14ac:dyDescent="0.25">
      <c r="A620" s="65"/>
      <c r="B620" s="65" t="s">
        <v>27</v>
      </c>
      <c r="C620" s="65"/>
      <c r="D620" s="14"/>
      <c r="E620" s="65"/>
      <c r="F620" s="36"/>
      <c r="G620" s="40"/>
      <c r="H620" s="36"/>
      <c r="I620" s="40"/>
      <c r="J620" s="36"/>
      <c r="K620" s="40"/>
      <c r="L620" s="36"/>
      <c r="M620" s="40"/>
      <c r="N620" s="36"/>
      <c r="O620" s="40"/>
      <c r="P620" s="36"/>
      <c r="Q620" s="40"/>
      <c r="R620" s="36"/>
      <c r="S620" s="4"/>
      <c r="T620" s="11"/>
    </row>
    <row r="621" spans="1:21" s="46" customFormat="1" x14ac:dyDescent="0.25">
      <c r="A621" s="65"/>
      <c r="B621" s="65"/>
      <c r="C621" s="65" t="s">
        <v>23</v>
      </c>
      <c r="D621" s="14"/>
      <c r="E621" s="65"/>
      <c r="F621" s="39">
        <f>SUM(H621:L621)</f>
        <v>101000</v>
      </c>
      <c r="G621" s="40"/>
      <c r="H621" s="39">
        <v>2000</v>
      </c>
      <c r="I621" s="40"/>
      <c r="J621" s="39">
        <v>0</v>
      </c>
      <c r="K621" s="40"/>
      <c r="L621" s="39">
        <v>99000</v>
      </c>
      <c r="M621" s="40"/>
      <c r="N621" s="39">
        <v>59000</v>
      </c>
      <c r="O621" s="40"/>
      <c r="P621" s="39">
        <v>42000</v>
      </c>
      <c r="Q621" s="40"/>
      <c r="R621" s="39">
        <v>0</v>
      </c>
      <c r="S621" s="36">
        <f t="shared" ref="S621" si="133">SUM(N621:P621)-R621-F621</f>
        <v>0</v>
      </c>
      <c r="T621" s="11"/>
    </row>
    <row r="622" spans="1:21" s="46" customFormat="1" x14ac:dyDescent="0.25">
      <c r="A622" s="65"/>
      <c r="B622" s="65"/>
      <c r="C622" s="65"/>
      <c r="D622" s="14"/>
      <c r="E622" s="65"/>
      <c r="F622" s="36"/>
      <c r="G622" s="40"/>
      <c r="H622" s="36"/>
      <c r="I622" s="40"/>
      <c r="J622" s="36"/>
      <c r="K622" s="40"/>
      <c r="L622" s="36"/>
      <c r="M622" s="40"/>
      <c r="N622" s="36"/>
      <c r="O622" s="40"/>
      <c r="P622" s="36"/>
      <c r="Q622" s="40"/>
      <c r="R622" s="36"/>
      <c r="S622" s="4"/>
      <c r="T622" s="11"/>
    </row>
    <row r="623" spans="1:21" s="46" customFormat="1" x14ac:dyDescent="0.25">
      <c r="A623" s="65"/>
      <c r="B623" s="65"/>
      <c r="C623" s="65"/>
      <c r="D623" s="14"/>
      <c r="E623" s="65"/>
      <c r="F623" s="39">
        <f>SUM(F621)</f>
        <v>101000</v>
      </c>
      <c r="G623" s="39"/>
      <c r="H623" s="39">
        <f t="shared" ref="H623:R623" si="134">SUM(H621)</f>
        <v>2000</v>
      </c>
      <c r="I623" s="39"/>
      <c r="J623" s="39">
        <f t="shared" si="134"/>
        <v>0</v>
      </c>
      <c r="K623" s="39"/>
      <c r="L623" s="39">
        <f t="shared" si="134"/>
        <v>99000</v>
      </c>
      <c r="M623" s="39"/>
      <c r="N623" s="39">
        <f t="shared" si="134"/>
        <v>59000</v>
      </c>
      <c r="O623" s="39"/>
      <c r="P623" s="39">
        <f t="shared" si="134"/>
        <v>42000</v>
      </c>
      <c r="Q623" s="39"/>
      <c r="R623" s="39">
        <f t="shared" si="134"/>
        <v>0</v>
      </c>
      <c r="S623" s="36">
        <f t="shared" ref="S623" si="135">SUM(N623:P623)-R623-F623</f>
        <v>0</v>
      </c>
      <c r="T623" s="11"/>
    </row>
    <row r="624" spans="1:21" s="46" customFormat="1" x14ac:dyDescent="0.25">
      <c r="A624" s="65"/>
      <c r="B624" s="65"/>
      <c r="C624" s="65"/>
      <c r="D624" s="14"/>
      <c r="E624" s="65"/>
      <c r="F624" s="28"/>
      <c r="G624" s="26"/>
      <c r="H624" s="28"/>
      <c r="I624" s="26"/>
      <c r="J624" s="28"/>
      <c r="K624" s="26"/>
      <c r="L624" s="28"/>
      <c r="M624" s="26"/>
      <c r="N624" s="28"/>
      <c r="O624" s="26"/>
      <c r="P624" s="28"/>
      <c r="Q624" s="26"/>
      <c r="R624" s="28"/>
      <c r="S624" s="4"/>
      <c r="T624" s="11"/>
    </row>
    <row r="625" spans="1:21" x14ac:dyDescent="0.25">
      <c r="A625" s="65"/>
      <c r="B625" s="14"/>
      <c r="C625" s="15"/>
      <c r="D625" s="14"/>
      <c r="E625" s="65" t="s">
        <v>305</v>
      </c>
      <c r="F625" s="39">
        <f>F618+F623</f>
        <v>38863000</v>
      </c>
      <c r="G625" s="39"/>
      <c r="H625" s="39">
        <f t="shared" ref="H625:R625" si="136">H618+H623</f>
        <v>53000</v>
      </c>
      <c r="I625" s="39"/>
      <c r="J625" s="39">
        <f t="shared" si="136"/>
        <v>27446000</v>
      </c>
      <c r="K625" s="39"/>
      <c r="L625" s="39">
        <f t="shared" si="136"/>
        <v>11364000</v>
      </c>
      <c r="M625" s="39"/>
      <c r="N625" s="39">
        <f t="shared" si="136"/>
        <v>17983000</v>
      </c>
      <c r="O625" s="39"/>
      <c r="P625" s="39">
        <f t="shared" si="136"/>
        <v>31219000</v>
      </c>
      <c r="Q625" s="39"/>
      <c r="R625" s="39">
        <f t="shared" si="136"/>
        <v>10339000</v>
      </c>
      <c r="S625" s="36">
        <f t="shared" ref="S625" si="137">SUM(N625:P625)-R625-F625</f>
        <v>0</v>
      </c>
      <c r="T625" s="11"/>
    </row>
    <row r="626" spans="1:21" x14ac:dyDescent="0.25">
      <c r="A626" s="65"/>
      <c r="B626" s="14"/>
      <c r="C626" s="15"/>
      <c r="D626" s="14"/>
      <c r="E626" s="65"/>
      <c r="G626" s="40"/>
      <c r="I626" s="40"/>
      <c r="J626" s="41"/>
      <c r="K626" s="40"/>
      <c r="M626" s="40"/>
      <c r="O626" s="40"/>
      <c r="Q626" s="40"/>
      <c r="T626" s="11"/>
    </row>
    <row r="627" spans="1:21" x14ac:dyDescent="0.25">
      <c r="A627" s="10" t="s">
        <v>14</v>
      </c>
      <c r="B627" s="14"/>
      <c r="C627" s="65"/>
      <c r="D627" s="14"/>
      <c r="E627" s="65"/>
      <c r="G627" s="40"/>
      <c r="I627" s="40"/>
      <c r="K627" s="40"/>
      <c r="M627" s="40"/>
      <c r="O627" s="40"/>
      <c r="Q627" s="40"/>
      <c r="T627" s="11"/>
    </row>
    <row r="628" spans="1:21" x14ac:dyDescent="0.25">
      <c r="A628" s="65"/>
      <c r="B628" s="65"/>
      <c r="C628" s="65"/>
      <c r="D628" s="14"/>
      <c r="E628" s="65"/>
      <c r="G628" s="40"/>
      <c r="I628" s="40"/>
      <c r="K628" s="40"/>
      <c r="M628" s="40"/>
      <c r="O628" s="40"/>
      <c r="Q628" s="40"/>
      <c r="T628" s="11"/>
    </row>
    <row r="629" spans="1:21" x14ac:dyDescent="0.25">
      <c r="A629" s="65"/>
      <c r="B629" s="65" t="s">
        <v>62</v>
      </c>
      <c r="C629" s="65"/>
      <c r="D629" s="14"/>
      <c r="E629" s="65"/>
      <c r="G629" s="40"/>
      <c r="I629" s="40"/>
      <c r="K629" s="40"/>
      <c r="M629" s="40"/>
      <c r="O629" s="40"/>
      <c r="Q629" s="40"/>
      <c r="T629" s="11"/>
    </row>
    <row r="630" spans="1:21" s="65" customFormat="1" x14ac:dyDescent="0.25">
      <c r="C630" s="65" t="s">
        <v>142</v>
      </c>
      <c r="D630" s="14"/>
      <c r="F630" s="36">
        <f>SUM(H630:L630)</f>
        <v>23000</v>
      </c>
      <c r="G630" s="40"/>
      <c r="H630" s="36">
        <v>0</v>
      </c>
      <c r="I630" s="40"/>
      <c r="J630" s="36">
        <v>0</v>
      </c>
      <c r="K630" s="40"/>
      <c r="L630" s="36">
        <v>23000</v>
      </c>
      <c r="M630" s="40"/>
      <c r="N630" s="36">
        <v>13000</v>
      </c>
      <c r="O630" s="40"/>
      <c r="P630" s="36">
        <v>9000</v>
      </c>
      <c r="Q630" s="40"/>
      <c r="R630" s="36">
        <v>-1000</v>
      </c>
      <c r="S630" s="36">
        <f t="shared" ref="S630" si="138">SUM(N630:P630)-R630-F630</f>
        <v>0</v>
      </c>
      <c r="T630" s="64"/>
    </row>
    <row r="631" spans="1:21" s="46" customFormat="1" x14ac:dyDescent="0.25">
      <c r="A631" s="65"/>
      <c r="B631" s="65"/>
      <c r="C631" s="65" t="s">
        <v>510</v>
      </c>
      <c r="D631" s="14"/>
      <c r="E631" s="65"/>
      <c r="F631" s="36">
        <f>SUM(H631:L631)</f>
        <v>14000</v>
      </c>
      <c r="G631" s="40"/>
      <c r="H631" s="36">
        <v>11000</v>
      </c>
      <c r="I631" s="40"/>
      <c r="J631" s="36">
        <v>0</v>
      </c>
      <c r="K631" s="40"/>
      <c r="L631" s="36">
        <v>3000</v>
      </c>
      <c r="M631" s="40"/>
      <c r="N631" s="36">
        <v>0</v>
      </c>
      <c r="O631" s="40"/>
      <c r="P631" s="36">
        <v>13000</v>
      </c>
      <c r="Q631" s="40"/>
      <c r="R631" s="36">
        <v>-1000</v>
      </c>
      <c r="S631" s="36">
        <f t="shared" ref="S631:S639" si="139">SUM(N631:P631)-R631-F631</f>
        <v>0</v>
      </c>
      <c r="T631" s="11"/>
    </row>
    <row r="632" spans="1:21" x14ac:dyDescent="0.25">
      <c r="A632" s="65"/>
      <c r="B632" s="65"/>
      <c r="C632" s="15" t="s">
        <v>306</v>
      </c>
      <c r="D632" s="14"/>
      <c r="E632" s="65"/>
      <c r="F632" s="36">
        <f>SUM(H632:L632)</f>
        <v>468000</v>
      </c>
      <c r="G632" s="40"/>
      <c r="H632" s="36">
        <v>305000</v>
      </c>
      <c r="I632" s="40"/>
      <c r="J632" s="36">
        <v>135000</v>
      </c>
      <c r="K632" s="40"/>
      <c r="L632" s="36">
        <v>28000</v>
      </c>
      <c r="M632" s="40"/>
      <c r="N632" s="36">
        <v>300000</v>
      </c>
      <c r="O632" s="40"/>
      <c r="P632" s="36">
        <v>169000</v>
      </c>
      <c r="Q632" s="40"/>
      <c r="R632" s="36">
        <v>1000</v>
      </c>
      <c r="S632" s="36">
        <f t="shared" si="139"/>
        <v>0</v>
      </c>
      <c r="T632" s="11"/>
      <c r="U632" s="65"/>
    </row>
    <row r="633" spans="1:21" x14ac:dyDescent="0.25">
      <c r="A633" s="65"/>
      <c r="B633" s="65"/>
      <c r="C633" s="65" t="s">
        <v>307</v>
      </c>
      <c r="D633" s="14"/>
      <c r="E633" s="65"/>
      <c r="F633" s="36">
        <f t="shared" ref="F633:F639" si="140">SUM(H633:L633)</f>
        <v>555000</v>
      </c>
      <c r="G633" s="40"/>
      <c r="H633" s="36">
        <v>546000</v>
      </c>
      <c r="I633" s="40"/>
      <c r="J633" s="36">
        <v>9000</v>
      </c>
      <c r="K633" s="40"/>
      <c r="L633" s="36">
        <v>0</v>
      </c>
      <c r="M633" s="40"/>
      <c r="N633" s="36">
        <v>343000</v>
      </c>
      <c r="O633" s="40"/>
      <c r="P633" s="36">
        <v>212000</v>
      </c>
      <c r="Q633" s="40"/>
      <c r="R633" s="36">
        <v>0</v>
      </c>
      <c r="S633" s="36">
        <f t="shared" si="139"/>
        <v>0</v>
      </c>
      <c r="T633" s="11"/>
      <c r="U633" s="65"/>
    </row>
    <row r="634" spans="1:21" x14ac:dyDescent="0.25">
      <c r="A634" s="65"/>
      <c r="B634" s="65"/>
      <c r="C634" s="65" t="s">
        <v>323</v>
      </c>
      <c r="D634" s="14"/>
      <c r="E634" s="65"/>
      <c r="F634" s="36">
        <f t="shared" si="140"/>
        <v>568000</v>
      </c>
      <c r="G634" s="40"/>
      <c r="H634" s="36">
        <v>0</v>
      </c>
      <c r="I634" s="40"/>
      <c r="J634" s="36">
        <v>0</v>
      </c>
      <c r="K634" s="40"/>
      <c r="L634" s="36">
        <v>568000</v>
      </c>
      <c r="M634" s="40"/>
      <c r="N634" s="36">
        <v>311000</v>
      </c>
      <c r="O634" s="40"/>
      <c r="P634" s="36">
        <v>257000</v>
      </c>
      <c r="Q634" s="40"/>
      <c r="R634" s="36">
        <v>0</v>
      </c>
      <c r="S634" s="36">
        <f t="shared" si="139"/>
        <v>0</v>
      </c>
      <c r="T634" s="11"/>
      <c r="U634" s="65"/>
    </row>
    <row r="635" spans="1:21" s="65" customFormat="1" x14ac:dyDescent="0.25">
      <c r="C635" s="65" t="s">
        <v>326</v>
      </c>
      <c r="D635" s="14"/>
      <c r="F635" s="36">
        <f t="shared" ref="F635" si="141">SUM(H635:L635)</f>
        <v>2000</v>
      </c>
      <c r="G635" s="40"/>
      <c r="H635" s="36">
        <v>0</v>
      </c>
      <c r="I635" s="40"/>
      <c r="J635" s="36">
        <v>0</v>
      </c>
      <c r="K635" s="40"/>
      <c r="L635" s="36">
        <v>2000</v>
      </c>
      <c r="M635" s="40"/>
      <c r="N635" s="36">
        <v>0</v>
      </c>
      <c r="O635" s="40"/>
      <c r="P635" s="36">
        <v>2000</v>
      </c>
      <c r="Q635" s="40"/>
      <c r="R635" s="36">
        <v>0</v>
      </c>
      <c r="S635" s="36">
        <f t="shared" ref="S635" si="142">SUM(N635:P635)-R635-F635</f>
        <v>0</v>
      </c>
      <c r="T635" s="64"/>
    </row>
    <row r="636" spans="1:21" x14ac:dyDescent="0.25">
      <c r="A636" s="65"/>
      <c r="B636" s="65"/>
      <c r="C636" s="65" t="s">
        <v>309</v>
      </c>
      <c r="D636" s="14"/>
      <c r="E636" s="65"/>
      <c r="F636" s="36">
        <f t="shared" si="140"/>
        <v>545000</v>
      </c>
      <c r="G636" s="40"/>
      <c r="H636" s="36">
        <v>408000</v>
      </c>
      <c r="I636" s="40"/>
      <c r="J636" s="36">
        <v>9000</v>
      </c>
      <c r="K636" s="40"/>
      <c r="L636" s="36">
        <v>128000</v>
      </c>
      <c r="M636" s="40"/>
      <c r="N636" s="36">
        <v>305000</v>
      </c>
      <c r="O636" s="40"/>
      <c r="P636" s="36">
        <v>239000</v>
      </c>
      <c r="Q636" s="40"/>
      <c r="R636" s="36">
        <v>-1000</v>
      </c>
      <c r="S636" s="36">
        <f t="shared" si="139"/>
        <v>0</v>
      </c>
      <c r="T636" s="11"/>
      <c r="U636" s="65"/>
    </row>
    <row r="637" spans="1:21" s="65" customFormat="1" x14ac:dyDescent="0.25">
      <c r="C637" s="15" t="s">
        <v>310</v>
      </c>
      <c r="D637" s="14"/>
      <c r="F637" s="36">
        <f t="shared" ref="F637" si="143">SUM(H637:L637)</f>
        <v>17000</v>
      </c>
      <c r="G637" s="40"/>
      <c r="H637" s="36">
        <v>0</v>
      </c>
      <c r="I637" s="40"/>
      <c r="J637" s="36">
        <v>17000</v>
      </c>
      <c r="K637" s="40"/>
      <c r="L637" s="36">
        <v>0</v>
      </c>
      <c r="M637" s="40"/>
      <c r="N637" s="36">
        <v>0</v>
      </c>
      <c r="O637" s="40"/>
      <c r="P637" s="36">
        <v>17000</v>
      </c>
      <c r="Q637" s="40"/>
      <c r="R637" s="36">
        <v>0</v>
      </c>
      <c r="S637" s="36">
        <f t="shared" ref="S637" si="144">SUM(N637:P637)-R637-F637</f>
        <v>0</v>
      </c>
      <c r="T637" s="64"/>
    </row>
    <row r="638" spans="1:21" x14ac:dyDescent="0.25">
      <c r="A638" s="65"/>
      <c r="B638" s="65"/>
      <c r="C638" s="15" t="s">
        <v>511</v>
      </c>
      <c r="D638" s="14"/>
      <c r="E638" s="65"/>
      <c r="F638" s="36">
        <f t="shared" si="140"/>
        <v>2960000</v>
      </c>
      <c r="G638" s="40"/>
      <c r="H638" s="36">
        <v>1011000</v>
      </c>
      <c r="I638" s="40"/>
      <c r="J638" s="36">
        <v>1949000</v>
      </c>
      <c r="K638" s="40"/>
      <c r="L638" s="36">
        <v>0</v>
      </c>
      <c r="M638" s="40"/>
      <c r="N638" s="36">
        <v>833000</v>
      </c>
      <c r="O638" s="40"/>
      <c r="P638" s="36">
        <v>2128000</v>
      </c>
      <c r="Q638" s="40"/>
      <c r="R638" s="36">
        <v>1000</v>
      </c>
      <c r="S638" s="36">
        <f t="shared" si="139"/>
        <v>0</v>
      </c>
      <c r="T638" s="11"/>
      <c r="U638" s="65"/>
    </row>
    <row r="639" spans="1:21" x14ac:dyDescent="0.25">
      <c r="A639" s="65"/>
      <c r="B639" s="65"/>
      <c r="C639" s="15" t="s">
        <v>311</v>
      </c>
      <c r="D639" s="14"/>
      <c r="E639" s="65"/>
      <c r="F639" s="36">
        <f t="shared" si="140"/>
        <v>0</v>
      </c>
      <c r="G639" s="40"/>
      <c r="H639" s="36">
        <v>-141454000</v>
      </c>
      <c r="I639" s="40"/>
      <c r="J639" s="36">
        <v>141454000</v>
      </c>
      <c r="K639" s="40"/>
      <c r="L639" s="36">
        <v>0</v>
      </c>
      <c r="M639" s="40"/>
      <c r="N639" s="36">
        <v>0</v>
      </c>
      <c r="O639" s="40"/>
      <c r="P639" s="36">
        <v>0</v>
      </c>
      <c r="Q639" s="40"/>
      <c r="R639" s="36">
        <v>0</v>
      </c>
      <c r="S639" s="36">
        <f t="shared" si="139"/>
        <v>0</v>
      </c>
      <c r="T639" s="11"/>
      <c r="U639" s="65"/>
    </row>
    <row r="640" spans="1:21" x14ac:dyDescent="0.25">
      <c r="A640" s="65"/>
      <c r="B640" s="65"/>
      <c r="C640" s="15" t="s">
        <v>137</v>
      </c>
      <c r="D640" s="14"/>
      <c r="E640" s="65"/>
      <c r="G640" s="40"/>
      <c r="I640" s="40"/>
      <c r="K640" s="40"/>
      <c r="M640" s="40"/>
      <c r="O640" s="40"/>
      <c r="Q640" s="40"/>
      <c r="T640" s="11"/>
    </row>
    <row r="641" spans="1:21" x14ac:dyDescent="0.25">
      <c r="A641" s="65"/>
      <c r="B641" s="65"/>
      <c r="C641" s="15"/>
      <c r="D641" s="65" t="s">
        <v>23</v>
      </c>
      <c r="E641" s="65"/>
      <c r="F641" s="36">
        <f>SUM(H641:L641)</f>
        <v>7855000</v>
      </c>
      <c r="G641" s="40"/>
      <c r="H641" s="36">
        <v>0</v>
      </c>
      <c r="I641" s="40"/>
      <c r="J641" s="36">
        <v>7855000</v>
      </c>
      <c r="K641" s="40"/>
      <c r="L641" s="36">
        <v>0</v>
      </c>
      <c r="M641" s="40"/>
      <c r="N641" s="36">
        <v>0</v>
      </c>
      <c r="O641" s="40"/>
      <c r="P641" s="36">
        <v>1736000</v>
      </c>
      <c r="Q641" s="40"/>
      <c r="R641" s="36">
        <v>-6119000</v>
      </c>
      <c r="S641" s="36">
        <f t="shared" ref="S641:S658" si="145">SUM(N641:P641)-R641-F641</f>
        <v>0</v>
      </c>
      <c r="T641" s="11"/>
    </row>
    <row r="642" spans="1:21" x14ac:dyDescent="0.25">
      <c r="A642" s="65"/>
      <c r="B642" s="65"/>
      <c r="C642" s="65"/>
      <c r="D642" s="65" t="s">
        <v>138</v>
      </c>
      <c r="E642" s="65"/>
      <c r="F642" s="36">
        <f t="shared" ref="F642:F657" si="146">SUM(H642:L642)</f>
        <v>0</v>
      </c>
      <c r="G642" s="40"/>
      <c r="H642" s="36">
        <v>0</v>
      </c>
      <c r="I642" s="40"/>
      <c r="J642" s="36">
        <v>0</v>
      </c>
      <c r="K642" s="40"/>
      <c r="L642" s="36">
        <v>0</v>
      </c>
      <c r="M642" s="40"/>
      <c r="N642" s="36">
        <v>0</v>
      </c>
      <c r="O642" s="40"/>
      <c r="P642" s="36">
        <v>0</v>
      </c>
      <c r="Q642" s="40"/>
      <c r="R642" s="36">
        <v>0</v>
      </c>
      <c r="S642" s="36">
        <f t="shared" si="145"/>
        <v>0</v>
      </c>
      <c r="T642" s="11"/>
      <c r="U642" s="65"/>
    </row>
    <row r="643" spans="1:21" x14ac:dyDescent="0.25">
      <c r="A643" s="65"/>
      <c r="B643" s="14"/>
      <c r="C643" s="65" t="s">
        <v>23</v>
      </c>
      <c r="D643" s="14"/>
      <c r="E643" s="65"/>
      <c r="F643" s="36">
        <f t="shared" si="146"/>
        <v>-47266000</v>
      </c>
      <c r="G643" s="40"/>
      <c r="H643" s="36">
        <v>220000</v>
      </c>
      <c r="I643" s="40"/>
      <c r="J643" s="36">
        <v>-47432000</v>
      </c>
      <c r="K643" s="40"/>
      <c r="L643" s="36">
        <v>-54000</v>
      </c>
      <c r="M643" s="40"/>
      <c r="N643" s="36">
        <v>1646000</v>
      </c>
      <c r="O643" s="40"/>
      <c r="P643" s="36">
        <v>-1380000</v>
      </c>
      <c r="Q643" s="40"/>
      <c r="R643" s="36">
        <v>47532000</v>
      </c>
      <c r="S643" s="36">
        <f t="shared" si="145"/>
        <v>0</v>
      </c>
      <c r="T643" s="11"/>
      <c r="U643" s="65"/>
    </row>
    <row r="644" spans="1:21" x14ac:dyDescent="0.25">
      <c r="A644" s="65"/>
      <c r="B644" s="65"/>
      <c r="C644" s="65" t="s">
        <v>312</v>
      </c>
      <c r="D644" s="14"/>
      <c r="E644" s="65"/>
      <c r="F644" s="36">
        <f t="shared" si="146"/>
        <v>12203000</v>
      </c>
      <c r="G644" s="40"/>
      <c r="H644" s="36">
        <v>12203000</v>
      </c>
      <c r="I644" s="40"/>
      <c r="J644" s="36">
        <v>0</v>
      </c>
      <c r="K644" s="40"/>
      <c r="L644" s="36">
        <v>0</v>
      </c>
      <c r="M644" s="40"/>
      <c r="N644" s="36">
        <v>0</v>
      </c>
      <c r="O644" s="40"/>
      <c r="P644" s="36">
        <v>12203000</v>
      </c>
      <c r="Q644" s="40"/>
      <c r="R644" s="36">
        <v>0</v>
      </c>
      <c r="S644" s="36">
        <f t="shared" si="145"/>
        <v>0</v>
      </c>
      <c r="T644" s="11"/>
      <c r="U644" s="65"/>
    </row>
    <row r="645" spans="1:21" s="65" customFormat="1" x14ac:dyDescent="0.25">
      <c r="C645" s="65" t="s">
        <v>558</v>
      </c>
      <c r="D645" s="14"/>
      <c r="F645" s="36">
        <f t="shared" ref="F645" si="147">SUM(H645:L645)</f>
        <v>49000</v>
      </c>
      <c r="G645" s="40"/>
      <c r="H645" s="36">
        <v>0</v>
      </c>
      <c r="I645" s="40"/>
      <c r="J645" s="36">
        <v>0</v>
      </c>
      <c r="K645" s="40"/>
      <c r="L645" s="36">
        <v>49000</v>
      </c>
      <c r="M645" s="40"/>
      <c r="N645" s="36">
        <v>32000</v>
      </c>
      <c r="O645" s="40"/>
      <c r="P645" s="36">
        <v>17000</v>
      </c>
      <c r="Q645" s="40"/>
      <c r="R645" s="36">
        <v>0</v>
      </c>
      <c r="S645" s="36">
        <f t="shared" ref="S645" si="148">SUM(N645:P645)-R645-F645</f>
        <v>0</v>
      </c>
      <c r="T645" s="64"/>
    </row>
    <row r="646" spans="1:21" x14ac:dyDescent="0.25">
      <c r="A646" s="65"/>
      <c r="B646" s="65"/>
      <c r="C646" s="65" t="s">
        <v>313</v>
      </c>
      <c r="D646" s="14"/>
      <c r="E646" s="65"/>
      <c r="F646" s="36">
        <f t="shared" si="146"/>
        <v>331000</v>
      </c>
      <c r="G646" s="40"/>
      <c r="H646" s="36">
        <v>331000</v>
      </c>
      <c r="I646" s="40"/>
      <c r="J646" s="36">
        <v>0</v>
      </c>
      <c r="K646" s="40"/>
      <c r="L646" s="36">
        <v>0</v>
      </c>
      <c r="M646" s="40"/>
      <c r="N646" s="36">
        <v>206000</v>
      </c>
      <c r="O646" s="40"/>
      <c r="P646" s="36">
        <v>126000</v>
      </c>
      <c r="Q646" s="40"/>
      <c r="R646" s="36">
        <v>1000</v>
      </c>
      <c r="S646" s="36">
        <f t="shared" si="145"/>
        <v>0</v>
      </c>
      <c r="T646" s="11"/>
      <c r="U646" s="65"/>
    </row>
    <row r="647" spans="1:21" x14ac:dyDescent="0.25">
      <c r="A647" s="65"/>
      <c r="B647" s="65"/>
      <c r="C647" s="65" t="s">
        <v>139</v>
      </c>
      <c r="D647" s="14"/>
      <c r="E647" s="65"/>
      <c r="F647" s="36">
        <f t="shared" si="146"/>
        <v>256000</v>
      </c>
      <c r="G647" s="40"/>
      <c r="H647" s="36">
        <v>0</v>
      </c>
      <c r="I647" s="40"/>
      <c r="J647" s="36">
        <v>0</v>
      </c>
      <c r="K647" s="40"/>
      <c r="L647" s="36">
        <v>256000</v>
      </c>
      <c r="M647" s="40"/>
      <c r="N647" s="36">
        <v>117000</v>
      </c>
      <c r="O647" s="40"/>
      <c r="P647" s="36">
        <v>140000</v>
      </c>
      <c r="Q647" s="40"/>
      <c r="R647" s="36">
        <v>1000</v>
      </c>
      <c r="S647" s="36">
        <f t="shared" si="145"/>
        <v>0</v>
      </c>
      <c r="T647" s="11"/>
      <c r="U647" s="65"/>
    </row>
    <row r="648" spans="1:21" s="65" customFormat="1" x14ac:dyDescent="0.25">
      <c r="C648" s="65" t="s">
        <v>333</v>
      </c>
      <c r="D648" s="14"/>
      <c r="F648" s="36">
        <f t="shared" ref="F648" si="149">SUM(H648:L648)</f>
        <v>169000</v>
      </c>
      <c r="G648" s="40"/>
      <c r="H648" s="36">
        <v>0</v>
      </c>
      <c r="I648" s="40"/>
      <c r="J648" s="36">
        <v>0</v>
      </c>
      <c r="K648" s="40"/>
      <c r="L648" s="36">
        <v>169000</v>
      </c>
      <c r="M648" s="40"/>
      <c r="N648" s="36">
        <v>104000</v>
      </c>
      <c r="O648" s="40"/>
      <c r="P648" s="36">
        <v>65000</v>
      </c>
      <c r="Q648" s="40"/>
      <c r="R648" s="36">
        <v>0</v>
      </c>
      <c r="S648" s="36">
        <f t="shared" ref="S648" si="150">SUM(N648:P648)-R648-F648</f>
        <v>0</v>
      </c>
      <c r="T648" s="64"/>
    </row>
    <row r="649" spans="1:21" x14ac:dyDescent="0.25">
      <c r="A649" s="65"/>
      <c r="B649" s="65"/>
      <c r="C649" s="65" t="s">
        <v>314</v>
      </c>
      <c r="D649" s="14"/>
      <c r="E649" s="15"/>
      <c r="F649" s="36">
        <f t="shared" si="146"/>
        <v>5000</v>
      </c>
      <c r="G649" s="40"/>
      <c r="H649" s="36">
        <v>0</v>
      </c>
      <c r="I649" s="40"/>
      <c r="J649" s="36">
        <v>0</v>
      </c>
      <c r="K649" s="40"/>
      <c r="L649" s="36">
        <v>5000</v>
      </c>
      <c r="M649" s="40"/>
      <c r="N649" s="36">
        <v>0</v>
      </c>
      <c r="O649" s="40"/>
      <c r="P649" s="36">
        <v>5000</v>
      </c>
      <c r="Q649" s="40"/>
      <c r="R649" s="36">
        <v>0</v>
      </c>
      <c r="S649" s="36">
        <f t="shared" si="145"/>
        <v>0</v>
      </c>
      <c r="T649" s="11"/>
      <c r="U649" s="65"/>
    </row>
    <row r="650" spans="1:21" x14ac:dyDescent="0.25">
      <c r="A650" s="65"/>
      <c r="B650" s="14"/>
      <c r="C650" s="65" t="s">
        <v>315</v>
      </c>
      <c r="D650" s="14"/>
      <c r="E650" s="15"/>
      <c r="F650" s="36">
        <f t="shared" si="146"/>
        <v>136000</v>
      </c>
      <c r="G650" s="40"/>
      <c r="H650" s="36">
        <v>127000</v>
      </c>
      <c r="I650" s="40"/>
      <c r="J650" s="36">
        <v>0</v>
      </c>
      <c r="K650" s="40"/>
      <c r="L650" s="36">
        <v>9000</v>
      </c>
      <c r="M650" s="40"/>
      <c r="N650" s="36">
        <v>83000</v>
      </c>
      <c r="O650" s="40"/>
      <c r="P650" s="36">
        <v>53000</v>
      </c>
      <c r="Q650" s="40"/>
      <c r="R650" s="36">
        <v>0</v>
      </c>
      <c r="S650" s="36">
        <f t="shared" si="145"/>
        <v>0</v>
      </c>
      <c r="T650" s="11"/>
      <c r="U650" s="65"/>
    </row>
    <row r="651" spans="1:21" x14ac:dyDescent="0.25">
      <c r="A651" s="65"/>
      <c r="B651" s="14"/>
      <c r="C651" s="65" t="s">
        <v>316</v>
      </c>
      <c r="D651" s="14"/>
      <c r="E651" s="15"/>
      <c r="F651" s="36">
        <f t="shared" si="146"/>
        <v>153000</v>
      </c>
      <c r="G651" s="40"/>
      <c r="H651" s="36">
        <v>0</v>
      </c>
      <c r="I651" s="40"/>
      <c r="J651" s="36">
        <v>153000</v>
      </c>
      <c r="K651" s="40"/>
      <c r="L651" s="36">
        <v>0</v>
      </c>
      <c r="M651" s="40"/>
      <c r="N651" s="36">
        <v>81000</v>
      </c>
      <c r="O651" s="40"/>
      <c r="P651" s="36">
        <v>72000</v>
      </c>
      <c r="Q651" s="40"/>
      <c r="R651" s="36">
        <v>0</v>
      </c>
      <c r="S651" s="36">
        <f t="shared" si="145"/>
        <v>0</v>
      </c>
      <c r="T651" s="11"/>
      <c r="U651" s="65"/>
    </row>
    <row r="652" spans="1:21" s="59" customFormat="1" x14ac:dyDescent="0.25">
      <c r="A652" s="65"/>
      <c r="B652" s="14"/>
      <c r="C652" s="65" t="s">
        <v>523</v>
      </c>
      <c r="D652" s="14"/>
      <c r="E652" s="15"/>
      <c r="F652" s="36">
        <f t="shared" si="146"/>
        <v>0</v>
      </c>
      <c r="G652" s="40"/>
      <c r="H652" s="36">
        <v>0</v>
      </c>
      <c r="I652" s="40"/>
      <c r="J652" s="36">
        <v>0</v>
      </c>
      <c r="K652" s="40"/>
      <c r="L652" s="36">
        <v>0</v>
      </c>
      <c r="M652" s="40"/>
      <c r="N652" s="36">
        <v>0</v>
      </c>
      <c r="O652" s="40"/>
      <c r="P652" s="36">
        <v>0</v>
      </c>
      <c r="Q652" s="40"/>
      <c r="R652" s="36">
        <v>0</v>
      </c>
      <c r="S652" s="36">
        <f t="shared" si="145"/>
        <v>0</v>
      </c>
      <c r="T652" s="58"/>
      <c r="U652" s="65"/>
    </row>
    <row r="653" spans="1:21" s="65" customFormat="1" x14ac:dyDescent="0.25">
      <c r="B653" s="14"/>
      <c r="C653" s="65" t="s">
        <v>341</v>
      </c>
      <c r="D653" s="14"/>
      <c r="E653" s="15"/>
      <c r="F653" s="36">
        <f t="shared" ref="F653" si="151">SUM(H653:L653)</f>
        <v>52000</v>
      </c>
      <c r="G653" s="40"/>
      <c r="H653" s="36">
        <v>0</v>
      </c>
      <c r="I653" s="40"/>
      <c r="J653" s="36">
        <v>0</v>
      </c>
      <c r="K653" s="40"/>
      <c r="L653" s="36">
        <v>52000</v>
      </c>
      <c r="M653" s="40"/>
      <c r="N653" s="36">
        <v>0</v>
      </c>
      <c r="O653" s="40"/>
      <c r="P653" s="36">
        <v>52000</v>
      </c>
      <c r="Q653" s="40"/>
      <c r="R653" s="36">
        <v>0</v>
      </c>
      <c r="S653" s="36">
        <f t="shared" ref="S653" si="152">SUM(N653:P653)-R653-F653</f>
        <v>0</v>
      </c>
      <c r="T653" s="64"/>
    </row>
    <row r="654" spans="1:21" x14ac:dyDescent="0.25">
      <c r="A654" s="65"/>
      <c r="B654" s="14"/>
      <c r="C654" s="65" t="s">
        <v>140</v>
      </c>
      <c r="D654" s="14"/>
      <c r="E654" s="15"/>
      <c r="F654" s="36">
        <f t="shared" si="146"/>
        <v>1048000</v>
      </c>
      <c r="G654" s="40"/>
      <c r="H654" s="36">
        <v>1048000</v>
      </c>
      <c r="I654" s="40"/>
      <c r="J654" s="36">
        <v>0</v>
      </c>
      <c r="K654" s="40"/>
      <c r="L654" s="36">
        <v>0</v>
      </c>
      <c r="M654" s="40"/>
      <c r="N654" s="36">
        <v>0</v>
      </c>
      <c r="O654" s="40"/>
      <c r="P654" s="36">
        <v>1048000</v>
      </c>
      <c r="Q654" s="40"/>
      <c r="R654" s="36">
        <v>0</v>
      </c>
      <c r="S654" s="36">
        <f t="shared" si="145"/>
        <v>0</v>
      </c>
      <c r="T654" s="11"/>
      <c r="U654" s="65"/>
    </row>
    <row r="655" spans="1:21" x14ac:dyDescent="0.25">
      <c r="A655" s="65"/>
      <c r="B655" s="14"/>
      <c r="C655" s="65" t="s">
        <v>317</v>
      </c>
      <c r="D655" s="14"/>
      <c r="E655" s="15"/>
      <c r="F655" s="36">
        <f t="shared" si="146"/>
        <v>223000</v>
      </c>
      <c r="G655" s="40"/>
      <c r="H655" s="36">
        <v>223000</v>
      </c>
      <c r="I655" s="40"/>
      <c r="J655" s="36">
        <v>0</v>
      </c>
      <c r="K655" s="40"/>
      <c r="L655" s="36">
        <v>0</v>
      </c>
      <c r="M655" s="40"/>
      <c r="N655" s="36">
        <v>0</v>
      </c>
      <c r="O655" s="40"/>
      <c r="P655" s="36">
        <v>223000</v>
      </c>
      <c r="Q655" s="40"/>
      <c r="R655" s="36">
        <v>0</v>
      </c>
      <c r="S655" s="36">
        <f t="shared" si="145"/>
        <v>0</v>
      </c>
      <c r="T655" s="11"/>
      <c r="U655" s="65"/>
    </row>
    <row r="656" spans="1:21" x14ac:dyDescent="0.25">
      <c r="A656" s="65"/>
      <c r="B656" s="14"/>
      <c r="C656" s="65" t="s">
        <v>318</v>
      </c>
      <c r="D656" s="14"/>
      <c r="E656" s="65"/>
      <c r="F656" s="36">
        <f t="shared" si="146"/>
        <v>1363000</v>
      </c>
      <c r="G656" s="40"/>
      <c r="H656" s="36">
        <v>138000</v>
      </c>
      <c r="I656" s="40"/>
      <c r="J656" s="36">
        <v>2000</v>
      </c>
      <c r="K656" s="40"/>
      <c r="L656" s="36">
        <v>1223000</v>
      </c>
      <c r="M656" s="40"/>
      <c r="N656" s="36">
        <v>98000</v>
      </c>
      <c r="O656" s="40"/>
      <c r="P656" s="36">
        <v>1265000</v>
      </c>
      <c r="Q656" s="40"/>
      <c r="R656" s="36">
        <v>0</v>
      </c>
      <c r="S656" s="36">
        <f t="shared" si="145"/>
        <v>0</v>
      </c>
      <c r="T656" s="11"/>
      <c r="U656" s="65"/>
    </row>
    <row r="657" spans="1:21" x14ac:dyDescent="0.25">
      <c r="A657" s="65"/>
      <c r="B657" s="14"/>
      <c r="C657" s="65" t="s">
        <v>319</v>
      </c>
      <c r="D657" s="14"/>
      <c r="E657" s="65"/>
      <c r="F657" s="36">
        <f t="shared" si="146"/>
        <v>2630000</v>
      </c>
      <c r="G657" s="40"/>
      <c r="H657" s="36">
        <v>0</v>
      </c>
      <c r="I657" s="40"/>
      <c r="J657" s="36">
        <v>0</v>
      </c>
      <c r="K657" s="40"/>
      <c r="L657" s="36">
        <v>2630000</v>
      </c>
      <c r="M657" s="40"/>
      <c r="N657" s="36">
        <v>2172000</v>
      </c>
      <c r="O657" s="40"/>
      <c r="P657" s="36">
        <v>457000</v>
      </c>
      <c r="Q657" s="40"/>
      <c r="R657" s="36">
        <v>-1000</v>
      </c>
      <c r="S657" s="36">
        <f t="shared" si="145"/>
        <v>0</v>
      </c>
      <c r="T657" s="11"/>
      <c r="U657" s="65"/>
    </row>
    <row r="658" spans="1:21" x14ac:dyDescent="0.25">
      <c r="A658" s="65"/>
      <c r="B658" s="14"/>
      <c r="C658" s="65" t="s">
        <v>141</v>
      </c>
      <c r="D658" s="14"/>
      <c r="E658" s="65"/>
      <c r="F658" s="39">
        <f t="shared" ref="F658" si="153">SUM(H658:L658)</f>
        <v>0</v>
      </c>
      <c r="G658" s="40"/>
      <c r="H658" s="39">
        <v>0</v>
      </c>
      <c r="I658" s="40"/>
      <c r="J658" s="39">
        <v>0</v>
      </c>
      <c r="K658" s="40"/>
      <c r="L658" s="39">
        <v>0</v>
      </c>
      <c r="M658" s="40"/>
      <c r="N658" s="39">
        <v>0</v>
      </c>
      <c r="O658" s="40"/>
      <c r="P658" s="39">
        <v>0</v>
      </c>
      <c r="Q658" s="40"/>
      <c r="R658" s="39">
        <v>0</v>
      </c>
      <c r="S658" s="36">
        <f t="shared" si="145"/>
        <v>0</v>
      </c>
      <c r="T658" s="11"/>
      <c r="U658" s="65"/>
    </row>
    <row r="659" spans="1:21" x14ac:dyDescent="0.25">
      <c r="A659" s="65"/>
      <c r="B659" s="14"/>
      <c r="C659" s="65"/>
      <c r="D659" s="14"/>
      <c r="E659" s="65"/>
      <c r="G659" s="40"/>
      <c r="I659" s="40"/>
      <c r="K659" s="40"/>
      <c r="M659" s="40"/>
      <c r="O659" s="40"/>
      <c r="Q659" s="40"/>
      <c r="T659" s="11"/>
    </row>
    <row r="660" spans="1:21" x14ac:dyDescent="0.25">
      <c r="A660" s="65"/>
      <c r="B660" s="14"/>
      <c r="C660" s="65"/>
      <c r="D660" s="14"/>
      <c r="E660" s="65" t="s">
        <v>4</v>
      </c>
      <c r="F660" s="39">
        <f>SUM(F630:F658)</f>
        <v>-15641000</v>
      </c>
      <c r="G660" s="41"/>
      <c r="H660" s="39">
        <f>SUM(H630:H658)</f>
        <v>-124883000</v>
      </c>
      <c r="I660" s="41"/>
      <c r="J660" s="39">
        <f>SUM(J630:J658)</f>
        <v>104151000</v>
      </c>
      <c r="K660" s="41"/>
      <c r="L660" s="39">
        <f>SUM(L630:L658)</f>
        <v>5091000</v>
      </c>
      <c r="M660" s="41"/>
      <c r="N660" s="39">
        <f>SUM(N630:N658)</f>
        <v>6644000</v>
      </c>
      <c r="O660" s="41"/>
      <c r="P660" s="39">
        <f>SUM(P630:P658)</f>
        <v>19128000</v>
      </c>
      <c r="Q660" s="41"/>
      <c r="R660" s="39">
        <f>SUM(R630:R658)</f>
        <v>41413000</v>
      </c>
      <c r="S660" s="36">
        <f t="shared" ref="S660" si="154">SUM(N660:P660)-R660-F660</f>
        <v>0</v>
      </c>
      <c r="T660" s="11"/>
    </row>
    <row r="661" spans="1:21" s="15" customFormat="1" x14ac:dyDescent="0.25">
      <c r="A661" s="65"/>
      <c r="B661" s="14"/>
      <c r="C661" s="65"/>
      <c r="E661" s="65"/>
      <c r="F661" s="36"/>
      <c r="G661" s="40"/>
      <c r="H661" s="36"/>
      <c r="I661" s="40"/>
      <c r="J661" s="36"/>
      <c r="K661" s="40"/>
      <c r="L661" s="36"/>
      <c r="M661" s="40"/>
      <c r="N661" s="36"/>
      <c r="O661" s="40"/>
      <c r="P661" s="36"/>
      <c r="Q661" s="40"/>
      <c r="R661" s="36"/>
      <c r="S661" s="13"/>
      <c r="T661" s="11"/>
    </row>
    <row r="662" spans="1:21" s="15" customFormat="1" x14ac:dyDescent="0.25">
      <c r="A662" s="65"/>
      <c r="B662" s="65" t="s">
        <v>27</v>
      </c>
      <c r="C662" s="65"/>
      <c r="E662" s="65"/>
      <c r="F662" s="36"/>
      <c r="G662" s="40"/>
      <c r="H662" s="36"/>
      <c r="I662" s="40"/>
      <c r="J662" s="36"/>
      <c r="K662" s="40"/>
      <c r="L662" s="36"/>
      <c r="M662" s="40"/>
      <c r="N662" s="36"/>
      <c r="O662" s="40"/>
      <c r="P662" s="36"/>
      <c r="Q662" s="40"/>
      <c r="R662" s="36"/>
      <c r="S662" s="13"/>
      <c r="T662" s="11"/>
    </row>
    <row r="663" spans="1:21" s="15" customFormat="1" x14ac:dyDescent="0.25">
      <c r="A663" s="65"/>
      <c r="B663" s="14"/>
      <c r="C663" s="65" t="s">
        <v>320</v>
      </c>
      <c r="E663" s="65"/>
      <c r="F663" s="36">
        <f t="shared" ref="F663:F668" si="155">SUM(H663:L663)</f>
        <v>0</v>
      </c>
      <c r="G663" s="40"/>
      <c r="H663" s="36">
        <v>0</v>
      </c>
      <c r="I663" s="40"/>
      <c r="J663" s="36">
        <v>0</v>
      </c>
      <c r="K663" s="40"/>
      <c r="L663" s="36">
        <v>0</v>
      </c>
      <c r="M663" s="40"/>
      <c r="N663" s="36">
        <v>0</v>
      </c>
      <c r="O663" s="40"/>
      <c r="P663" s="36">
        <v>0</v>
      </c>
      <c r="Q663" s="40"/>
      <c r="R663" s="36">
        <v>0</v>
      </c>
      <c r="S663" s="36">
        <f t="shared" ref="S663:S668" si="156">SUM(N663:P663)-R663-F663</f>
        <v>0</v>
      </c>
      <c r="T663" s="11"/>
    </row>
    <row r="664" spans="1:21" s="15" customFormat="1" x14ac:dyDescent="0.25">
      <c r="A664" s="65"/>
      <c r="B664" s="14"/>
      <c r="C664" s="65" t="s">
        <v>142</v>
      </c>
      <c r="E664" s="65"/>
      <c r="F664" s="36">
        <f t="shared" si="155"/>
        <v>1150000</v>
      </c>
      <c r="G664" s="40"/>
      <c r="H664" s="36">
        <v>61000</v>
      </c>
      <c r="I664" s="40"/>
      <c r="J664" s="36">
        <v>173000</v>
      </c>
      <c r="K664" s="40"/>
      <c r="L664" s="36">
        <v>916000</v>
      </c>
      <c r="M664" s="40"/>
      <c r="N664" s="36">
        <v>426000</v>
      </c>
      <c r="O664" s="40"/>
      <c r="P664" s="36">
        <v>724000</v>
      </c>
      <c r="Q664" s="40"/>
      <c r="R664" s="36">
        <v>0</v>
      </c>
      <c r="S664" s="36">
        <f t="shared" si="156"/>
        <v>0</v>
      </c>
      <c r="T664" s="11"/>
    </row>
    <row r="665" spans="1:21" x14ac:dyDescent="0.25">
      <c r="A665" s="65"/>
      <c r="B665" s="14"/>
      <c r="C665" s="15" t="s">
        <v>321</v>
      </c>
      <c r="D665" s="14"/>
      <c r="E665" s="65"/>
      <c r="F665" s="36">
        <f t="shared" si="155"/>
        <v>14000</v>
      </c>
      <c r="G665" s="40"/>
      <c r="H665" s="36">
        <v>0</v>
      </c>
      <c r="I665" s="40"/>
      <c r="J665" s="36">
        <v>0</v>
      </c>
      <c r="K665" s="40"/>
      <c r="L665" s="36">
        <v>14000</v>
      </c>
      <c r="M665" s="40"/>
      <c r="N665" s="36">
        <v>-1146000</v>
      </c>
      <c r="O665" s="40"/>
      <c r="P665" s="36">
        <v>1160000</v>
      </c>
      <c r="Q665" s="40"/>
      <c r="R665" s="36">
        <v>0</v>
      </c>
      <c r="S665" s="36">
        <f t="shared" si="156"/>
        <v>0</v>
      </c>
      <c r="T665" s="11"/>
      <c r="U665" s="15"/>
    </row>
    <row r="666" spans="1:21" s="65" customFormat="1" x14ac:dyDescent="0.25">
      <c r="B666" s="14"/>
      <c r="C666" s="15" t="s">
        <v>559</v>
      </c>
      <c r="D666" s="14"/>
      <c r="F666" s="36">
        <f t="shared" ref="F666" si="157">SUM(H666:L666)</f>
        <v>11000</v>
      </c>
      <c r="G666" s="40"/>
      <c r="H666" s="36">
        <v>0</v>
      </c>
      <c r="I666" s="40"/>
      <c r="J666" s="36">
        <v>11000</v>
      </c>
      <c r="K666" s="40"/>
      <c r="L666" s="36">
        <v>0</v>
      </c>
      <c r="M666" s="40"/>
      <c r="N666" s="36">
        <v>9000</v>
      </c>
      <c r="O666" s="40"/>
      <c r="P666" s="36">
        <v>2000</v>
      </c>
      <c r="Q666" s="40"/>
      <c r="R666" s="36">
        <v>0</v>
      </c>
      <c r="S666" s="36">
        <f t="shared" ref="S666" si="158">SUM(N666:P666)-R666-F666</f>
        <v>0</v>
      </c>
      <c r="T666" s="64"/>
      <c r="U666" s="15"/>
    </row>
    <row r="667" spans="1:21" x14ac:dyDescent="0.25">
      <c r="A667" s="15"/>
      <c r="B667" s="14"/>
      <c r="C667" s="65" t="s">
        <v>307</v>
      </c>
      <c r="D667" s="14"/>
      <c r="E667" s="65"/>
      <c r="F667" s="36">
        <f t="shared" si="155"/>
        <v>3298000</v>
      </c>
      <c r="G667" s="40"/>
      <c r="H667" s="36">
        <v>1130000</v>
      </c>
      <c r="I667" s="40"/>
      <c r="J667" s="36">
        <v>998000</v>
      </c>
      <c r="K667" s="40"/>
      <c r="L667" s="36">
        <v>1170000</v>
      </c>
      <c r="M667" s="40"/>
      <c r="N667" s="36">
        <v>1826000</v>
      </c>
      <c r="O667" s="40"/>
      <c r="P667" s="36">
        <v>1859000</v>
      </c>
      <c r="Q667" s="40"/>
      <c r="R667" s="36">
        <v>387000</v>
      </c>
      <c r="S667" s="36">
        <f t="shared" si="156"/>
        <v>0</v>
      </c>
      <c r="T667" s="11"/>
      <c r="U667" s="15"/>
    </row>
    <row r="668" spans="1:21" x14ac:dyDescent="0.25">
      <c r="A668" s="15"/>
      <c r="B668" s="14"/>
      <c r="C668" s="65" t="s">
        <v>11</v>
      </c>
      <c r="D668" s="65"/>
      <c r="E668" s="65"/>
      <c r="F668" s="36">
        <f t="shared" si="155"/>
        <v>0</v>
      </c>
      <c r="G668" s="40"/>
      <c r="H668" s="36">
        <v>0</v>
      </c>
      <c r="I668" s="40"/>
      <c r="J668" s="36">
        <v>0</v>
      </c>
      <c r="K668" s="40"/>
      <c r="L668" s="36">
        <v>0</v>
      </c>
      <c r="M668" s="40"/>
      <c r="N668" s="36">
        <v>0</v>
      </c>
      <c r="O668" s="40"/>
      <c r="P668" s="36">
        <v>0</v>
      </c>
      <c r="Q668" s="40"/>
      <c r="R668" s="36">
        <v>0</v>
      </c>
      <c r="S668" s="36">
        <f t="shared" si="156"/>
        <v>0</v>
      </c>
      <c r="T668" s="11"/>
      <c r="U668" s="15"/>
    </row>
    <row r="669" spans="1:21" x14ac:dyDescent="0.25">
      <c r="A669" s="15"/>
      <c r="B669" s="14"/>
      <c r="C669" s="65" t="s">
        <v>143</v>
      </c>
      <c r="D669" s="65"/>
      <c r="E669" s="65"/>
    </row>
    <row r="670" spans="1:21" x14ac:dyDescent="0.25">
      <c r="A670" s="15"/>
      <c r="B670" s="14"/>
      <c r="C670" s="15"/>
      <c r="D670" s="65" t="s">
        <v>144</v>
      </c>
      <c r="E670" s="65"/>
      <c r="F670" s="36">
        <f>SUM(H670:L670)</f>
        <v>1443000</v>
      </c>
      <c r="G670" s="40"/>
      <c r="H670" s="36">
        <v>2000</v>
      </c>
      <c r="I670" s="40"/>
      <c r="J670" s="36">
        <v>514000</v>
      </c>
      <c r="K670" s="40"/>
      <c r="L670" s="36">
        <v>927000</v>
      </c>
      <c r="M670" s="40"/>
      <c r="N670" s="36">
        <v>895000</v>
      </c>
      <c r="O670" s="40"/>
      <c r="P670" s="36">
        <v>548000</v>
      </c>
      <c r="Q670" s="40"/>
      <c r="R670" s="36">
        <v>0</v>
      </c>
      <c r="S670" s="36">
        <f t="shared" ref="S670:S678" si="159">SUM(N670:P670)-R670-F670</f>
        <v>0</v>
      </c>
      <c r="T670" s="11"/>
    </row>
    <row r="671" spans="1:21" x14ac:dyDescent="0.25">
      <c r="A671" s="15"/>
      <c r="B671" s="14"/>
      <c r="C671" s="65" t="s">
        <v>322</v>
      </c>
      <c r="D671" s="14"/>
      <c r="E671" s="65"/>
      <c r="F671" s="36">
        <f t="shared" ref="F671:F678" si="160">SUM(H671:L671)</f>
        <v>9000</v>
      </c>
      <c r="G671" s="40"/>
      <c r="H671" s="36">
        <v>9000</v>
      </c>
      <c r="I671" s="40"/>
      <c r="J671" s="36">
        <v>0</v>
      </c>
      <c r="K671" s="40"/>
      <c r="L671" s="36">
        <v>0</v>
      </c>
      <c r="M671" s="40"/>
      <c r="N671" s="36">
        <v>5000</v>
      </c>
      <c r="O671" s="40"/>
      <c r="P671" s="36">
        <v>4000</v>
      </c>
      <c r="Q671" s="40"/>
      <c r="R671" s="36">
        <v>0</v>
      </c>
      <c r="S671" s="36">
        <f t="shared" si="159"/>
        <v>0</v>
      </c>
      <c r="T671" s="11"/>
      <c r="U671" s="65"/>
    </row>
    <row r="672" spans="1:21" x14ac:dyDescent="0.25">
      <c r="A672" s="65"/>
      <c r="B672" s="14"/>
      <c r="C672" s="65" t="s">
        <v>323</v>
      </c>
      <c r="D672" s="14"/>
      <c r="E672" s="65"/>
      <c r="F672" s="36">
        <f t="shared" si="160"/>
        <v>1823000</v>
      </c>
      <c r="G672" s="40"/>
      <c r="H672" s="36">
        <v>47000</v>
      </c>
      <c r="I672" s="40"/>
      <c r="J672" s="36">
        <v>177000</v>
      </c>
      <c r="K672" s="40"/>
      <c r="L672" s="36">
        <v>1599000</v>
      </c>
      <c r="M672" s="40"/>
      <c r="N672" s="36">
        <v>1371000</v>
      </c>
      <c r="O672" s="40"/>
      <c r="P672" s="36">
        <v>965000</v>
      </c>
      <c r="Q672" s="40"/>
      <c r="R672" s="36">
        <v>513000</v>
      </c>
      <c r="S672" s="36">
        <f t="shared" si="159"/>
        <v>0</v>
      </c>
      <c r="T672" s="11"/>
      <c r="U672" s="65"/>
    </row>
    <row r="673" spans="1:21" x14ac:dyDescent="0.25">
      <c r="A673" s="65"/>
      <c r="B673" s="65"/>
      <c r="C673" s="65" t="s">
        <v>324</v>
      </c>
      <c r="D673" s="14"/>
      <c r="E673" s="65"/>
      <c r="F673" s="36">
        <f t="shared" si="160"/>
        <v>318000</v>
      </c>
      <c r="G673" s="40"/>
      <c r="H673" s="36">
        <v>1000</v>
      </c>
      <c r="I673" s="40"/>
      <c r="J673" s="36">
        <v>317000</v>
      </c>
      <c r="K673" s="40"/>
      <c r="L673" s="36">
        <v>0</v>
      </c>
      <c r="M673" s="40"/>
      <c r="N673" s="36">
        <v>248000</v>
      </c>
      <c r="O673" s="40"/>
      <c r="P673" s="36">
        <v>182000</v>
      </c>
      <c r="Q673" s="40"/>
      <c r="R673" s="36">
        <v>112000</v>
      </c>
      <c r="S673" s="36">
        <f t="shared" si="159"/>
        <v>0</v>
      </c>
      <c r="T673" s="11"/>
      <c r="U673" s="65"/>
    </row>
    <row r="674" spans="1:21" x14ac:dyDescent="0.25">
      <c r="A674" s="65"/>
      <c r="B674" s="65"/>
      <c r="C674" s="65" t="s">
        <v>325</v>
      </c>
      <c r="D674" s="14"/>
      <c r="E674" s="65"/>
      <c r="F674" s="36">
        <f t="shared" si="160"/>
        <v>4245000</v>
      </c>
      <c r="G674" s="40"/>
      <c r="H674" s="36">
        <v>16000</v>
      </c>
      <c r="I674" s="40"/>
      <c r="J674" s="36">
        <v>1349000</v>
      </c>
      <c r="K674" s="40"/>
      <c r="L674" s="36">
        <v>2880000</v>
      </c>
      <c r="M674" s="40"/>
      <c r="N674" s="36">
        <v>2018000</v>
      </c>
      <c r="O674" s="40"/>
      <c r="P674" s="36">
        <v>2594000</v>
      </c>
      <c r="Q674" s="40"/>
      <c r="R674" s="36">
        <v>367000</v>
      </c>
      <c r="S674" s="36">
        <f t="shared" si="159"/>
        <v>0</v>
      </c>
      <c r="T674" s="11"/>
      <c r="U674" s="65"/>
    </row>
    <row r="675" spans="1:21" x14ac:dyDescent="0.25">
      <c r="A675" s="65"/>
      <c r="B675" s="14"/>
      <c r="C675" s="65" t="s">
        <v>326</v>
      </c>
      <c r="D675" s="14"/>
      <c r="E675" s="65"/>
      <c r="F675" s="36">
        <f t="shared" si="160"/>
        <v>3154000</v>
      </c>
      <c r="G675" s="40"/>
      <c r="H675" s="36">
        <v>468000</v>
      </c>
      <c r="I675" s="40"/>
      <c r="J675" s="36">
        <v>374000</v>
      </c>
      <c r="K675" s="40"/>
      <c r="L675" s="36">
        <v>2312000</v>
      </c>
      <c r="M675" s="40"/>
      <c r="N675" s="36">
        <v>1804000</v>
      </c>
      <c r="O675" s="40"/>
      <c r="P675" s="36">
        <v>1351000</v>
      </c>
      <c r="Q675" s="40"/>
      <c r="R675" s="36">
        <v>1000</v>
      </c>
      <c r="S675" s="36">
        <f t="shared" si="159"/>
        <v>0</v>
      </c>
      <c r="T675" s="11"/>
      <c r="U675" s="65"/>
    </row>
    <row r="676" spans="1:21" x14ac:dyDescent="0.25">
      <c r="A676" s="65"/>
      <c r="B676" s="14"/>
      <c r="C676" s="65" t="s">
        <v>310</v>
      </c>
      <c r="D676" s="14"/>
      <c r="E676" s="65"/>
      <c r="F676" s="36">
        <f t="shared" si="160"/>
        <v>0</v>
      </c>
      <c r="G676" s="40"/>
      <c r="H676" s="36">
        <v>0</v>
      </c>
      <c r="I676" s="40"/>
      <c r="J676" s="36">
        <v>0</v>
      </c>
      <c r="K676" s="40"/>
      <c r="L676" s="36">
        <v>0</v>
      </c>
      <c r="M676" s="40"/>
      <c r="N676" s="36">
        <v>0</v>
      </c>
      <c r="O676" s="40"/>
      <c r="P676" s="36">
        <v>0</v>
      </c>
      <c r="Q676" s="40"/>
      <c r="R676" s="36">
        <v>0</v>
      </c>
      <c r="S676" s="36">
        <f t="shared" si="159"/>
        <v>0</v>
      </c>
      <c r="T676" s="11"/>
      <c r="U676" s="65"/>
    </row>
    <row r="677" spans="1:21" x14ac:dyDescent="0.25">
      <c r="A677" s="65"/>
      <c r="B677" s="14"/>
      <c r="C677" s="65" t="s">
        <v>327</v>
      </c>
      <c r="D677" s="14"/>
      <c r="E677" s="65"/>
      <c r="F677" s="36">
        <f t="shared" si="160"/>
        <v>1524000</v>
      </c>
      <c r="G677" s="40"/>
      <c r="H677" s="36">
        <v>23000</v>
      </c>
      <c r="I677" s="40"/>
      <c r="J677" s="36">
        <v>216000</v>
      </c>
      <c r="K677" s="40"/>
      <c r="L677" s="36">
        <v>1285000</v>
      </c>
      <c r="M677" s="40"/>
      <c r="N677" s="36">
        <v>859000</v>
      </c>
      <c r="O677" s="40"/>
      <c r="P677" s="36">
        <v>666000</v>
      </c>
      <c r="Q677" s="40"/>
      <c r="R677" s="36">
        <v>1000</v>
      </c>
      <c r="S677" s="36">
        <f t="shared" si="159"/>
        <v>0</v>
      </c>
      <c r="T677" s="11"/>
      <c r="U677" s="65"/>
    </row>
    <row r="678" spans="1:21" x14ac:dyDescent="0.25">
      <c r="A678" s="65"/>
      <c r="B678" s="14"/>
      <c r="C678" s="65" t="s">
        <v>328</v>
      </c>
      <c r="D678" s="14"/>
      <c r="E678" s="65"/>
      <c r="F678" s="36">
        <f t="shared" si="160"/>
        <v>39000</v>
      </c>
      <c r="G678" s="40"/>
      <c r="H678" s="36">
        <v>0</v>
      </c>
      <c r="I678" s="40"/>
      <c r="J678" s="36">
        <v>39000</v>
      </c>
      <c r="K678" s="40"/>
      <c r="L678" s="36">
        <v>0</v>
      </c>
      <c r="M678" s="40"/>
      <c r="N678" s="36">
        <v>0</v>
      </c>
      <c r="O678" s="40"/>
      <c r="P678" s="36">
        <v>39000</v>
      </c>
      <c r="Q678" s="40"/>
      <c r="R678" s="36">
        <v>0</v>
      </c>
      <c r="S678" s="36">
        <f t="shared" si="159"/>
        <v>0</v>
      </c>
      <c r="T678" s="11"/>
      <c r="U678" s="65"/>
    </row>
    <row r="679" spans="1:21" x14ac:dyDescent="0.25">
      <c r="A679" s="65"/>
      <c r="B679" s="14"/>
      <c r="C679" s="65" t="s">
        <v>145</v>
      </c>
      <c r="D679" s="65"/>
      <c r="E679" s="65"/>
    </row>
    <row r="680" spans="1:21" x14ac:dyDescent="0.25">
      <c r="A680" s="65"/>
      <c r="B680" s="14"/>
      <c r="C680" s="65"/>
      <c r="D680" s="65" t="s">
        <v>146</v>
      </c>
      <c r="E680" s="65"/>
      <c r="F680" s="36">
        <f>SUM(H680:L680)</f>
        <v>629000</v>
      </c>
      <c r="G680" s="40"/>
      <c r="H680" s="36">
        <v>629000</v>
      </c>
      <c r="I680" s="40"/>
      <c r="J680" s="36">
        <v>0</v>
      </c>
      <c r="K680" s="40"/>
      <c r="L680" s="36">
        <v>0</v>
      </c>
      <c r="M680" s="40"/>
      <c r="N680" s="36">
        <v>0</v>
      </c>
      <c r="O680" s="40"/>
      <c r="P680" s="36">
        <v>629000</v>
      </c>
      <c r="Q680" s="40"/>
      <c r="R680" s="36">
        <v>0</v>
      </c>
      <c r="S680" s="36">
        <f t="shared" ref="S680:S681" si="161">SUM(N680:P680)-R680-F680</f>
        <v>0</v>
      </c>
      <c r="T680" s="11"/>
    </row>
    <row r="681" spans="1:21" x14ac:dyDescent="0.25">
      <c r="A681" s="65"/>
      <c r="B681" s="14"/>
      <c r="C681" s="65" t="s">
        <v>23</v>
      </c>
      <c r="D681" s="14"/>
      <c r="E681" s="65"/>
      <c r="F681" s="36">
        <f>SUM(H681:L681)</f>
        <v>-1651000</v>
      </c>
      <c r="G681" s="40"/>
      <c r="H681" s="36">
        <v>928000</v>
      </c>
      <c r="I681" s="40"/>
      <c r="J681" s="36">
        <v>-1934000</v>
      </c>
      <c r="K681" s="40"/>
      <c r="L681" s="36">
        <v>-645000</v>
      </c>
      <c r="M681" s="40"/>
      <c r="N681" s="36">
        <v>-223000</v>
      </c>
      <c r="O681" s="40"/>
      <c r="P681" s="36">
        <v>-1428000</v>
      </c>
      <c r="Q681" s="40"/>
      <c r="R681" s="36">
        <v>0</v>
      </c>
      <c r="S681" s="36">
        <f t="shared" si="161"/>
        <v>0</v>
      </c>
      <c r="T681" s="11"/>
      <c r="U681" s="65"/>
    </row>
    <row r="682" spans="1:21" x14ac:dyDescent="0.25">
      <c r="A682" s="65"/>
      <c r="B682" s="14"/>
      <c r="C682" s="65" t="s">
        <v>147</v>
      </c>
      <c r="D682" s="65"/>
      <c r="E682" s="65"/>
    </row>
    <row r="683" spans="1:21" x14ac:dyDescent="0.25">
      <c r="A683" s="65"/>
      <c r="B683" s="14"/>
      <c r="C683" s="65"/>
      <c r="D683" s="65" t="s">
        <v>148</v>
      </c>
      <c r="E683" s="65"/>
      <c r="F683" s="36">
        <f>SUM(H683:L683)</f>
        <v>0</v>
      </c>
      <c r="G683" s="40"/>
      <c r="H683" s="36">
        <v>0</v>
      </c>
      <c r="I683" s="40"/>
      <c r="J683" s="36">
        <v>0</v>
      </c>
      <c r="K683" s="40"/>
      <c r="L683" s="36">
        <v>0</v>
      </c>
      <c r="M683" s="40"/>
      <c r="N683" s="36">
        <v>0</v>
      </c>
      <c r="O683" s="40"/>
      <c r="P683" s="36">
        <v>0</v>
      </c>
      <c r="Q683" s="40"/>
      <c r="R683" s="36">
        <v>0</v>
      </c>
      <c r="S683" s="36">
        <f t="shared" ref="S683:S709" si="162">SUM(N683:P683)-R683-F683</f>
        <v>0</v>
      </c>
      <c r="T683" s="11"/>
    </row>
    <row r="684" spans="1:21" x14ac:dyDescent="0.25">
      <c r="A684" s="65"/>
      <c r="B684" s="14"/>
      <c r="C684" s="65" t="s">
        <v>329</v>
      </c>
      <c r="D684" s="14"/>
      <c r="E684" s="65"/>
      <c r="F684" s="36">
        <f t="shared" ref="F684:F708" si="163">SUM(H684:L684)</f>
        <v>0</v>
      </c>
      <c r="G684" s="40"/>
      <c r="H684" s="36">
        <v>0</v>
      </c>
      <c r="I684" s="40"/>
      <c r="J684" s="36">
        <v>0</v>
      </c>
      <c r="K684" s="40"/>
      <c r="L684" s="36">
        <v>0</v>
      </c>
      <c r="M684" s="40"/>
      <c r="N684" s="36">
        <v>0</v>
      </c>
      <c r="O684" s="40"/>
      <c r="P684" s="36">
        <v>0</v>
      </c>
      <c r="Q684" s="40"/>
      <c r="R684" s="36">
        <v>0</v>
      </c>
      <c r="S684" s="36">
        <f t="shared" si="162"/>
        <v>0</v>
      </c>
      <c r="T684" s="11"/>
      <c r="U684" s="65"/>
    </row>
    <row r="685" spans="1:21" x14ac:dyDescent="0.25">
      <c r="A685" s="65"/>
      <c r="B685" s="14"/>
      <c r="C685" s="65" t="s">
        <v>312</v>
      </c>
      <c r="D685" s="14"/>
      <c r="E685" s="65"/>
      <c r="F685" s="36">
        <f t="shared" si="163"/>
        <v>5003000</v>
      </c>
      <c r="G685" s="40"/>
      <c r="H685" s="36">
        <v>1338000</v>
      </c>
      <c r="I685" s="40"/>
      <c r="J685" s="36">
        <v>3665000</v>
      </c>
      <c r="K685" s="40"/>
      <c r="L685" s="36">
        <v>0</v>
      </c>
      <c r="M685" s="40"/>
      <c r="N685" s="36">
        <v>0</v>
      </c>
      <c r="O685" s="40"/>
      <c r="P685" s="36">
        <v>5003000</v>
      </c>
      <c r="Q685" s="40"/>
      <c r="R685" s="36">
        <v>0</v>
      </c>
      <c r="S685" s="36">
        <f t="shared" si="162"/>
        <v>0</v>
      </c>
      <c r="T685" s="11"/>
      <c r="U685" s="65"/>
    </row>
    <row r="686" spans="1:21" x14ac:dyDescent="0.25">
      <c r="A686" s="65"/>
      <c r="B686" s="14"/>
      <c r="C686" s="65" t="s">
        <v>330</v>
      </c>
      <c r="D686" s="14"/>
      <c r="E686" s="65"/>
      <c r="F686" s="36">
        <f t="shared" si="163"/>
        <v>57000</v>
      </c>
      <c r="G686" s="40"/>
      <c r="H686" s="36">
        <v>0</v>
      </c>
      <c r="I686" s="40"/>
      <c r="J686" s="36">
        <v>57000</v>
      </c>
      <c r="K686" s="40"/>
      <c r="L686" s="36">
        <v>0</v>
      </c>
      <c r="M686" s="40"/>
      <c r="N686" s="36">
        <v>0</v>
      </c>
      <c r="O686" s="40"/>
      <c r="P686" s="36">
        <v>57000</v>
      </c>
      <c r="Q686" s="40"/>
      <c r="R686" s="36">
        <v>0</v>
      </c>
      <c r="S686" s="36">
        <f t="shared" si="162"/>
        <v>0</v>
      </c>
      <c r="T686" s="11"/>
      <c r="U686" s="65"/>
    </row>
    <row r="687" spans="1:21" s="65" customFormat="1" x14ac:dyDescent="0.25">
      <c r="B687" s="14"/>
      <c r="C687" s="65" t="s">
        <v>560</v>
      </c>
      <c r="D687" s="14"/>
      <c r="F687" s="36">
        <f t="shared" ref="F687" si="164">SUM(H687:L687)</f>
        <v>370000</v>
      </c>
      <c r="G687" s="40"/>
      <c r="H687" s="36">
        <v>0</v>
      </c>
      <c r="I687" s="40"/>
      <c r="J687" s="36">
        <v>0</v>
      </c>
      <c r="K687" s="40"/>
      <c r="L687" s="36">
        <v>370000</v>
      </c>
      <c r="M687" s="40"/>
      <c r="N687" s="36">
        <v>198000</v>
      </c>
      <c r="O687" s="40"/>
      <c r="P687" s="36">
        <v>172000</v>
      </c>
      <c r="Q687" s="40"/>
      <c r="R687" s="36">
        <v>0</v>
      </c>
      <c r="S687" s="36">
        <f t="shared" ref="S687" si="165">SUM(N687:P687)-R687-F687</f>
        <v>0</v>
      </c>
      <c r="T687" s="64"/>
    </row>
    <row r="688" spans="1:21" x14ac:dyDescent="0.25">
      <c r="A688" s="65"/>
      <c r="B688" s="14"/>
      <c r="C688" s="65" t="s">
        <v>331</v>
      </c>
      <c r="D688" s="14"/>
      <c r="E688" s="65"/>
      <c r="F688" s="36">
        <f t="shared" si="163"/>
        <v>359000</v>
      </c>
      <c r="G688" s="40"/>
      <c r="H688" s="36">
        <v>335000</v>
      </c>
      <c r="I688" s="40"/>
      <c r="J688" s="36">
        <v>3000</v>
      </c>
      <c r="K688" s="40"/>
      <c r="L688" s="36">
        <v>21000</v>
      </c>
      <c r="M688" s="40"/>
      <c r="N688" s="36">
        <v>221000</v>
      </c>
      <c r="O688" s="40"/>
      <c r="P688" s="36">
        <v>138000</v>
      </c>
      <c r="Q688" s="40"/>
      <c r="R688" s="36">
        <v>0</v>
      </c>
      <c r="S688" s="36">
        <f t="shared" si="162"/>
        <v>0</v>
      </c>
      <c r="T688" s="11"/>
      <c r="U688" s="65"/>
    </row>
    <row r="689" spans="1:21" x14ac:dyDescent="0.25">
      <c r="A689" s="65"/>
      <c r="B689" s="14"/>
      <c r="C689" s="65" t="s">
        <v>333</v>
      </c>
      <c r="D689" s="14"/>
      <c r="E689" s="65"/>
      <c r="F689" s="36">
        <f t="shared" si="163"/>
        <v>12305000</v>
      </c>
      <c r="G689" s="40"/>
      <c r="H689" s="36">
        <v>369000</v>
      </c>
      <c r="I689" s="40"/>
      <c r="J689" s="36">
        <v>2436000</v>
      </c>
      <c r="K689" s="40"/>
      <c r="L689" s="36">
        <v>9500000</v>
      </c>
      <c r="M689" s="40"/>
      <c r="N689" s="36">
        <v>5892000</v>
      </c>
      <c r="O689" s="40"/>
      <c r="P689" s="36">
        <v>6413000</v>
      </c>
      <c r="Q689" s="40"/>
      <c r="R689" s="36">
        <v>0</v>
      </c>
      <c r="S689" s="36">
        <f t="shared" si="162"/>
        <v>0</v>
      </c>
      <c r="T689" s="11"/>
      <c r="U689" s="65"/>
    </row>
    <row r="690" spans="1:21" x14ac:dyDescent="0.25">
      <c r="A690" s="65"/>
      <c r="B690" s="14"/>
      <c r="C690" s="65" t="s">
        <v>334</v>
      </c>
      <c r="D690" s="14"/>
      <c r="E690" s="65"/>
      <c r="F690" s="36">
        <f t="shared" si="163"/>
        <v>235000</v>
      </c>
      <c r="G690" s="40"/>
      <c r="H690" s="36">
        <v>139000</v>
      </c>
      <c r="I690" s="40"/>
      <c r="J690" s="36">
        <v>96000</v>
      </c>
      <c r="K690" s="40"/>
      <c r="L690" s="36">
        <v>0</v>
      </c>
      <c r="M690" s="40"/>
      <c r="N690" s="36">
        <v>97000</v>
      </c>
      <c r="O690" s="40"/>
      <c r="P690" s="36">
        <v>137000</v>
      </c>
      <c r="Q690" s="40"/>
      <c r="R690" s="36">
        <v>-1000</v>
      </c>
      <c r="S690" s="36">
        <f t="shared" si="162"/>
        <v>0</v>
      </c>
      <c r="T690" s="11"/>
      <c r="U690" s="65"/>
    </row>
    <row r="691" spans="1:21" x14ac:dyDescent="0.25">
      <c r="A691" s="65"/>
      <c r="B691" s="14"/>
      <c r="C691" s="65" t="s">
        <v>335</v>
      </c>
      <c r="D691" s="14"/>
      <c r="E691" s="65"/>
      <c r="F691" s="36">
        <f t="shared" si="163"/>
        <v>0</v>
      </c>
      <c r="G691" s="40"/>
      <c r="H691" s="36">
        <v>0</v>
      </c>
      <c r="I691" s="40"/>
      <c r="J691" s="36">
        <v>0</v>
      </c>
      <c r="K691" s="40"/>
      <c r="L691" s="36">
        <v>0</v>
      </c>
      <c r="M691" s="40"/>
      <c r="N691" s="36">
        <v>0</v>
      </c>
      <c r="O691" s="40"/>
      <c r="P691" s="36">
        <v>0</v>
      </c>
      <c r="Q691" s="40"/>
      <c r="R691" s="36">
        <v>0</v>
      </c>
      <c r="S691" s="36">
        <f t="shared" si="162"/>
        <v>0</v>
      </c>
      <c r="T691" s="11"/>
      <c r="U691" s="65"/>
    </row>
    <row r="692" spans="1:21" x14ac:dyDescent="0.25">
      <c r="A692" s="65"/>
      <c r="B692" s="14"/>
      <c r="C692" s="65" t="s">
        <v>336</v>
      </c>
      <c r="D692" s="14"/>
      <c r="E692" s="65"/>
      <c r="F692" s="36">
        <f t="shared" si="163"/>
        <v>7666000</v>
      </c>
      <c r="G692" s="40"/>
      <c r="H692" s="36">
        <v>1332000</v>
      </c>
      <c r="I692" s="40"/>
      <c r="J692" s="36">
        <v>382000</v>
      </c>
      <c r="K692" s="40"/>
      <c r="L692" s="36">
        <v>5952000</v>
      </c>
      <c r="M692" s="40"/>
      <c r="N692" s="36">
        <v>4140000</v>
      </c>
      <c r="O692" s="40"/>
      <c r="P692" s="36">
        <v>3537000</v>
      </c>
      <c r="Q692" s="40"/>
      <c r="R692" s="36">
        <v>11000</v>
      </c>
      <c r="S692" s="36">
        <f t="shared" si="162"/>
        <v>0</v>
      </c>
      <c r="T692" s="11"/>
      <c r="U692" s="65"/>
    </row>
    <row r="693" spans="1:21" x14ac:dyDescent="0.25">
      <c r="A693" s="65"/>
      <c r="B693" s="14"/>
      <c r="C693" s="65" t="s">
        <v>337</v>
      </c>
      <c r="D693" s="14"/>
      <c r="E693" s="65"/>
      <c r="F693" s="36">
        <f t="shared" si="163"/>
        <v>1269000</v>
      </c>
      <c r="G693" s="40"/>
      <c r="H693" s="36">
        <v>0</v>
      </c>
      <c r="I693" s="40"/>
      <c r="J693" s="36">
        <v>904000</v>
      </c>
      <c r="K693" s="40"/>
      <c r="L693" s="36">
        <v>365000</v>
      </c>
      <c r="M693" s="40"/>
      <c r="N693" s="36">
        <v>562000</v>
      </c>
      <c r="O693" s="40"/>
      <c r="P693" s="36">
        <v>737000</v>
      </c>
      <c r="Q693" s="40"/>
      <c r="R693" s="36">
        <v>30000</v>
      </c>
      <c r="S693" s="36">
        <f t="shared" si="162"/>
        <v>0</v>
      </c>
      <c r="T693" s="11"/>
      <c r="U693" s="65"/>
    </row>
    <row r="694" spans="1:21" x14ac:dyDescent="0.25">
      <c r="A694" s="65"/>
      <c r="B694" s="14"/>
      <c r="C694" s="65" t="s">
        <v>315</v>
      </c>
      <c r="D694" s="14"/>
      <c r="E694" s="65"/>
      <c r="F694" s="36">
        <f t="shared" si="163"/>
        <v>2994000</v>
      </c>
      <c r="G694" s="40"/>
      <c r="H694" s="36">
        <v>24000</v>
      </c>
      <c r="I694" s="40"/>
      <c r="J694" s="36">
        <v>1188000</v>
      </c>
      <c r="K694" s="40"/>
      <c r="L694" s="36">
        <v>1782000</v>
      </c>
      <c r="M694" s="40"/>
      <c r="N694" s="36">
        <v>1389000</v>
      </c>
      <c r="O694" s="40"/>
      <c r="P694" s="36">
        <v>1635000</v>
      </c>
      <c r="Q694" s="40"/>
      <c r="R694" s="36">
        <v>30000</v>
      </c>
      <c r="S694" s="36">
        <f t="shared" si="162"/>
        <v>0</v>
      </c>
      <c r="T694" s="11"/>
      <c r="U694" s="65"/>
    </row>
    <row r="695" spans="1:21" x14ac:dyDescent="0.25">
      <c r="A695" s="65"/>
      <c r="B695" s="14"/>
      <c r="C695" s="65" t="s">
        <v>338</v>
      </c>
      <c r="D695" s="14"/>
      <c r="E695" s="65"/>
      <c r="F695" s="36">
        <f t="shared" si="163"/>
        <v>917000</v>
      </c>
      <c r="G695" s="40"/>
      <c r="H695" s="36">
        <v>797000</v>
      </c>
      <c r="I695" s="40"/>
      <c r="J695" s="36">
        <v>87000</v>
      </c>
      <c r="K695" s="40"/>
      <c r="L695" s="36">
        <v>33000</v>
      </c>
      <c r="M695" s="40"/>
      <c r="N695" s="36">
        <v>531000</v>
      </c>
      <c r="O695" s="40"/>
      <c r="P695" s="36">
        <v>387000</v>
      </c>
      <c r="Q695" s="40"/>
      <c r="R695" s="36">
        <v>1000</v>
      </c>
      <c r="S695" s="36">
        <f t="shared" si="162"/>
        <v>0</v>
      </c>
      <c r="T695" s="11"/>
      <c r="U695" s="65"/>
    </row>
    <row r="696" spans="1:21" x14ac:dyDescent="0.25">
      <c r="A696" s="65"/>
      <c r="B696" s="14"/>
      <c r="C696" s="65" t="s">
        <v>339</v>
      </c>
      <c r="D696" s="14"/>
      <c r="E696" s="65"/>
      <c r="F696" s="36">
        <f t="shared" si="163"/>
        <v>0</v>
      </c>
      <c r="G696" s="40"/>
      <c r="H696" s="36">
        <v>0</v>
      </c>
      <c r="I696" s="40"/>
      <c r="J696" s="36">
        <v>0</v>
      </c>
      <c r="K696" s="40"/>
      <c r="L696" s="36">
        <v>0</v>
      </c>
      <c r="M696" s="40"/>
      <c r="N696" s="36">
        <v>0</v>
      </c>
      <c r="O696" s="40"/>
      <c r="P696" s="36">
        <v>0</v>
      </c>
      <c r="Q696" s="40"/>
      <c r="R696" s="36">
        <v>0</v>
      </c>
      <c r="S696" s="36">
        <f t="shared" si="162"/>
        <v>0</v>
      </c>
      <c r="T696" s="11"/>
      <c r="U696" s="65"/>
    </row>
    <row r="697" spans="1:21" x14ac:dyDescent="0.25">
      <c r="A697" s="65"/>
      <c r="B697" s="14"/>
      <c r="C697" s="65" t="s">
        <v>340</v>
      </c>
      <c r="D697" s="14"/>
      <c r="E697" s="65"/>
      <c r="F697" s="36">
        <f t="shared" si="163"/>
        <v>497000</v>
      </c>
      <c r="G697" s="40"/>
      <c r="H697" s="36">
        <v>-3000</v>
      </c>
      <c r="I697" s="40"/>
      <c r="J697" s="36">
        <v>496000</v>
      </c>
      <c r="K697" s="40"/>
      <c r="L697" s="36">
        <v>4000</v>
      </c>
      <c r="M697" s="40"/>
      <c r="N697" s="36">
        <v>279000</v>
      </c>
      <c r="O697" s="40"/>
      <c r="P697" s="36">
        <v>218000</v>
      </c>
      <c r="Q697" s="40"/>
      <c r="R697" s="36">
        <v>0</v>
      </c>
      <c r="S697" s="36">
        <f t="shared" si="162"/>
        <v>0</v>
      </c>
      <c r="T697" s="11"/>
      <c r="U697" s="65"/>
    </row>
    <row r="698" spans="1:21" x14ac:dyDescent="0.25">
      <c r="A698" s="65"/>
      <c r="B698" s="14"/>
      <c r="C698" s="65" t="s">
        <v>49</v>
      </c>
      <c r="D698" s="14"/>
      <c r="E698" s="65"/>
      <c r="F698" s="36">
        <f t="shared" si="163"/>
        <v>212000</v>
      </c>
      <c r="G698" s="40"/>
      <c r="H698" s="36">
        <v>107000</v>
      </c>
      <c r="I698" s="40"/>
      <c r="J698" s="36">
        <v>102000</v>
      </c>
      <c r="K698" s="40"/>
      <c r="L698" s="36">
        <v>3000</v>
      </c>
      <c r="M698" s="40"/>
      <c r="N698" s="36">
        <v>187000</v>
      </c>
      <c r="O698" s="40"/>
      <c r="P698" s="36">
        <v>216000</v>
      </c>
      <c r="Q698" s="40"/>
      <c r="R698" s="36">
        <v>191000</v>
      </c>
      <c r="S698" s="36">
        <f t="shared" si="162"/>
        <v>0</v>
      </c>
      <c r="T698" s="11"/>
      <c r="U698" s="65"/>
    </row>
    <row r="699" spans="1:21" x14ac:dyDescent="0.25">
      <c r="A699" s="65"/>
      <c r="B699" s="14"/>
      <c r="C699" s="65" t="s">
        <v>341</v>
      </c>
      <c r="D699" s="14"/>
      <c r="E699" s="65"/>
      <c r="F699" s="36">
        <f t="shared" si="163"/>
        <v>25939000</v>
      </c>
      <c r="G699" s="40"/>
      <c r="H699" s="36">
        <v>350000</v>
      </c>
      <c r="I699" s="40"/>
      <c r="J699" s="36">
        <v>9279000</v>
      </c>
      <c r="K699" s="40"/>
      <c r="L699" s="36">
        <v>16310000</v>
      </c>
      <c r="M699" s="40"/>
      <c r="N699" s="36">
        <v>14791000</v>
      </c>
      <c r="O699" s="40"/>
      <c r="P699" s="36">
        <v>26335000</v>
      </c>
      <c r="Q699" s="40"/>
      <c r="R699" s="36">
        <v>15187000</v>
      </c>
      <c r="S699" s="36">
        <f t="shared" si="162"/>
        <v>0</v>
      </c>
      <c r="T699" s="11"/>
      <c r="U699" s="65"/>
    </row>
    <row r="700" spans="1:21" x14ac:dyDescent="0.25">
      <c r="A700" s="65"/>
      <c r="B700" s="14"/>
      <c r="C700" s="65" t="s">
        <v>507</v>
      </c>
      <c r="D700" s="65"/>
      <c r="E700" s="65"/>
      <c r="F700" s="36">
        <f t="shared" si="163"/>
        <v>37000</v>
      </c>
      <c r="G700" s="40"/>
      <c r="H700" s="36">
        <v>0</v>
      </c>
      <c r="I700" s="40"/>
      <c r="J700" s="36">
        <v>0</v>
      </c>
      <c r="K700" s="40"/>
      <c r="L700" s="36">
        <v>37000</v>
      </c>
      <c r="M700" s="40"/>
      <c r="N700" s="36">
        <v>28000</v>
      </c>
      <c r="O700" s="40"/>
      <c r="P700" s="36">
        <v>8000</v>
      </c>
      <c r="Q700" s="40"/>
      <c r="R700" s="36">
        <v>-1000</v>
      </c>
      <c r="S700" s="36">
        <f t="shared" si="162"/>
        <v>0</v>
      </c>
      <c r="T700" s="11"/>
      <c r="U700" s="65"/>
    </row>
    <row r="701" spans="1:21" x14ac:dyDescent="0.25">
      <c r="A701" s="65"/>
      <c r="B701" s="14"/>
      <c r="C701" s="65" t="s">
        <v>342</v>
      </c>
      <c r="D701" s="14"/>
      <c r="E701" s="65"/>
      <c r="F701" s="36">
        <f t="shared" si="163"/>
        <v>211000</v>
      </c>
      <c r="G701" s="40"/>
      <c r="H701" s="36">
        <v>0</v>
      </c>
      <c r="I701" s="40"/>
      <c r="J701" s="36">
        <v>211000</v>
      </c>
      <c r="K701" s="40"/>
      <c r="L701" s="36">
        <v>0</v>
      </c>
      <c r="M701" s="40"/>
      <c r="N701" s="36">
        <v>131000</v>
      </c>
      <c r="O701" s="40"/>
      <c r="P701" s="36">
        <v>80000</v>
      </c>
      <c r="Q701" s="40"/>
      <c r="R701" s="36">
        <v>0</v>
      </c>
      <c r="S701" s="36">
        <f t="shared" si="162"/>
        <v>0</v>
      </c>
      <c r="T701" s="11"/>
      <c r="U701" s="65"/>
    </row>
    <row r="702" spans="1:21" s="65" customFormat="1" x14ac:dyDescent="0.25">
      <c r="B702" s="14"/>
      <c r="C702" s="65" t="s">
        <v>561</v>
      </c>
      <c r="D702" s="14"/>
      <c r="F702" s="36">
        <f t="shared" ref="F702:F704" si="166">SUM(H702:L702)</f>
        <v>4739000</v>
      </c>
      <c r="G702" s="40"/>
      <c r="H702" s="36">
        <v>0</v>
      </c>
      <c r="I702" s="40"/>
      <c r="J702" s="36">
        <v>4665000</v>
      </c>
      <c r="K702" s="40"/>
      <c r="L702" s="36">
        <v>74000</v>
      </c>
      <c r="M702" s="40"/>
      <c r="N702" s="36">
        <v>2725000</v>
      </c>
      <c r="O702" s="40"/>
      <c r="P702" s="36">
        <v>2014000</v>
      </c>
      <c r="Q702" s="40"/>
      <c r="R702" s="36">
        <v>0</v>
      </c>
      <c r="S702" s="36">
        <f t="shared" ref="S702:S704" si="167">SUM(N702:P702)-R702-F702</f>
        <v>0</v>
      </c>
      <c r="T702" s="64"/>
    </row>
    <row r="703" spans="1:21" s="65" customFormat="1" x14ac:dyDescent="0.25">
      <c r="B703" s="14"/>
      <c r="C703" s="65" t="s">
        <v>563</v>
      </c>
      <c r="D703" s="14"/>
      <c r="F703" s="36">
        <f t="shared" si="166"/>
        <v>320000</v>
      </c>
      <c r="G703" s="40"/>
      <c r="H703" s="36">
        <v>0</v>
      </c>
      <c r="I703" s="40"/>
      <c r="J703" s="36">
        <v>320000</v>
      </c>
      <c r="K703" s="40"/>
      <c r="L703" s="36">
        <v>0</v>
      </c>
      <c r="M703" s="40"/>
      <c r="N703" s="36">
        <v>11000</v>
      </c>
      <c r="O703" s="40"/>
      <c r="P703" s="36">
        <v>309000</v>
      </c>
      <c r="Q703" s="40"/>
      <c r="R703" s="36">
        <v>0</v>
      </c>
      <c r="S703" s="36">
        <f t="shared" si="167"/>
        <v>0</v>
      </c>
      <c r="T703" s="64"/>
    </row>
    <row r="704" spans="1:21" s="65" customFormat="1" x14ac:dyDescent="0.25">
      <c r="B704" s="14"/>
      <c r="C704" s="65" t="s">
        <v>562</v>
      </c>
      <c r="D704" s="14"/>
      <c r="F704" s="36">
        <f t="shared" si="166"/>
        <v>25000</v>
      </c>
      <c r="G704" s="40"/>
      <c r="H704" s="36">
        <v>0</v>
      </c>
      <c r="I704" s="40"/>
      <c r="J704" s="36">
        <v>25000</v>
      </c>
      <c r="K704" s="40"/>
      <c r="L704" s="36">
        <v>0</v>
      </c>
      <c r="M704" s="40"/>
      <c r="N704" s="36">
        <v>16000</v>
      </c>
      <c r="O704" s="40"/>
      <c r="P704" s="36">
        <v>8000</v>
      </c>
      <c r="Q704" s="40"/>
      <c r="R704" s="36">
        <v>-1000</v>
      </c>
      <c r="S704" s="36">
        <f t="shared" si="167"/>
        <v>0</v>
      </c>
      <c r="T704" s="64"/>
    </row>
    <row r="705" spans="1:21" x14ac:dyDescent="0.25">
      <c r="A705" s="65"/>
      <c r="B705" s="14"/>
      <c r="C705" s="65" t="s">
        <v>149</v>
      </c>
      <c r="D705" s="14"/>
      <c r="E705" s="15"/>
      <c r="F705" s="36">
        <f t="shared" si="163"/>
        <v>75000</v>
      </c>
      <c r="G705" s="40"/>
      <c r="H705" s="36">
        <v>0</v>
      </c>
      <c r="I705" s="40"/>
      <c r="J705" s="36">
        <v>75000</v>
      </c>
      <c r="K705" s="40"/>
      <c r="L705" s="36">
        <v>0</v>
      </c>
      <c r="M705" s="40"/>
      <c r="N705" s="36">
        <v>59000</v>
      </c>
      <c r="O705" s="40"/>
      <c r="P705" s="36">
        <v>68000</v>
      </c>
      <c r="Q705" s="40"/>
      <c r="R705" s="36">
        <v>52000</v>
      </c>
      <c r="S705" s="36">
        <f t="shared" si="162"/>
        <v>0</v>
      </c>
      <c r="T705" s="11"/>
      <c r="U705" s="65"/>
    </row>
    <row r="706" spans="1:21" x14ac:dyDescent="0.25">
      <c r="A706" s="65"/>
      <c r="B706" s="14"/>
      <c r="C706" s="65" t="s">
        <v>343</v>
      </c>
      <c r="D706" s="14"/>
      <c r="E706" s="15"/>
      <c r="F706" s="36">
        <f t="shared" si="163"/>
        <v>7000</v>
      </c>
      <c r="G706" s="40"/>
      <c r="H706" s="36">
        <v>6000</v>
      </c>
      <c r="I706" s="40"/>
      <c r="J706" s="36">
        <v>1000</v>
      </c>
      <c r="K706" s="40"/>
      <c r="L706" s="36">
        <v>0</v>
      </c>
      <c r="M706" s="40"/>
      <c r="N706" s="36">
        <v>0</v>
      </c>
      <c r="O706" s="40"/>
      <c r="P706" s="36">
        <v>6000</v>
      </c>
      <c r="Q706" s="40"/>
      <c r="R706" s="36">
        <v>-1000</v>
      </c>
      <c r="S706" s="36">
        <f t="shared" si="162"/>
        <v>0</v>
      </c>
      <c r="T706" s="11"/>
      <c r="U706" s="65"/>
    </row>
    <row r="707" spans="1:21" x14ac:dyDescent="0.25">
      <c r="A707" s="65"/>
      <c r="B707" s="14"/>
      <c r="C707" s="65" t="s">
        <v>358</v>
      </c>
      <c r="D707" s="14"/>
      <c r="E707" s="15"/>
      <c r="F707" s="36">
        <f t="shared" si="163"/>
        <v>3000</v>
      </c>
      <c r="G707" s="40"/>
      <c r="H707" s="36">
        <v>1000</v>
      </c>
      <c r="I707" s="40"/>
      <c r="J707" s="36">
        <v>2000</v>
      </c>
      <c r="K707" s="40"/>
      <c r="L707" s="36">
        <v>0</v>
      </c>
      <c r="M707" s="40"/>
      <c r="N707" s="36">
        <v>0</v>
      </c>
      <c r="O707" s="40"/>
      <c r="P707" s="36">
        <v>3000</v>
      </c>
      <c r="Q707" s="40"/>
      <c r="R707" s="36">
        <v>0</v>
      </c>
      <c r="S707" s="36">
        <f t="shared" si="162"/>
        <v>0</v>
      </c>
      <c r="T707" s="11"/>
      <c r="U707" s="65"/>
    </row>
    <row r="708" spans="1:21" x14ac:dyDescent="0.25">
      <c r="A708" s="65"/>
      <c r="B708" s="14"/>
      <c r="C708" s="65" t="s">
        <v>319</v>
      </c>
      <c r="D708" s="14"/>
      <c r="E708" s="65"/>
      <c r="F708" s="36">
        <f t="shared" si="163"/>
        <v>0</v>
      </c>
      <c r="G708" s="40"/>
      <c r="H708" s="36">
        <v>0</v>
      </c>
      <c r="I708" s="40"/>
      <c r="J708" s="36">
        <v>0</v>
      </c>
      <c r="K708" s="40"/>
      <c r="L708" s="36">
        <v>0</v>
      </c>
      <c r="M708" s="40"/>
      <c r="N708" s="36">
        <v>0</v>
      </c>
      <c r="O708" s="40"/>
      <c r="P708" s="36">
        <v>0</v>
      </c>
      <c r="Q708" s="40"/>
      <c r="R708" s="36">
        <v>0</v>
      </c>
      <c r="S708" s="36">
        <f t="shared" si="162"/>
        <v>0</v>
      </c>
      <c r="T708" s="11"/>
      <c r="U708" s="65"/>
    </row>
    <row r="709" spans="1:21" x14ac:dyDescent="0.25">
      <c r="A709" s="65"/>
      <c r="B709" s="14"/>
      <c r="C709" s="65" t="s">
        <v>141</v>
      </c>
      <c r="D709" s="14"/>
      <c r="E709" s="65"/>
      <c r="F709" s="39">
        <f t="shared" ref="F709" si="168">SUM(H709:L709)</f>
        <v>0</v>
      </c>
      <c r="G709" s="40"/>
      <c r="H709" s="39">
        <v>0</v>
      </c>
      <c r="I709" s="40"/>
      <c r="J709" s="39">
        <v>0</v>
      </c>
      <c r="K709" s="40"/>
      <c r="L709" s="39">
        <v>0</v>
      </c>
      <c r="M709" s="40"/>
      <c r="N709" s="39">
        <v>0</v>
      </c>
      <c r="O709" s="40"/>
      <c r="P709" s="39">
        <v>0</v>
      </c>
      <c r="Q709" s="40"/>
      <c r="R709" s="39">
        <v>0</v>
      </c>
      <c r="S709" s="36">
        <f t="shared" si="162"/>
        <v>0</v>
      </c>
      <c r="T709" s="11"/>
      <c r="U709" s="65"/>
    </row>
    <row r="710" spans="1:21" x14ac:dyDescent="0.25">
      <c r="A710" s="65"/>
      <c r="B710" s="14"/>
      <c r="C710" s="65"/>
      <c r="D710" s="14"/>
      <c r="E710" s="65"/>
      <c r="F710" s="41"/>
      <c r="G710" s="40"/>
      <c r="H710" s="41"/>
      <c r="I710" s="40"/>
      <c r="J710" s="41"/>
      <c r="K710" s="40"/>
      <c r="L710" s="41"/>
      <c r="M710" s="40"/>
      <c r="N710" s="41"/>
      <c r="O710" s="40"/>
      <c r="P710" s="41"/>
      <c r="Q710" s="40"/>
      <c r="R710" s="41"/>
      <c r="T710" s="11"/>
    </row>
    <row r="711" spans="1:21" x14ac:dyDescent="0.25">
      <c r="A711" s="65"/>
      <c r="B711" s="14"/>
      <c r="C711" s="65"/>
      <c r="D711" s="14"/>
      <c r="E711" s="65" t="s">
        <v>4</v>
      </c>
      <c r="F711" s="39">
        <f>SUM(H711:L711)</f>
        <v>79246000</v>
      </c>
      <c r="G711" s="41"/>
      <c r="H711" s="39">
        <f>SUM(H663:H709)</f>
        <v>8109000</v>
      </c>
      <c r="I711" s="41"/>
      <c r="J711" s="39">
        <f>SUM(J663:J709)</f>
        <v>26228000</v>
      </c>
      <c r="K711" s="41"/>
      <c r="L711" s="39">
        <f>SUM(L663:L709)</f>
        <v>44909000</v>
      </c>
      <c r="M711" s="41"/>
      <c r="N711" s="39">
        <f>SUM(N663:N709)</f>
        <v>39349000</v>
      </c>
      <c r="O711" s="41"/>
      <c r="P711" s="39">
        <f>SUM(P663:P709)</f>
        <v>56776000</v>
      </c>
      <c r="Q711" s="41"/>
      <c r="R711" s="39">
        <f>SUM(R663:R709)</f>
        <v>16879000</v>
      </c>
      <c r="S711" s="36">
        <f t="shared" ref="S711" si="169">SUM(N711:P711)-R711-F711</f>
        <v>0</v>
      </c>
      <c r="T711" s="11"/>
    </row>
    <row r="712" spans="1:21" x14ac:dyDescent="0.25">
      <c r="A712" s="65"/>
      <c r="B712" s="14"/>
      <c r="C712" s="65"/>
      <c r="D712" s="14"/>
      <c r="E712" s="65"/>
      <c r="F712" s="41"/>
      <c r="G712" s="40"/>
      <c r="H712" s="41"/>
      <c r="I712" s="40"/>
      <c r="J712" s="41"/>
      <c r="K712" s="40"/>
      <c r="L712" s="41"/>
      <c r="M712" s="40"/>
      <c r="N712" s="41"/>
      <c r="O712" s="40"/>
      <c r="P712" s="41"/>
      <c r="Q712" s="40"/>
      <c r="R712" s="41"/>
      <c r="T712" s="11"/>
    </row>
    <row r="713" spans="1:21" x14ac:dyDescent="0.25">
      <c r="A713" s="65"/>
      <c r="B713" s="65" t="s">
        <v>68</v>
      </c>
      <c r="C713" s="65"/>
      <c r="D713" s="14"/>
      <c r="E713" s="65"/>
      <c r="T713" s="11"/>
    </row>
    <row r="714" spans="1:21" x14ac:dyDescent="0.25">
      <c r="A714" s="65"/>
      <c r="B714" s="14"/>
      <c r="C714" s="65" t="s">
        <v>122</v>
      </c>
      <c r="D714" s="14"/>
      <c r="E714" s="65"/>
      <c r="F714" s="36">
        <f t="shared" ref="F714:F724" si="170">SUM(H714:L714)</f>
        <v>0</v>
      </c>
      <c r="G714" s="40"/>
      <c r="H714" s="36">
        <v>0</v>
      </c>
      <c r="I714" s="40"/>
      <c r="J714" s="36">
        <v>0</v>
      </c>
      <c r="K714" s="40"/>
      <c r="L714" s="36">
        <v>0</v>
      </c>
      <c r="M714" s="40"/>
      <c r="N714" s="36">
        <v>0</v>
      </c>
      <c r="O714" s="40"/>
      <c r="P714" s="36">
        <v>0</v>
      </c>
      <c r="Q714" s="40"/>
      <c r="R714" s="36">
        <v>0</v>
      </c>
      <c r="S714" s="36">
        <f t="shared" ref="S714:S724" si="171">SUM(N714:P714)-R714-F714</f>
        <v>0</v>
      </c>
      <c r="T714" s="11"/>
    </row>
    <row r="715" spans="1:21" s="65" customFormat="1" x14ac:dyDescent="0.25">
      <c r="B715" s="14"/>
      <c r="C715" s="65" t="s">
        <v>306</v>
      </c>
      <c r="D715" s="14"/>
      <c r="F715" s="36">
        <f t="shared" ref="F715" si="172">SUM(H715:L715)</f>
        <v>8000</v>
      </c>
      <c r="G715" s="40"/>
      <c r="H715" s="36">
        <v>0</v>
      </c>
      <c r="I715" s="40"/>
      <c r="J715" s="36">
        <v>0</v>
      </c>
      <c r="K715" s="40"/>
      <c r="L715" s="36">
        <v>8000</v>
      </c>
      <c r="M715" s="40"/>
      <c r="N715" s="36">
        <v>0</v>
      </c>
      <c r="O715" s="40"/>
      <c r="P715" s="36">
        <v>8000</v>
      </c>
      <c r="Q715" s="40"/>
      <c r="R715" s="36">
        <v>0</v>
      </c>
      <c r="S715" s="36">
        <f t="shared" ref="S715" si="173">SUM(N715:P715)-R715-F715</f>
        <v>0</v>
      </c>
      <c r="T715" s="64"/>
    </row>
    <row r="716" spans="1:21" s="59" customFormat="1" x14ac:dyDescent="0.25">
      <c r="A716" s="65"/>
      <c r="B716" s="14"/>
      <c r="C716" s="65" t="s">
        <v>307</v>
      </c>
      <c r="D716" s="14"/>
      <c r="E716" s="65"/>
      <c r="F716" s="36">
        <f t="shared" si="170"/>
        <v>31000</v>
      </c>
      <c r="G716" s="40"/>
      <c r="H716" s="36">
        <v>0</v>
      </c>
      <c r="I716" s="40"/>
      <c r="J716" s="36">
        <v>31000</v>
      </c>
      <c r="K716" s="40"/>
      <c r="L716" s="36">
        <v>0</v>
      </c>
      <c r="M716" s="40"/>
      <c r="N716" s="36">
        <v>0</v>
      </c>
      <c r="O716" s="40"/>
      <c r="P716" s="36">
        <v>31000</v>
      </c>
      <c r="Q716" s="40"/>
      <c r="R716" s="36">
        <v>0</v>
      </c>
      <c r="S716" s="36">
        <f t="shared" si="171"/>
        <v>0</v>
      </c>
      <c r="T716" s="58"/>
      <c r="U716" s="65"/>
    </row>
    <row r="717" spans="1:21" s="65" customFormat="1" x14ac:dyDescent="0.25">
      <c r="B717" s="14"/>
      <c r="C717" s="65" t="s">
        <v>564</v>
      </c>
      <c r="D717" s="14"/>
      <c r="F717" s="36">
        <f t="shared" ref="F717" si="174">SUM(H717:L717)</f>
        <v>252000</v>
      </c>
      <c r="G717" s="40"/>
      <c r="H717" s="36">
        <v>0</v>
      </c>
      <c r="I717" s="40"/>
      <c r="J717" s="36">
        <v>0</v>
      </c>
      <c r="K717" s="40"/>
      <c r="L717" s="36">
        <v>252000</v>
      </c>
      <c r="M717" s="40"/>
      <c r="N717" s="36">
        <v>161000</v>
      </c>
      <c r="O717" s="40"/>
      <c r="P717" s="36">
        <v>91000</v>
      </c>
      <c r="Q717" s="40"/>
      <c r="R717" s="36">
        <v>0</v>
      </c>
      <c r="S717" s="36">
        <f t="shared" ref="S717" si="175">SUM(N717:P717)-R717-F717</f>
        <v>0</v>
      </c>
      <c r="T717" s="64"/>
    </row>
    <row r="718" spans="1:21" s="46" customFormat="1" x14ac:dyDescent="0.25">
      <c r="A718" s="65"/>
      <c r="B718" s="14"/>
      <c r="C718" s="65" t="s">
        <v>344</v>
      </c>
      <c r="D718" s="14"/>
      <c r="E718" s="65"/>
      <c r="F718" s="36">
        <f t="shared" si="170"/>
        <v>1157000</v>
      </c>
      <c r="G718" s="40"/>
      <c r="H718" s="36">
        <v>111000</v>
      </c>
      <c r="I718" s="40"/>
      <c r="J718" s="36">
        <v>451000</v>
      </c>
      <c r="K718" s="40"/>
      <c r="L718" s="36">
        <v>595000</v>
      </c>
      <c r="M718" s="40"/>
      <c r="N718" s="36">
        <v>457000</v>
      </c>
      <c r="O718" s="40"/>
      <c r="P718" s="36">
        <v>701000</v>
      </c>
      <c r="Q718" s="40"/>
      <c r="R718" s="36">
        <v>1000</v>
      </c>
      <c r="S718" s="36">
        <f t="shared" si="171"/>
        <v>0</v>
      </c>
      <c r="T718" s="11"/>
      <c r="U718" s="65"/>
    </row>
    <row r="719" spans="1:21" x14ac:dyDescent="0.25">
      <c r="A719" s="65"/>
      <c r="B719" s="14"/>
      <c r="C719" s="15" t="s">
        <v>345</v>
      </c>
      <c r="D719" s="15"/>
      <c r="E719" s="65"/>
      <c r="F719" s="36">
        <f t="shared" si="170"/>
        <v>383000</v>
      </c>
      <c r="G719" s="40"/>
      <c r="H719" s="36">
        <v>0</v>
      </c>
      <c r="I719" s="40"/>
      <c r="J719" s="36">
        <v>6000</v>
      </c>
      <c r="K719" s="40"/>
      <c r="L719" s="36">
        <v>377000</v>
      </c>
      <c r="M719" s="40"/>
      <c r="N719" s="36">
        <v>201000</v>
      </c>
      <c r="O719" s="40"/>
      <c r="P719" s="36">
        <v>182000</v>
      </c>
      <c r="Q719" s="40"/>
      <c r="R719" s="36">
        <v>0</v>
      </c>
      <c r="S719" s="36">
        <f t="shared" si="171"/>
        <v>0</v>
      </c>
      <c r="T719" s="11"/>
      <c r="U719" s="65"/>
    </row>
    <row r="720" spans="1:21" s="15" customFormat="1" x14ac:dyDescent="0.25">
      <c r="A720" s="65"/>
      <c r="B720" s="14"/>
      <c r="C720" s="65" t="s">
        <v>130</v>
      </c>
      <c r="D720" s="14"/>
      <c r="E720" s="65"/>
      <c r="F720" s="36">
        <f t="shared" si="170"/>
        <v>0</v>
      </c>
      <c r="G720" s="40"/>
      <c r="H720" s="36">
        <v>0</v>
      </c>
      <c r="I720" s="40"/>
      <c r="J720" s="36">
        <v>0</v>
      </c>
      <c r="K720" s="40"/>
      <c r="L720" s="36">
        <v>0</v>
      </c>
      <c r="M720" s="40"/>
      <c r="N720" s="36">
        <v>0</v>
      </c>
      <c r="O720" s="40"/>
      <c r="P720" s="36">
        <v>0</v>
      </c>
      <c r="Q720" s="40"/>
      <c r="R720" s="36">
        <v>0</v>
      </c>
      <c r="S720" s="36">
        <f t="shared" si="171"/>
        <v>0</v>
      </c>
      <c r="T720" s="11"/>
      <c r="U720" s="65"/>
    </row>
    <row r="721" spans="1:21" x14ac:dyDescent="0.25">
      <c r="A721" s="65"/>
      <c r="B721" s="14"/>
      <c r="C721" s="65" t="s">
        <v>533</v>
      </c>
      <c r="D721" s="14"/>
      <c r="E721" s="65"/>
      <c r="F721" s="36">
        <f t="shared" si="170"/>
        <v>42000</v>
      </c>
      <c r="G721" s="40"/>
      <c r="H721" s="36">
        <v>0</v>
      </c>
      <c r="I721" s="40"/>
      <c r="J721" s="36">
        <v>42000</v>
      </c>
      <c r="K721" s="40"/>
      <c r="L721" s="36">
        <v>0</v>
      </c>
      <c r="M721" s="40"/>
      <c r="N721" s="36">
        <v>384000</v>
      </c>
      <c r="O721" s="40"/>
      <c r="P721" s="36">
        <v>294000</v>
      </c>
      <c r="Q721" s="40"/>
      <c r="R721" s="36">
        <v>636000</v>
      </c>
      <c r="S721" s="36">
        <f t="shared" si="171"/>
        <v>0</v>
      </c>
      <c r="T721" s="11"/>
      <c r="U721" s="65"/>
    </row>
    <row r="722" spans="1:21" x14ac:dyDescent="0.25">
      <c r="A722" s="65"/>
      <c r="B722" s="14"/>
      <c r="C722" s="15" t="s">
        <v>325</v>
      </c>
      <c r="D722" s="14"/>
      <c r="E722" s="65"/>
      <c r="F722" s="36">
        <f t="shared" si="170"/>
        <v>68000</v>
      </c>
      <c r="G722" s="40"/>
      <c r="H722" s="36">
        <v>0</v>
      </c>
      <c r="I722" s="40"/>
      <c r="J722" s="36">
        <v>0</v>
      </c>
      <c r="K722" s="40"/>
      <c r="L722" s="36">
        <v>68000</v>
      </c>
      <c r="M722" s="40"/>
      <c r="N722" s="36">
        <v>44000</v>
      </c>
      <c r="O722" s="40"/>
      <c r="P722" s="36">
        <v>24000</v>
      </c>
      <c r="Q722" s="40"/>
      <c r="R722" s="36">
        <v>0</v>
      </c>
      <c r="S722" s="36">
        <f t="shared" si="171"/>
        <v>0</v>
      </c>
      <c r="T722" s="11"/>
      <c r="U722" s="65"/>
    </row>
    <row r="723" spans="1:21" s="65" customFormat="1" x14ac:dyDescent="0.25">
      <c r="B723" s="14"/>
      <c r="C723" s="15" t="s">
        <v>327</v>
      </c>
      <c r="D723" s="14"/>
      <c r="F723" s="36">
        <f t="shared" si="170"/>
        <v>0</v>
      </c>
      <c r="G723" s="40"/>
      <c r="H723" s="36">
        <v>0</v>
      </c>
      <c r="I723" s="40"/>
      <c r="J723" s="36">
        <v>0</v>
      </c>
      <c r="K723" s="40"/>
      <c r="L723" s="36">
        <v>0</v>
      </c>
      <c r="M723" s="40"/>
      <c r="N723" s="36">
        <v>0</v>
      </c>
      <c r="O723" s="40"/>
      <c r="P723" s="36">
        <v>0</v>
      </c>
      <c r="Q723" s="40"/>
      <c r="R723" s="36">
        <v>0</v>
      </c>
      <c r="S723" s="36">
        <f t="shared" si="171"/>
        <v>0</v>
      </c>
      <c r="T723" s="64"/>
    </row>
    <row r="724" spans="1:21" x14ac:dyDescent="0.25">
      <c r="A724" s="65"/>
      <c r="B724" s="14"/>
      <c r="C724" s="65" t="s">
        <v>23</v>
      </c>
      <c r="D724" s="14"/>
      <c r="E724" s="65"/>
      <c r="F724" s="36">
        <f t="shared" si="170"/>
        <v>31000</v>
      </c>
      <c r="G724" s="40"/>
      <c r="H724" s="36">
        <v>83000</v>
      </c>
      <c r="I724" s="40"/>
      <c r="J724" s="36">
        <v>228000</v>
      </c>
      <c r="K724" s="40"/>
      <c r="L724" s="36">
        <v>-280000</v>
      </c>
      <c r="M724" s="40"/>
      <c r="N724" s="36">
        <v>468000</v>
      </c>
      <c r="O724" s="40"/>
      <c r="P724" s="36">
        <v>-425000</v>
      </c>
      <c r="Q724" s="40"/>
      <c r="R724" s="36">
        <v>12000</v>
      </c>
      <c r="S724" s="36">
        <f t="shared" si="171"/>
        <v>0</v>
      </c>
      <c r="T724" s="11"/>
      <c r="U724" s="65"/>
    </row>
    <row r="725" spans="1:21" x14ac:dyDescent="0.25">
      <c r="A725" s="65"/>
      <c r="B725" s="14"/>
      <c r="C725" s="65" t="s">
        <v>346</v>
      </c>
      <c r="D725" s="14"/>
      <c r="E725" s="65"/>
      <c r="F725" s="36">
        <f>SUM(H725:L725)</f>
        <v>0</v>
      </c>
      <c r="G725" s="40"/>
      <c r="H725" s="36">
        <v>0</v>
      </c>
      <c r="I725" s="40"/>
      <c r="J725" s="36">
        <v>0</v>
      </c>
      <c r="K725" s="40"/>
      <c r="L725" s="36">
        <v>0</v>
      </c>
      <c r="M725" s="40"/>
      <c r="N725" s="36">
        <v>0</v>
      </c>
      <c r="O725" s="40"/>
      <c r="P725" s="36">
        <v>0</v>
      </c>
      <c r="Q725" s="40"/>
      <c r="R725" s="36">
        <v>0</v>
      </c>
      <c r="S725" s="36">
        <f>SUM(N725:P725)-R725-F725</f>
        <v>0</v>
      </c>
      <c r="T725" s="11"/>
      <c r="U725" s="65"/>
    </row>
    <row r="726" spans="1:21" s="65" customFormat="1" x14ac:dyDescent="0.25">
      <c r="B726" s="14"/>
      <c r="C726" s="65" t="s">
        <v>333</v>
      </c>
      <c r="F726" s="36">
        <f>SUM(H726:L726)</f>
        <v>1068000</v>
      </c>
      <c r="G726" s="37"/>
      <c r="H726" s="36">
        <v>0</v>
      </c>
      <c r="I726" s="36"/>
      <c r="J726" s="36">
        <v>0</v>
      </c>
      <c r="K726" s="36"/>
      <c r="L726" s="36">
        <v>1068000</v>
      </c>
      <c r="M726" s="36"/>
      <c r="N726" s="36">
        <v>668000</v>
      </c>
      <c r="O726" s="36"/>
      <c r="P726" s="36">
        <v>400000</v>
      </c>
      <c r="Q726" s="36"/>
      <c r="R726" s="36">
        <v>0</v>
      </c>
      <c r="S726" s="36">
        <f>SUM(N726:P726)-R726-F726</f>
        <v>0</v>
      </c>
    </row>
    <row r="727" spans="1:21" s="65" customFormat="1" x14ac:dyDescent="0.25">
      <c r="B727" s="14"/>
      <c r="C727" s="65" t="s">
        <v>565</v>
      </c>
      <c r="F727" s="36">
        <f>SUM(H727:L727)</f>
        <v>14000</v>
      </c>
      <c r="G727" s="37"/>
      <c r="H727" s="36">
        <v>0</v>
      </c>
      <c r="I727" s="36"/>
      <c r="J727" s="36">
        <v>0</v>
      </c>
      <c r="K727" s="36"/>
      <c r="L727" s="36">
        <v>14000</v>
      </c>
      <c r="M727" s="36"/>
      <c r="N727" s="36">
        <v>1000</v>
      </c>
      <c r="O727" s="36"/>
      <c r="P727" s="36">
        <v>13000</v>
      </c>
      <c r="Q727" s="36"/>
      <c r="R727" s="36">
        <v>0</v>
      </c>
      <c r="S727" s="36">
        <f>SUM(N727:P727)-R727-F727</f>
        <v>0</v>
      </c>
    </row>
    <row r="728" spans="1:21" s="46" customFormat="1" x14ac:dyDescent="0.25">
      <c r="A728" s="65"/>
      <c r="B728" s="14"/>
      <c r="C728" s="65" t="s">
        <v>347</v>
      </c>
      <c r="D728" s="14"/>
      <c r="E728" s="65"/>
      <c r="F728" s="36">
        <f t="shared" ref="F728:F736" si="176">SUM(H728:L728)</f>
        <v>0</v>
      </c>
      <c r="G728" s="40"/>
      <c r="H728" s="36">
        <v>0</v>
      </c>
      <c r="I728" s="40"/>
      <c r="J728" s="36">
        <v>0</v>
      </c>
      <c r="K728" s="40"/>
      <c r="L728" s="36">
        <v>0</v>
      </c>
      <c r="M728" s="40"/>
      <c r="N728" s="36">
        <v>0</v>
      </c>
      <c r="O728" s="40"/>
      <c r="P728" s="36">
        <v>0</v>
      </c>
      <c r="Q728" s="40"/>
      <c r="R728" s="36">
        <v>0</v>
      </c>
      <c r="S728" s="36">
        <f t="shared" ref="S728:S737" si="177">SUM(N728:P728)-R728-F728</f>
        <v>0</v>
      </c>
      <c r="T728" s="11"/>
    </row>
    <row r="729" spans="1:21" x14ac:dyDescent="0.25">
      <c r="A729" s="65"/>
      <c r="B729" s="14"/>
      <c r="C729" s="65" t="s">
        <v>150</v>
      </c>
      <c r="D729" s="14"/>
      <c r="E729" s="65"/>
      <c r="F729" s="36">
        <f t="shared" si="176"/>
        <v>449000</v>
      </c>
      <c r="G729" s="40"/>
      <c r="H729" s="36">
        <v>0</v>
      </c>
      <c r="I729" s="40"/>
      <c r="J729" s="36">
        <v>235000</v>
      </c>
      <c r="K729" s="40"/>
      <c r="L729" s="36">
        <v>214000</v>
      </c>
      <c r="M729" s="40"/>
      <c r="N729" s="36">
        <v>1080000</v>
      </c>
      <c r="O729" s="40"/>
      <c r="P729" s="36">
        <v>-67000</v>
      </c>
      <c r="Q729" s="40"/>
      <c r="R729" s="36">
        <v>564000</v>
      </c>
      <c r="S729" s="36">
        <f t="shared" si="177"/>
        <v>0</v>
      </c>
      <c r="T729" s="11"/>
      <c r="U729" s="65"/>
    </row>
    <row r="730" spans="1:21" x14ac:dyDescent="0.25">
      <c r="A730" s="65"/>
      <c r="B730" s="14"/>
      <c r="C730" s="65" t="s">
        <v>151</v>
      </c>
      <c r="D730" s="14"/>
      <c r="E730" s="65"/>
      <c r="F730" s="36">
        <f t="shared" si="176"/>
        <v>0</v>
      </c>
      <c r="G730" s="40"/>
      <c r="H730" s="36">
        <v>0</v>
      </c>
      <c r="I730" s="40"/>
      <c r="J730" s="36">
        <v>0</v>
      </c>
      <c r="K730" s="40"/>
      <c r="L730" s="36">
        <v>0</v>
      </c>
      <c r="M730" s="40"/>
      <c r="N730" s="36">
        <v>0</v>
      </c>
      <c r="O730" s="40"/>
      <c r="P730" s="36">
        <v>0</v>
      </c>
      <c r="Q730" s="40"/>
      <c r="R730" s="36">
        <v>0</v>
      </c>
      <c r="S730" s="36">
        <f t="shared" si="177"/>
        <v>0</v>
      </c>
      <c r="T730" s="11"/>
      <c r="U730" s="65"/>
    </row>
    <row r="731" spans="1:21" s="65" customFormat="1" x14ac:dyDescent="0.25">
      <c r="B731" s="14"/>
      <c r="C731" s="65" t="s">
        <v>566</v>
      </c>
      <c r="D731" s="14"/>
      <c r="F731" s="36">
        <f t="shared" ref="F731" si="178">SUM(H731:L731)</f>
        <v>42000</v>
      </c>
      <c r="G731" s="40"/>
      <c r="H731" s="36">
        <v>0</v>
      </c>
      <c r="I731" s="40"/>
      <c r="J731" s="36">
        <v>0</v>
      </c>
      <c r="K731" s="40"/>
      <c r="L731" s="36">
        <v>42000</v>
      </c>
      <c r="M731" s="40"/>
      <c r="N731" s="36">
        <v>27000</v>
      </c>
      <c r="O731" s="40"/>
      <c r="P731" s="36">
        <v>15000</v>
      </c>
      <c r="Q731" s="40"/>
      <c r="R731" s="36">
        <v>0</v>
      </c>
      <c r="S731" s="36">
        <f t="shared" ref="S731" si="179">SUM(N731:P731)-R731-F731</f>
        <v>0</v>
      </c>
      <c r="T731" s="64"/>
    </row>
    <row r="732" spans="1:21" x14ac:dyDescent="0.25">
      <c r="A732" s="65"/>
      <c r="B732" s="14"/>
      <c r="C732" s="65" t="s">
        <v>348</v>
      </c>
      <c r="D732" s="14"/>
      <c r="E732" s="65"/>
      <c r="F732" s="36">
        <f t="shared" si="176"/>
        <v>6518000</v>
      </c>
      <c r="G732" s="40"/>
      <c r="H732" s="36">
        <v>2103000</v>
      </c>
      <c r="I732" s="40"/>
      <c r="J732" s="36">
        <v>337000</v>
      </c>
      <c r="K732" s="40"/>
      <c r="L732" s="36">
        <v>4078000</v>
      </c>
      <c r="M732" s="40"/>
      <c r="N732" s="36">
        <v>3329000</v>
      </c>
      <c r="O732" s="40"/>
      <c r="P732" s="36">
        <v>3193000</v>
      </c>
      <c r="Q732" s="40"/>
      <c r="R732" s="36">
        <v>4000</v>
      </c>
      <c r="S732" s="36">
        <f t="shared" si="177"/>
        <v>0</v>
      </c>
      <c r="T732" s="11"/>
      <c r="U732" s="65"/>
    </row>
    <row r="733" spans="1:21" s="59" customFormat="1" x14ac:dyDescent="0.25">
      <c r="A733" s="65"/>
      <c r="B733" s="65"/>
      <c r="C733" s="65" t="s">
        <v>349</v>
      </c>
      <c r="D733" s="14"/>
      <c r="E733" s="65"/>
      <c r="F733" s="36">
        <f t="shared" si="176"/>
        <v>433000</v>
      </c>
      <c r="G733" s="40"/>
      <c r="H733" s="36">
        <v>193000</v>
      </c>
      <c r="I733" s="40"/>
      <c r="J733" s="36">
        <v>221000</v>
      </c>
      <c r="K733" s="40"/>
      <c r="L733" s="36">
        <v>19000</v>
      </c>
      <c r="M733" s="40"/>
      <c r="N733" s="36">
        <v>224000</v>
      </c>
      <c r="O733" s="40"/>
      <c r="P733" s="36">
        <v>209000</v>
      </c>
      <c r="Q733" s="40"/>
      <c r="R733" s="36">
        <v>0</v>
      </c>
      <c r="S733" s="36">
        <f t="shared" si="177"/>
        <v>0</v>
      </c>
      <c r="T733" s="58"/>
      <c r="U733" s="65"/>
    </row>
    <row r="734" spans="1:21" x14ac:dyDescent="0.25">
      <c r="A734" s="65"/>
      <c r="B734" s="65"/>
      <c r="C734" s="65" t="s">
        <v>524</v>
      </c>
      <c r="D734" s="14"/>
      <c r="E734" s="15"/>
      <c r="F734" s="36">
        <f t="shared" si="176"/>
        <v>0</v>
      </c>
      <c r="G734" s="40"/>
      <c r="H734" s="36">
        <v>0</v>
      </c>
      <c r="I734" s="40"/>
      <c r="J734" s="36">
        <v>0</v>
      </c>
      <c r="K734" s="40"/>
      <c r="L734" s="36">
        <v>0</v>
      </c>
      <c r="M734" s="40"/>
      <c r="N734" s="36">
        <v>0</v>
      </c>
      <c r="O734" s="40"/>
      <c r="P734" s="36">
        <v>0</v>
      </c>
      <c r="Q734" s="40"/>
      <c r="R734" s="36">
        <v>0</v>
      </c>
      <c r="S734" s="36">
        <f t="shared" si="177"/>
        <v>0</v>
      </c>
      <c r="T734" s="11"/>
      <c r="U734" s="65"/>
    </row>
    <row r="735" spans="1:21" s="59" customFormat="1" x14ac:dyDescent="0.25">
      <c r="A735" s="65"/>
      <c r="B735" s="65"/>
      <c r="C735" s="65" t="s">
        <v>350</v>
      </c>
      <c r="D735" s="14"/>
      <c r="E735" s="15"/>
      <c r="F735" s="36">
        <f t="shared" si="176"/>
        <v>6761000</v>
      </c>
      <c r="G735" s="40"/>
      <c r="H735" s="36">
        <v>44000</v>
      </c>
      <c r="I735" s="40"/>
      <c r="J735" s="36">
        <v>4302000</v>
      </c>
      <c r="K735" s="40"/>
      <c r="L735" s="36">
        <v>2415000</v>
      </c>
      <c r="M735" s="40"/>
      <c r="N735" s="36">
        <v>1391000</v>
      </c>
      <c r="O735" s="40"/>
      <c r="P735" s="36">
        <v>5382000</v>
      </c>
      <c r="Q735" s="40"/>
      <c r="R735" s="36">
        <v>12000</v>
      </c>
      <c r="S735" s="36">
        <f t="shared" si="177"/>
        <v>0</v>
      </c>
      <c r="T735" s="58"/>
      <c r="U735" s="65"/>
    </row>
    <row r="736" spans="1:21" x14ac:dyDescent="0.25">
      <c r="A736" s="65"/>
      <c r="B736" s="65"/>
      <c r="C736" s="65" t="s">
        <v>152</v>
      </c>
      <c r="D736" s="14"/>
      <c r="E736" s="15"/>
      <c r="F736" s="36">
        <f t="shared" si="176"/>
        <v>79000</v>
      </c>
      <c r="G736" s="40"/>
      <c r="H736" s="36">
        <v>0</v>
      </c>
      <c r="I736" s="40"/>
      <c r="J736" s="36">
        <v>79000</v>
      </c>
      <c r="K736" s="40"/>
      <c r="L736" s="36">
        <v>0</v>
      </c>
      <c r="M736" s="40"/>
      <c r="N736" s="36">
        <v>70000</v>
      </c>
      <c r="O736" s="40"/>
      <c r="P736" s="36">
        <v>10000</v>
      </c>
      <c r="Q736" s="40"/>
      <c r="R736" s="36">
        <v>1000</v>
      </c>
      <c r="S736" s="36">
        <f t="shared" si="177"/>
        <v>0</v>
      </c>
      <c r="T736" s="11"/>
    </row>
    <row r="737" spans="1:21" x14ac:dyDescent="0.25">
      <c r="A737" s="15"/>
      <c r="B737" s="70"/>
      <c r="C737" s="65" t="s">
        <v>141</v>
      </c>
      <c r="D737" s="14"/>
      <c r="E737" s="65"/>
      <c r="F737" s="39">
        <f t="shared" ref="F737" si="180">SUM(H737:L737)</f>
        <v>0</v>
      </c>
      <c r="G737" s="40"/>
      <c r="H737" s="39">
        <v>0</v>
      </c>
      <c r="I737" s="40"/>
      <c r="J737" s="39">
        <v>0</v>
      </c>
      <c r="K737" s="40"/>
      <c r="L737" s="39">
        <v>0</v>
      </c>
      <c r="M737" s="40"/>
      <c r="N737" s="39">
        <v>0</v>
      </c>
      <c r="O737" s="40"/>
      <c r="P737" s="39">
        <v>0</v>
      </c>
      <c r="Q737" s="40"/>
      <c r="R737" s="39">
        <v>0</v>
      </c>
      <c r="S737" s="36">
        <f t="shared" si="177"/>
        <v>0</v>
      </c>
      <c r="T737" s="11"/>
    </row>
    <row r="738" spans="1:21" x14ac:dyDescent="0.25">
      <c r="A738" s="65"/>
      <c r="B738" s="70"/>
      <c r="C738" s="65"/>
      <c r="D738" s="14"/>
      <c r="E738" s="65"/>
      <c r="G738" s="40"/>
      <c r="I738" s="40"/>
      <c r="K738" s="40"/>
      <c r="M738" s="40"/>
      <c r="O738" s="40"/>
      <c r="Q738" s="40"/>
      <c r="T738" s="11"/>
    </row>
    <row r="739" spans="1:21" x14ac:dyDescent="0.25">
      <c r="A739" s="65"/>
      <c r="B739" s="70"/>
      <c r="C739" s="65"/>
      <c r="D739" s="14"/>
      <c r="E739" s="65" t="s">
        <v>4</v>
      </c>
      <c r="F739" s="39">
        <f>SUM(F714:F737)</f>
        <v>17336000</v>
      </c>
      <c r="G739" s="41"/>
      <c r="H739" s="39">
        <f>SUM(H714:H737)</f>
        <v>2534000</v>
      </c>
      <c r="I739" s="41"/>
      <c r="J739" s="39">
        <f>SUM(J714:J737)</f>
        <v>5932000</v>
      </c>
      <c r="K739" s="41"/>
      <c r="L739" s="39">
        <f>SUM(L714:L737)</f>
        <v>8870000</v>
      </c>
      <c r="M739" s="41"/>
      <c r="N739" s="39">
        <f>SUM(N714:N737)</f>
        <v>8505000</v>
      </c>
      <c r="O739" s="41"/>
      <c r="P739" s="39">
        <f>SUM(P714:P737)</f>
        <v>10061000</v>
      </c>
      <c r="Q739" s="41"/>
      <c r="R739" s="39">
        <f>SUM(R714:R737)</f>
        <v>1230000</v>
      </c>
      <c r="S739" s="36">
        <f t="shared" ref="S739" si="181">SUM(N739:P739)-R739-F739</f>
        <v>0</v>
      </c>
      <c r="T739" s="11"/>
    </row>
    <row r="740" spans="1:21" s="15" customFormat="1" x14ac:dyDescent="0.25">
      <c r="A740" s="65"/>
      <c r="B740" s="70"/>
      <c r="C740" s="65"/>
      <c r="E740" s="65"/>
      <c r="F740" s="36"/>
      <c r="G740" s="40"/>
      <c r="H740" s="36"/>
      <c r="I740" s="40"/>
      <c r="J740" s="36"/>
      <c r="K740" s="40"/>
      <c r="L740" s="36"/>
      <c r="M740" s="40"/>
      <c r="N740" s="36"/>
      <c r="O740" s="40"/>
      <c r="P740" s="36"/>
      <c r="Q740" s="40"/>
      <c r="R740" s="36"/>
      <c r="S740" s="13"/>
      <c r="T740" s="11"/>
    </row>
    <row r="741" spans="1:21" x14ac:dyDescent="0.25">
      <c r="A741" s="65"/>
      <c r="B741" s="15" t="s">
        <v>59</v>
      </c>
      <c r="C741" s="65"/>
      <c r="D741" s="14"/>
      <c r="E741" s="65"/>
      <c r="G741" s="40"/>
      <c r="I741" s="40"/>
      <c r="K741" s="40"/>
      <c r="M741" s="40"/>
      <c r="O741" s="40"/>
      <c r="Q741" s="40"/>
      <c r="T741" s="11"/>
    </row>
    <row r="742" spans="1:21" x14ac:dyDescent="0.25">
      <c r="A742" s="65"/>
      <c r="B742" s="70"/>
      <c r="C742" s="65" t="s">
        <v>351</v>
      </c>
      <c r="D742" s="14"/>
      <c r="E742" s="65"/>
      <c r="F742" s="36">
        <f>SUM(H742:L742)</f>
        <v>218000</v>
      </c>
      <c r="G742" s="40"/>
      <c r="H742" s="36">
        <v>0</v>
      </c>
      <c r="I742" s="40"/>
      <c r="J742" s="36">
        <v>218000</v>
      </c>
      <c r="K742" s="40"/>
      <c r="L742" s="36">
        <v>0</v>
      </c>
      <c r="M742" s="40"/>
      <c r="N742" s="36">
        <v>498000</v>
      </c>
      <c r="O742" s="40"/>
      <c r="P742" s="36">
        <v>409000</v>
      </c>
      <c r="Q742" s="40"/>
      <c r="R742" s="36">
        <v>689000</v>
      </c>
      <c r="S742" s="36">
        <f t="shared" ref="S742" si="182">SUM(N742:P742)-R742-F742</f>
        <v>0</v>
      </c>
      <c r="T742" s="11"/>
    </row>
    <row r="743" spans="1:21" x14ac:dyDescent="0.25">
      <c r="A743" s="65"/>
      <c r="B743" s="70"/>
      <c r="C743" s="65" t="s">
        <v>153</v>
      </c>
      <c r="D743" s="65"/>
      <c r="E743" s="65"/>
    </row>
    <row r="744" spans="1:21" x14ac:dyDescent="0.25">
      <c r="A744" s="65"/>
      <c r="B744" s="70"/>
      <c r="C744" s="65"/>
      <c r="D744" s="65" t="s">
        <v>154</v>
      </c>
      <c r="E744" s="65"/>
      <c r="F744" s="36">
        <f>SUM(H744:L744)</f>
        <v>3997000</v>
      </c>
      <c r="G744" s="40"/>
      <c r="H744" s="36">
        <v>865000</v>
      </c>
      <c r="I744" s="40"/>
      <c r="J744" s="36">
        <v>3115000</v>
      </c>
      <c r="K744" s="40"/>
      <c r="L744" s="36">
        <v>17000</v>
      </c>
      <c r="M744" s="40"/>
      <c r="N744" s="36">
        <v>680000</v>
      </c>
      <c r="O744" s="40"/>
      <c r="P744" s="36">
        <v>3317000</v>
      </c>
      <c r="Q744" s="40"/>
      <c r="R744" s="36">
        <v>0</v>
      </c>
      <c r="S744" s="36">
        <f t="shared" ref="S744:S766" si="183">SUM(N744:P744)-R744-F744</f>
        <v>0</v>
      </c>
      <c r="T744" s="11"/>
    </row>
    <row r="745" spans="1:21" x14ac:dyDescent="0.25">
      <c r="A745" s="65"/>
      <c r="B745" s="70"/>
      <c r="C745" s="65" t="s">
        <v>321</v>
      </c>
      <c r="D745" s="14"/>
      <c r="E745" s="65"/>
      <c r="F745" s="36">
        <f t="shared" ref="F745:F760" si="184">SUM(H745:L745)</f>
        <v>1820000</v>
      </c>
      <c r="G745" s="40"/>
      <c r="H745" s="36">
        <v>1288000</v>
      </c>
      <c r="I745" s="40"/>
      <c r="J745" s="36">
        <v>13000</v>
      </c>
      <c r="K745" s="40"/>
      <c r="L745" s="36">
        <v>519000</v>
      </c>
      <c r="M745" s="40"/>
      <c r="N745" s="36">
        <v>1023000</v>
      </c>
      <c r="O745" s="40"/>
      <c r="P745" s="36">
        <v>804000</v>
      </c>
      <c r="Q745" s="40"/>
      <c r="R745" s="36">
        <v>7000</v>
      </c>
      <c r="S745" s="36">
        <f t="shared" si="183"/>
        <v>0</v>
      </c>
      <c r="T745" s="11"/>
      <c r="U745" s="65"/>
    </row>
    <row r="746" spans="1:21" x14ac:dyDescent="0.25">
      <c r="A746" s="65"/>
      <c r="B746" s="70"/>
      <c r="C746" s="65" t="s">
        <v>309</v>
      </c>
      <c r="D746" s="14"/>
      <c r="E746" s="65"/>
      <c r="F746" s="36">
        <f t="shared" si="184"/>
        <v>1272000</v>
      </c>
      <c r="G746" s="40"/>
      <c r="H746" s="36">
        <v>286000</v>
      </c>
      <c r="I746" s="40"/>
      <c r="J746" s="36">
        <v>0</v>
      </c>
      <c r="K746" s="40"/>
      <c r="L746" s="36">
        <v>986000</v>
      </c>
      <c r="M746" s="40"/>
      <c r="N746" s="36">
        <v>241000</v>
      </c>
      <c r="O746" s="40"/>
      <c r="P746" s="36">
        <v>1031000</v>
      </c>
      <c r="Q746" s="40"/>
      <c r="R746" s="36">
        <v>0</v>
      </c>
      <c r="S746" s="36">
        <f t="shared" si="183"/>
        <v>0</v>
      </c>
      <c r="T746" s="11"/>
      <c r="U746" s="65"/>
    </row>
    <row r="747" spans="1:21" x14ac:dyDescent="0.25">
      <c r="A747" s="65"/>
      <c r="B747" s="70"/>
      <c r="C747" s="65" t="s">
        <v>352</v>
      </c>
      <c r="D747" s="14"/>
      <c r="E747" s="65"/>
      <c r="F747" s="36">
        <f t="shared" si="184"/>
        <v>2000</v>
      </c>
      <c r="G747" s="40"/>
      <c r="H747" s="36">
        <v>1000</v>
      </c>
      <c r="I747" s="40"/>
      <c r="J747" s="36">
        <v>1000</v>
      </c>
      <c r="K747" s="40"/>
      <c r="L747" s="36">
        <v>0</v>
      </c>
      <c r="M747" s="40"/>
      <c r="N747" s="36">
        <v>0</v>
      </c>
      <c r="O747" s="40"/>
      <c r="P747" s="36">
        <v>1000</v>
      </c>
      <c r="Q747" s="40"/>
      <c r="R747" s="36">
        <v>-1000</v>
      </c>
      <c r="S747" s="36">
        <f t="shared" si="183"/>
        <v>0</v>
      </c>
      <c r="T747" s="11"/>
      <c r="U747" s="65"/>
    </row>
    <row r="748" spans="1:21" x14ac:dyDescent="0.25">
      <c r="A748" s="15"/>
      <c r="B748" s="70"/>
      <c r="C748" s="65" t="s">
        <v>311</v>
      </c>
      <c r="D748" s="14"/>
      <c r="E748" s="65"/>
      <c r="F748" s="36">
        <f t="shared" si="184"/>
        <v>0</v>
      </c>
      <c r="G748" s="40"/>
      <c r="H748" s="36">
        <v>-30282000</v>
      </c>
      <c r="I748" s="40"/>
      <c r="J748" s="36">
        <v>30282000</v>
      </c>
      <c r="K748" s="40"/>
      <c r="L748" s="36">
        <v>0</v>
      </c>
      <c r="M748" s="40"/>
      <c r="N748" s="36">
        <v>0</v>
      </c>
      <c r="O748" s="40"/>
      <c r="P748" s="36">
        <v>0</v>
      </c>
      <c r="Q748" s="40"/>
      <c r="R748" s="36">
        <v>0</v>
      </c>
      <c r="S748" s="36">
        <f t="shared" si="183"/>
        <v>0</v>
      </c>
      <c r="T748" s="11"/>
      <c r="U748" s="65"/>
    </row>
    <row r="749" spans="1:21" x14ac:dyDescent="0.25">
      <c r="A749" s="65"/>
      <c r="B749" s="70"/>
      <c r="C749" s="65" t="s">
        <v>23</v>
      </c>
      <c r="D749" s="14"/>
      <c r="E749" s="65"/>
      <c r="F749" s="36">
        <f t="shared" si="184"/>
        <v>-1472000</v>
      </c>
      <c r="G749" s="40"/>
      <c r="H749" s="36">
        <v>-1372000</v>
      </c>
      <c r="I749" s="40"/>
      <c r="J749" s="36">
        <v>-19000</v>
      </c>
      <c r="K749" s="40"/>
      <c r="L749" s="36">
        <v>-81000</v>
      </c>
      <c r="M749" s="40"/>
      <c r="N749" s="36">
        <v>1606000</v>
      </c>
      <c r="O749" s="40"/>
      <c r="P749" s="36">
        <v>-3053000</v>
      </c>
      <c r="Q749" s="40"/>
      <c r="R749" s="36">
        <v>25000</v>
      </c>
      <c r="S749" s="36">
        <f t="shared" si="183"/>
        <v>0</v>
      </c>
      <c r="T749" s="11"/>
      <c r="U749" s="65"/>
    </row>
    <row r="750" spans="1:21" x14ac:dyDescent="0.25">
      <c r="A750" s="65"/>
      <c r="B750" s="70"/>
      <c r="C750" s="65" t="s">
        <v>155</v>
      </c>
      <c r="D750" s="14"/>
      <c r="E750" s="65"/>
      <c r="F750" s="36">
        <f t="shared" si="184"/>
        <v>4430000</v>
      </c>
      <c r="G750" s="40"/>
      <c r="H750" s="36">
        <v>3486000</v>
      </c>
      <c r="I750" s="40"/>
      <c r="J750" s="36">
        <v>537000</v>
      </c>
      <c r="K750" s="40"/>
      <c r="L750" s="36">
        <v>407000</v>
      </c>
      <c r="M750" s="40"/>
      <c r="N750" s="36">
        <v>2839000</v>
      </c>
      <c r="O750" s="40"/>
      <c r="P750" s="36">
        <v>1592000</v>
      </c>
      <c r="Q750" s="40"/>
      <c r="R750" s="36">
        <v>1000</v>
      </c>
      <c r="S750" s="36">
        <f t="shared" si="183"/>
        <v>0</v>
      </c>
      <c r="T750" s="11"/>
      <c r="U750" s="65"/>
    </row>
    <row r="751" spans="1:21" x14ac:dyDescent="0.25">
      <c r="A751" s="65"/>
      <c r="B751" s="70"/>
      <c r="C751" s="65" t="s">
        <v>353</v>
      </c>
      <c r="D751" s="14"/>
      <c r="E751" s="15"/>
      <c r="F751" s="36">
        <f t="shared" si="184"/>
        <v>39000</v>
      </c>
      <c r="G751" s="40"/>
      <c r="H751" s="36">
        <v>0</v>
      </c>
      <c r="I751" s="40"/>
      <c r="J751" s="36">
        <v>39000</v>
      </c>
      <c r="K751" s="40"/>
      <c r="L751" s="36">
        <v>0</v>
      </c>
      <c r="M751" s="40"/>
      <c r="N751" s="36">
        <v>75000</v>
      </c>
      <c r="O751" s="40"/>
      <c r="P751" s="36">
        <v>92000</v>
      </c>
      <c r="Q751" s="40"/>
      <c r="R751" s="36">
        <v>128000</v>
      </c>
      <c r="S751" s="36">
        <f t="shared" si="183"/>
        <v>0</v>
      </c>
      <c r="T751" s="11"/>
      <c r="U751" s="65"/>
    </row>
    <row r="752" spans="1:21" x14ac:dyDescent="0.25">
      <c r="A752" s="65"/>
      <c r="B752" s="70"/>
      <c r="C752" s="65" t="s">
        <v>156</v>
      </c>
      <c r="D752" s="14"/>
      <c r="E752" s="65"/>
      <c r="F752" s="36">
        <f t="shared" si="184"/>
        <v>18749000</v>
      </c>
      <c r="G752" s="40"/>
      <c r="H752" s="36">
        <v>17758000</v>
      </c>
      <c r="I752" s="40"/>
      <c r="J752" s="36">
        <v>315000</v>
      </c>
      <c r="K752" s="40"/>
      <c r="L752" s="36">
        <v>676000</v>
      </c>
      <c r="M752" s="40"/>
      <c r="N752" s="36">
        <v>7006000</v>
      </c>
      <c r="O752" s="40"/>
      <c r="P752" s="36">
        <v>11749000</v>
      </c>
      <c r="Q752" s="40"/>
      <c r="R752" s="36">
        <v>6000</v>
      </c>
      <c r="S752" s="36">
        <f t="shared" si="183"/>
        <v>0</v>
      </c>
      <c r="T752" s="11"/>
      <c r="U752" s="65"/>
    </row>
    <row r="753" spans="1:21" x14ac:dyDescent="0.25">
      <c r="A753" s="65"/>
      <c r="B753" s="65"/>
      <c r="C753" s="65" t="s">
        <v>157</v>
      </c>
      <c r="D753" s="14"/>
      <c r="E753" s="65"/>
      <c r="F753" s="36">
        <f t="shared" si="184"/>
        <v>2995000</v>
      </c>
      <c r="G753" s="40"/>
      <c r="H753" s="36">
        <v>3344000</v>
      </c>
      <c r="I753" s="40"/>
      <c r="J753" s="36">
        <v>-616000</v>
      </c>
      <c r="K753" s="40"/>
      <c r="L753" s="36">
        <v>267000</v>
      </c>
      <c r="M753" s="40"/>
      <c r="N753" s="36">
        <v>1128000</v>
      </c>
      <c r="O753" s="40"/>
      <c r="P753" s="36">
        <v>2713000</v>
      </c>
      <c r="Q753" s="40"/>
      <c r="R753" s="36">
        <v>846000</v>
      </c>
      <c r="S753" s="36">
        <f t="shared" si="183"/>
        <v>0</v>
      </c>
      <c r="T753" s="11"/>
      <c r="U753" s="65"/>
    </row>
    <row r="754" spans="1:21" x14ac:dyDescent="0.25">
      <c r="A754" s="65"/>
      <c r="B754" s="65"/>
      <c r="C754" s="65" t="s">
        <v>158</v>
      </c>
      <c r="D754" s="14"/>
      <c r="E754" s="65"/>
      <c r="F754" s="36">
        <f t="shared" si="184"/>
        <v>2326000</v>
      </c>
      <c r="G754" s="40"/>
      <c r="H754" s="36">
        <v>758000</v>
      </c>
      <c r="I754" s="40"/>
      <c r="J754" s="36">
        <v>1568000</v>
      </c>
      <c r="K754" s="40"/>
      <c r="L754" s="36">
        <v>0</v>
      </c>
      <c r="M754" s="40"/>
      <c r="N754" s="36">
        <v>944000</v>
      </c>
      <c r="O754" s="40"/>
      <c r="P754" s="36">
        <v>1383000</v>
      </c>
      <c r="Q754" s="40"/>
      <c r="R754" s="36">
        <v>1000</v>
      </c>
      <c r="S754" s="36">
        <f t="shared" si="183"/>
        <v>0</v>
      </c>
      <c r="T754" s="11"/>
      <c r="U754" s="65"/>
    </row>
    <row r="755" spans="1:21" x14ac:dyDescent="0.25">
      <c r="A755" s="65"/>
      <c r="B755" s="65"/>
      <c r="C755" s="65" t="s">
        <v>354</v>
      </c>
      <c r="D755" s="14"/>
      <c r="E755" s="65"/>
      <c r="F755" s="36">
        <f t="shared" si="184"/>
        <v>-35000</v>
      </c>
      <c r="G755" s="40"/>
      <c r="H755" s="36">
        <v>0</v>
      </c>
      <c r="I755" s="40"/>
      <c r="J755" s="36">
        <v>-35000</v>
      </c>
      <c r="K755" s="40"/>
      <c r="L755" s="36">
        <v>0</v>
      </c>
      <c r="M755" s="40"/>
      <c r="N755" s="36">
        <v>154000</v>
      </c>
      <c r="O755" s="40"/>
      <c r="P755" s="36">
        <v>126000</v>
      </c>
      <c r="Q755" s="40"/>
      <c r="R755" s="36">
        <v>315000</v>
      </c>
      <c r="S755" s="36">
        <f t="shared" si="183"/>
        <v>0</v>
      </c>
      <c r="T755" s="11"/>
      <c r="U755" s="65"/>
    </row>
    <row r="756" spans="1:21" x14ac:dyDescent="0.25">
      <c r="A756" s="65"/>
      <c r="B756" s="65"/>
      <c r="C756" s="65" t="s">
        <v>355</v>
      </c>
      <c r="D756" s="14"/>
      <c r="E756" s="65"/>
      <c r="F756" s="36">
        <f t="shared" si="184"/>
        <v>584000</v>
      </c>
      <c r="G756" s="40"/>
      <c r="H756" s="36">
        <v>584000</v>
      </c>
      <c r="I756" s="40"/>
      <c r="J756" s="36">
        <v>0</v>
      </c>
      <c r="K756" s="40"/>
      <c r="L756" s="36">
        <v>0</v>
      </c>
      <c r="M756" s="40"/>
      <c r="N756" s="36">
        <v>397000</v>
      </c>
      <c r="O756" s="40"/>
      <c r="P756" s="36">
        <v>187000</v>
      </c>
      <c r="Q756" s="40"/>
      <c r="R756" s="36">
        <v>0</v>
      </c>
      <c r="S756" s="36">
        <f t="shared" si="183"/>
        <v>0</v>
      </c>
      <c r="T756" s="11"/>
      <c r="U756" s="65"/>
    </row>
    <row r="757" spans="1:21" x14ac:dyDescent="0.25">
      <c r="A757" s="65"/>
      <c r="B757" s="14"/>
      <c r="C757" s="65" t="s">
        <v>356</v>
      </c>
      <c r="D757" s="14"/>
      <c r="E757" s="65"/>
      <c r="F757" s="36">
        <f t="shared" si="184"/>
        <v>356000</v>
      </c>
      <c r="G757" s="40"/>
      <c r="H757" s="36">
        <v>214000</v>
      </c>
      <c r="I757" s="40"/>
      <c r="J757" s="36">
        <v>142000</v>
      </c>
      <c r="K757" s="40"/>
      <c r="L757" s="36">
        <v>0</v>
      </c>
      <c r="M757" s="40"/>
      <c r="N757" s="36">
        <v>200000</v>
      </c>
      <c r="O757" s="40"/>
      <c r="P757" s="36">
        <v>277000</v>
      </c>
      <c r="Q757" s="40"/>
      <c r="R757" s="36">
        <v>121000</v>
      </c>
      <c r="S757" s="36">
        <f t="shared" si="183"/>
        <v>0</v>
      </c>
      <c r="T757" s="11"/>
      <c r="U757" s="65"/>
    </row>
    <row r="758" spans="1:21" x14ac:dyDescent="0.25">
      <c r="A758" s="65"/>
      <c r="B758" s="14"/>
      <c r="C758" s="65" t="s">
        <v>149</v>
      </c>
      <c r="D758" s="14"/>
      <c r="E758" s="65"/>
      <c r="F758" s="36">
        <f t="shared" si="184"/>
        <v>127000</v>
      </c>
      <c r="G758" s="40"/>
      <c r="H758" s="36">
        <v>127000</v>
      </c>
      <c r="I758" s="40"/>
      <c r="J758" s="36">
        <v>0</v>
      </c>
      <c r="K758" s="40"/>
      <c r="L758" s="36">
        <v>0</v>
      </c>
      <c r="M758" s="40"/>
      <c r="N758" s="36">
        <v>86000</v>
      </c>
      <c r="O758" s="40"/>
      <c r="P758" s="36">
        <v>41000</v>
      </c>
      <c r="Q758" s="40"/>
      <c r="R758" s="36">
        <v>0</v>
      </c>
      <c r="S758" s="36">
        <f t="shared" si="183"/>
        <v>0</v>
      </c>
      <c r="T758" s="11"/>
      <c r="U758" s="65"/>
    </row>
    <row r="759" spans="1:21" s="65" customFormat="1" x14ac:dyDescent="0.25">
      <c r="B759" s="14"/>
      <c r="C759" s="65" t="s">
        <v>567</v>
      </c>
      <c r="D759" s="14"/>
      <c r="F759" s="36">
        <f t="shared" ref="F759" si="185">SUM(H759:L759)</f>
        <v>114000</v>
      </c>
      <c r="G759" s="40"/>
      <c r="H759" s="36">
        <v>0</v>
      </c>
      <c r="I759" s="40"/>
      <c r="J759" s="36">
        <v>114000</v>
      </c>
      <c r="K759" s="40"/>
      <c r="L759" s="36">
        <v>0</v>
      </c>
      <c r="M759" s="40"/>
      <c r="N759" s="36">
        <v>29000</v>
      </c>
      <c r="O759" s="40"/>
      <c r="P759" s="36">
        <v>85000</v>
      </c>
      <c r="Q759" s="40"/>
      <c r="R759" s="36">
        <v>0</v>
      </c>
      <c r="S759" s="36">
        <f t="shared" ref="S759" si="186">SUM(N759:P759)-R759-F759</f>
        <v>0</v>
      </c>
      <c r="T759" s="64"/>
    </row>
    <row r="760" spans="1:21" x14ac:dyDescent="0.25">
      <c r="A760" s="65"/>
      <c r="B760" s="14"/>
      <c r="C760" s="65" t="s">
        <v>357</v>
      </c>
      <c r="D760" s="14"/>
      <c r="E760" s="65"/>
      <c r="F760" s="36">
        <f t="shared" si="184"/>
        <v>996000</v>
      </c>
      <c r="G760" s="40"/>
      <c r="H760" s="36">
        <v>849000</v>
      </c>
      <c r="I760" s="40"/>
      <c r="J760" s="36">
        <v>147000</v>
      </c>
      <c r="K760" s="40"/>
      <c r="L760" s="36">
        <v>0</v>
      </c>
      <c r="M760" s="40"/>
      <c r="N760" s="36">
        <v>550000</v>
      </c>
      <c r="O760" s="40"/>
      <c r="P760" s="36">
        <v>446000</v>
      </c>
      <c r="Q760" s="40"/>
      <c r="R760" s="36">
        <v>0</v>
      </c>
      <c r="S760" s="36">
        <f t="shared" si="183"/>
        <v>0</v>
      </c>
      <c r="T760" s="11"/>
      <c r="U760" s="65"/>
    </row>
    <row r="761" spans="1:21" s="65" customFormat="1" x14ac:dyDescent="0.25">
      <c r="B761" s="14"/>
      <c r="C761" s="65" t="s">
        <v>568</v>
      </c>
      <c r="D761" s="14"/>
      <c r="F761" s="36">
        <f t="shared" ref="F761" si="187">SUM(H761:L761)</f>
        <v>1043000</v>
      </c>
      <c r="G761" s="40"/>
      <c r="H761" s="36">
        <v>0</v>
      </c>
      <c r="I761" s="40"/>
      <c r="J761" s="36">
        <v>1043000</v>
      </c>
      <c r="K761" s="40"/>
      <c r="L761" s="36">
        <v>0</v>
      </c>
      <c r="M761" s="40"/>
      <c r="N761" s="36">
        <v>2127000</v>
      </c>
      <c r="O761" s="40"/>
      <c r="P761" s="36">
        <v>4612000</v>
      </c>
      <c r="Q761" s="40"/>
      <c r="R761" s="36">
        <v>5696000</v>
      </c>
      <c r="S761" s="36">
        <f t="shared" ref="S761" si="188">SUM(N761:P761)-R761-F761</f>
        <v>0</v>
      </c>
      <c r="T761" s="64"/>
    </row>
    <row r="762" spans="1:21" x14ac:dyDescent="0.25">
      <c r="A762" s="65"/>
      <c r="B762" s="14"/>
      <c r="C762" s="65" t="s">
        <v>358</v>
      </c>
      <c r="D762" s="14"/>
      <c r="E762" s="65"/>
      <c r="F762" s="36">
        <f>SUM(H762:L762)</f>
        <v>232000</v>
      </c>
      <c r="G762" s="40"/>
      <c r="H762" s="36">
        <v>231000</v>
      </c>
      <c r="I762" s="40"/>
      <c r="J762" s="36">
        <v>1000</v>
      </c>
      <c r="K762" s="40"/>
      <c r="L762" s="36">
        <v>0</v>
      </c>
      <c r="M762" s="40"/>
      <c r="N762" s="36">
        <v>150000</v>
      </c>
      <c r="O762" s="40"/>
      <c r="P762" s="36">
        <v>82000</v>
      </c>
      <c r="Q762" s="40"/>
      <c r="R762" s="36">
        <v>0</v>
      </c>
      <c r="S762" s="36">
        <f t="shared" si="183"/>
        <v>0</v>
      </c>
      <c r="T762" s="11"/>
      <c r="U762" s="65"/>
    </row>
    <row r="763" spans="1:21" x14ac:dyDescent="0.25">
      <c r="A763" s="10"/>
      <c r="B763" s="10"/>
      <c r="C763" s="65" t="s">
        <v>359</v>
      </c>
      <c r="D763" s="65"/>
      <c r="E763" s="65"/>
      <c r="F763" s="36">
        <f>SUM(H763:L763)</f>
        <v>0</v>
      </c>
      <c r="G763" s="40"/>
      <c r="H763" s="36">
        <v>0</v>
      </c>
      <c r="I763" s="40"/>
      <c r="J763" s="36">
        <v>0</v>
      </c>
      <c r="K763" s="40"/>
      <c r="L763" s="36">
        <v>0</v>
      </c>
      <c r="M763" s="40"/>
      <c r="N763" s="36">
        <v>0</v>
      </c>
      <c r="O763" s="40"/>
      <c r="P763" s="36">
        <v>0</v>
      </c>
      <c r="Q763" s="40"/>
      <c r="R763" s="36">
        <v>0</v>
      </c>
      <c r="S763" s="36">
        <f t="shared" si="183"/>
        <v>0</v>
      </c>
      <c r="T763" s="11"/>
      <c r="U763" s="65"/>
    </row>
    <row r="764" spans="1:21" x14ac:dyDescent="0.25">
      <c r="A764" s="65"/>
      <c r="B764" s="14"/>
      <c r="C764" s="65" t="s">
        <v>360</v>
      </c>
      <c r="D764" s="14"/>
      <c r="E764" s="65"/>
      <c r="F764" s="36">
        <f>SUM(H764:L764)</f>
        <v>1023000</v>
      </c>
      <c r="G764" s="40"/>
      <c r="H764" s="36">
        <v>932000</v>
      </c>
      <c r="I764" s="40"/>
      <c r="J764" s="36">
        <v>0</v>
      </c>
      <c r="K764" s="40"/>
      <c r="L764" s="36">
        <v>91000</v>
      </c>
      <c r="M764" s="40"/>
      <c r="N764" s="36">
        <v>633000</v>
      </c>
      <c r="O764" s="40"/>
      <c r="P764" s="36">
        <v>391000</v>
      </c>
      <c r="Q764" s="40"/>
      <c r="R764" s="36">
        <v>1000</v>
      </c>
      <c r="S764" s="36">
        <f t="shared" si="183"/>
        <v>0</v>
      </c>
      <c r="T764" s="11"/>
      <c r="U764" s="65"/>
    </row>
    <row r="765" spans="1:21" x14ac:dyDescent="0.25">
      <c r="A765" s="14"/>
      <c r="B765" s="14"/>
      <c r="C765" s="65" t="s">
        <v>319</v>
      </c>
      <c r="D765" s="14"/>
      <c r="E765" s="65"/>
      <c r="F765" s="36">
        <f>SUM(H765:L765)</f>
        <v>0</v>
      </c>
      <c r="G765" s="40"/>
      <c r="H765" s="36">
        <v>0</v>
      </c>
      <c r="I765" s="40"/>
      <c r="J765" s="36">
        <v>0</v>
      </c>
      <c r="K765" s="40"/>
      <c r="L765" s="36">
        <v>0</v>
      </c>
      <c r="M765" s="40"/>
      <c r="N765" s="36">
        <v>0</v>
      </c>
      <c r="O765" s="40"/>
      <c r="P765" s="36">
        <v>0</v>
      </c>
      <c r="Q765" s="40"/>
      <c r="R765" s="36">
        <v>0</v>
      </c>
      <c r="S765" s="36">
        <f t="shared" si="183"/>
        <v>0</v>
      </c>
      <c r="T765" s="11"/>
      <c r="U765" s="65"/>
    </row>
    <row r="766" spans="1:21" x14ac:dyDescent="0.25">
      <c r="A766" s="65"/>
      <c r="B766" s="14"/>
      <c r="C766" s="65" t="s">
        <v>159</v>
      </c>
      <c r="D766" s="14"/>
      <c r="E766" s="65"/>
      <c r="F766" s="39">
        <f t="shared" ref="F766" si="189">SUM(H766:L766)</f>
        <v>0</v>
      </c>
      <c r="G766" s="40"/>
      <c r="H766" s="39">
        <v>0</v>
      </c>
      <c r="I766" s="40"/>
      <c r="J766" s="39">
        <v>0</v>
      </c>
      <c r="K766" s="40"/>
      <c r="L766" s="39">
        <v>0</v>
      </c>
      <c r="M766" s="40"/>
      <c r="N766" s="39">
        <v>0</v>
      </c>
      <c r="O766" s="40"/>
      <c r="P766" s="39">
        <v>0</v>
      </c>
      <c r="Q766" s="40"/>
      <c r="R766" s="39">
        <v>0</v>
      </c>
      <c r="S766" s="36">
        <f t="shared" si="183"/>
        <v>0</v>
      </c>
      <c r="T766" s="11"/>
      <c r="U766" s="65"/>
    </row>
    <row r="767" spans="1:21" s="15" customFormat="1" x14ac:dyDescent="0.25">
      <c r="A767" s="65"/>
      <c r="B767" s="14"/>
      <c r="C767" s="65"/>
      <c r="E767" s="65"/>
      <c r="F767" s="36"/>
      <c r="G767" s="40"/>
      <c r="H767" s="36"/>
      <c r="I767" s="40"/>
      <c r="J767" s="36"/>
      <c r="K767" s="40"/>
      <c r="L767" s="36"/>
      <c r="M767" s="40"/>
      <c r="N767" s="36"/>
      <c r="O767" s="40"/>
      <c r="P767" s="36"/>
      <c r="Q767" s="40"/>
      <c r="R767" s="36"/>
      <c r="S767" s="13"/>
      <c r="T767" s="11"/>
    </row>
    <row r="768" spans="1:21" x14ac:dyDescent="0.25">
      <c r="A768" s="15"/>
      <c r="B768" s="14"/>
      <c r="C768" s="65"/>
      <c r="D768" s="14"/>
      <c r="E768" s="65" t="s">
        <v>4</v>
      </c>
      <c r="F768" s="39">
        <f>SUM(F742:F766)</f>
        <v>38816000</v>
      </c>
      <c r="G768" s="41"/>
      <c r="H768" s="39">
        <f>SUM(H742:H766)</f>
        <v>-931000</v>
      </c>
      <c r="I768" s="41"/>
      <c r="J768" s="39">
        <f>SUM(J742:J766)</f>
        <v>36865000</v>
      </c>
      <c r="K768" s="41"/>
      <c r="L768" s="39">
        <f>SUM(L742:L766)</f>
        <v>2882000</v>
      </c>
      <c r="M768" s="41"/>
      <c r="N768" s="39">
        <f>SUM(N742:N766)</f>
        <v>20366000</v>
      </c>
      <c r="O768" s="41"/>
      <c r="P768" s="39">
        <f>SUM(P742:P766)</f>
        <v>26285000</v>
      </c>
      <c r="Q768" s="41"/>
      <c r="R768" s="39">
        <f>SUM(R742:R766)</f>
        <v>7835000</v>
      </c>
      <c r="S768" s="36">
        <f t="shared" ref="S768" si="190">SUM(N768:P768)-R768-F768</f>
        <v>0</v>
      </c>
      <c r="T768" s="11"/>
    </row>
    <row r="769" spans="1:21" x14ac:dyDescent="0.25">
      <c r="A769" s="65"/>
      <c r="B769" s="14"/>
      <c r="C769" s="65"/>
      <c r="D769" s="14"/>
      <c r="E769" s="65"/>
      <c r="G769" s="40"/>
      <c r="I769" s="40"/>
      <c r="K769" s="40"/>
      <c r="M769" s="40"/>
      <c r="O769" s="40"/>
      <c r="Q769" s="40"/>
      <c r="T769" s="11"/>
    </row>
    <row r="770" spans="1:21" ht="13.5" customHeight="1" x14ac:dyDescent="0.25">
      <c r="A770" s="65"/>
      <c r="B770" s="10"/>
      <c r="C770" s="65"/>
      <c r="D770" s="14"/>
      <c r="E770" s="65" t="s">
        <v>361</v>
      </c>
      <c r="F770" s="39">
        <f>F660+F711+F739+F768</f>
        <v>119757000</v>
      </c>
      <c r="G770" s="41"/>
      <c r="H770" s="39">
        <f>H660+H711+H739+H768</f>
        <v>-115171000</v>
      </c>
      <c r="I770" s="41"/>
      <c r="J770" s="39">
        <f>J660+J711+J739+J768</f>
        <v>173176000</v>
      </c>
      <c r="K770" s="41"/>
      <c r="L770" s="39">
        <f>L660+L711+L739+L768</f>
        <v>61752000</v>
      </c>
      <c r="M770" s="41"/>
      <c r="N770" s="39">
        <f>N660+N711+N739+N768</f>
        <v>74864000</v>
      </c>
      <c r="O770" s="41"/>
      <c r="P770" s="39">
        <f>P660+P711+P739+P768</f>
        <v>112250000</v>
      </c>
      <c r="Q770" s="41"/>
      <c r="R770" s="39">
        <f>R660+R711+R739+R768</f>
        <v>67357000</v>
      </c>
      <c r="S770" s="36">
        <f t="shared" ref="S770" si="191">SUM(N770:P770)-R770-F770</f>
        <v>0</v>
      </c>
      <c r="T770" s="11"/>
    </row>
    <row r="771" spans="1:21" x14ac:dyDescent="0.25">
      <c r="A771" s="10"/>
      <c r="B771" s="10"/>
      <c r="C771" s="65"/>
      <c r="D771" s="14"/>
      <c r="E771" s="65"/>
      <c r="G771" s="40"/>
      <c r="I771" s="40"/>
      <c r="K771" s="40"/>
      <c r="M771" s="40"/>
      <c r="O771" s="40"/>
      <c r="Q771" s="40"/>
      <c r="T771" s="11"/>
    </row>
    <row r="772" spans="1:21" x14ac:dyDescent="0.25">
      <c r="A772" s="10" t="s">
        <v>362</v>
      </c>
      <c r="B772" s="14"/>
      <c r="C772" s="65"/>
      <c r="D772" s="14"/>
      <c r="E772" s="65"/>
      <c r="G772" s="40"/>
      <c r="I772" s="40"/>
      <c r="K772" s="40"/>
      <c r="M772" s="40"/>
      <c r="O772" s="40"/>
      <c r="Q772" s="40"/>
      <c r="T772" s="11"/>
    </row>
    <row r="773" spans="1:21" x14ac:dyDescent="0.25">
      <c r="A773" s="65"/>
      <c r="B773" s="14"/>
      <c r="C773" s="65" t="s">
        <v>363</v>
      </c>
      <c r="D773" s="14"/>
      <c r="E773" s="65"/>
      <c r="F773" s="39">
        <f>SUM(H773:L773)</f>
        <v>1565810000</v>
      </c>
      <c r="G773" s="40"/>
      <c r="H773" s="39">
        <v>0</v>
      </c>
      <c r="I773" s="40"/>
      <c r="J773" s="39">
        <f>1567913000-2416000</f>
        <v>1565497000</v>
      </c>
      <c r="K773" s="40"/>
      <c r="L773" s="39">
        <v>313000</v>
      </c>
      <c r="M773" s="40"/>
      <c r="N773" s="39">
        <v>725597000</v>
      </c>
      <c r="O773" s="40"/>
      <c r="P773" s="39">
        <f>882096000-2416000</f>
        <v>879680000</v>
      </c>
      <c r="Q773" s="40"/>
      <c r="R773" s="39">
        <v>39467000</v>
      </c>
      <c r="S773" s="36">
        <f t="shared" ref="S773" si="192">SUM(N773:P773)-R773-F773</f>
        <v>0</v>
      </c>
      <c r="T773" s="11"/>
    </row>
    <row r="774" spans="1:21" x14ac:dyDescent="0.25">
      <c r="A774" s="65"/>
      <c r="B774" s="14"/>
      <c r="C774" s="65"/>
      <c r="D774" s="14"/>
      <c r="E774" s="65"/>
      <c r="G774" s="40"/>
      <c r="I774" s="40"/>
      <c r="K774" s="40"/>
      <c r="M774" s="40"/>
      <c r="O774" s="40"/>
      <c r="Q774" s="40"/>
      <c r="T774" s="11"/>
    </row>
    <row r="775" spans="1:21" x14ac:dyDescent="0.25">
      <c r="A775" s="65"/>
      <c r="B775" s="14"/>
      <c r="C775" s="65"/>
      <c r="D775" s="14"/>
      <c r="E775" s="65" t="s">
        <v>364</v>
      </c>
      <c r="F775" s="39">
        <f>F773</f>
        <v>1565810000</v>
      </c>
      <c r="G775" s="41"/>
      <c r="H775" s="39">
        <f>H773</f>
        <v>0</v>
      </c>
      <c r="I775" s="41"/>
      <c r="J775" s="39">
        <f>J773</f>
        <v>1565497000</v>
      </c>
      <c r="K775" s="41"/>
      <c r="L775" s="39">
        <f>L773</f>
        <v>313000</v>
      </c>
      <c r="M775" s="41"/>
      <c r="N775" s="39">
        <f>N773</f>
        <v>725597000</v>
      </c>
      <c r="O775" s="41"/>
      <c r="P775" s="39">
        <f>P773</f>
        <v>879680000</v>
      </c>
      <c r="Q775" s="41"/>
      <c r="R775" s="39">
        <f>R773</f>
        <v>39467000</v>
      </c>
      <c r="S775" s="36">
        <f t="shared" ref="S775" si="193">SUM(N775:P775)-R775-F775</f>
        <v>0</v>
      </c>
      <c r="T775" s="11"/>
    </row>
    <row r="776" spans="1:21" x14ac:dyDescent="0.25">
      <c r="A776" s="65"/>
      <c r="B776" s="14"/>
      <c r="C776" s="65"/>
      <c r="D776" s="14"/>
      <c r="E776" s="65"/>
      <c r="G776" s="40"/>
      <c r="I776" s="40"/>
      <c r="K776" s="40"/>
      <c r="M776" s="40"/>
      <c r="O776" s="40"/>
      <c r="Q776" s="40"/>
      <c r="T776" s="11"/>
    </row>
    <row r="777" spans="1:21" x14ac:dyDescent="0.25">
      <c r="A777" s="10" t="s">
        <v>15</v>
      </c>
      <c r="B777" s="14"/>
      <c r="C777" s="65"/>
      <c r="D777" s="14"/>
      <c r="E777" s="65"/>
      <c r="G777" s="40"/>
      <c r="I777" s="40"/>
      <c r="K777" s="40"/>
      <c r="M777" s="40"/>
      <c r="O777" s="40"/>
      <c r="Q777" s="40"/>
      <c r="T777" s="11"/>
    </row>
    <row r="778" spans="1:21" x14ac:dyDescent="0.25">
      <c r="A778" s="65"/>
      <c r="B778" s="14"/>
      <c r="C778" s="65"/>
      <c r="D778" s="14"/>
      <c r="E778" s="65"/>
      <c r="G778" s="40"/>
      <c r="I778" s="40"/>
      <c r="K778" s="40"/>
      <c r="M778" s="40"/>
      <c r="O778" s="40"/>
      <c r="Q778" s="40"/>
      <c r="T778" s="11"/>
    </row>
    <row r="779" spans="1:21" x14ac:dyDescent="0.25">
      <c r="A779" s="65"/>
      <c r="B779" s="65" t="s">
        <v>365</v>
      </c>
      <c r="C779" s="65"/>
      <c r="D779" s="14"/>
      <c r="E779" s="65"/>
      <c r="G779" s="40"/>
      <c r="I779" s="40"/>
      <c r="K779" s="40"/>
      <c r="M779" s="40"/>
      <c r="O779" s="40"/>
      <c r="Q779" s="40"/>
      <c r="T779" s="11"/>
    </row>
    <row r="780" spans="1:21" x14ac:dyDescent="0.25">
      <c r="A780" s="65"/>
      <c r="B780" s="65"/>
      <c r="C780" s="65" t="s">
        <v>366</v>
      </c>
      <c r="D780" s="14"/>
      <c r="E780" s="65"/>
      <c r="G780" s="40"/>
      <c r="I780" s="40"/>
      <c r="K780" s="40"/>
      <c r="M780" s="40"/>
      <c r="O780" s="40"/>
      <c r="Q780" s="40"/>
      <c r="T780" s="11"/>
    </row>
    <row r="781" spans="1:21" x14ac:dyDescent="0.25">
      <c r="A781" s="65"/>
      <c r="B781" s="14"/>
      <c r="C781" s="65"/>
      <c r="D781" s="65" t="s">
        <v>367</v>
      </c>
      <c r="E781" s="65"/>
      <c r="F781" s="36">
        <f>SUM(H781:L781)</f>
        <v>4232000</v>
      </c>
      <c r="G781" s="40"/>
      <c r="H781" s="36">
        <v>-862000</v>
      </c>
      <c r="I781" s="40"/>
      <c r="J781" s="36">
        <v>5094000</v>
      </c>
      <c r="K781" s="40"/>
      <c r="L781" s="36">
        <v>0</v>
      </c>
      <c r="M781" s="40"/>
      <c r="N781" s="36">
        <v>1146000</v>
      </c>
      <c r="O781" s="40"/>
      <c r="P781" s="36">
        <v>3086000</v>
      </c>
      <c r="Q781" s="40"/>
      <c r="R781" s="36">
        <v>0</v>
      </c>
      <c r="S781" s="36">
        <f t="shared" ref="S781:S783" si="194">SUM(N781:P781)-R781-F781</f>
        <v>0</v>
      </c>
      <c r="T781" s="11"/>
    </row>
    <row r="782" spans="1:21" x14ac:dyDescent="0.25">
      <c r="A782" s="65"/>
      <c r="B782" s="14"/>
      <c r="C782" s="65"/>
      <c r="D782" s="65" t="s">
        <v>368</v>
      </c>
      <c r="E782" s="65"/>
      <c r="F782" s="36">
        <f>SUM(H782:L782)</f>
        <v>1787000</v>
      </c>
      <c r="G782" s="40"/>
      <c r="H782" s="36">
        <v>0</v>
      </c>
      <c r="I782" s="40"/>
      <c r="J782" s="36">
        <v>1780000</v>
      </c>
      <c r="K782" s="40"/>
      <c r="L782" s="36">
        <v>7000</v>
      </c>
      <c r="M782" s="40"/>
      <c r="N782" s="36">
        <v>641000</v>
      </c>
      <c r="O782" s="40"/>
      <c r="P782" s="36">
        <v>1160000</v>
      </c>
      <c r="Q782" s="40"/>
      <c r="R782" s="36">
        <v>14000</v>
      </c>
      <c r="S782" s="36">
        <f t="shared" si="194"/>
        <v>0</v>
      </c>
      <c r="T782" s="11"/>
      <c r="U782" s="65"/>
    </row>
    <row r="783" spans="1:21" x14ac:dyDescent="0.25">
      <c r="A783" s="65"/>
      <c r="B783" s="65"/>
      <c r="C783" s="65"/>
      <c r="D783" s="65" t="s">
        <v>369</v>
      </c>
      <c r="E783" s="65"/>
      <c r="F783" s="39">
        <f>SUM(H783:L783)</f>
        <v>5880000</v>
      </c>
      <c r="G783" s="40"/>
      <c r="H783" s="39">
        <v>-2262000</v>
      </c>
      <c r="I783" s="40"/>
      <c r="J783" s="39">
        <v>7916000</v>
      </c>
      <c r="K783" s="40"/>
      <c r="L783" s="39">
        <v>226000</v>
      </c>
      <c r="M783" s="40"/>
      <c r="N783" s="39">
        <v>4549000</v>
      </c>
      <c r="O783" s="40"/>
      <c r="P783" s="39">
        <v>4325000</v>
      </c>
      <c r="Q783" s="40"/>
      <c r="R783" s="39">
        <v>2994000</v>
      </c>
      <c r="S783" s="36">
        <f t="shared" si="194"/>
        <v>0</v>
      </c>
      <c r="T783" s="11"/>
      <c r="U783" s="65"/>
    </row>
    <row r="784" spans="1:21" x14ac:dyDescent="0.25">
      <c r="A784" s="65"/>
      <c r="B784" s="65"/>
      <c r="C784" s="65"/>
      <c r="D784" s="14"/>
      <c r="E784" s="65"/>
      <c r="G784" s="40"/>
      <c r="I784" s="40"/>
      <c r="K784" s="40"/>
      <c r="M784" s="40"/>
      <c r="O784" s="40"/>
      <c r="Q784" s="40"/>
      <c r="T784" s="11"/>
    </row>
    <row r="785" spans="1:21" x14ac:dyDescent="0.25">
      <c r="A785" s="65"/>
      <c r="B785" s="65"/>
      <c r="C785" s="65"/>
      <c r="D785" s="14"/>
      <c r="E785" s="65" t="s">
        <v>4</v>
      </c>
      <c r="F785" s="39">
        <f>SUM(F781:F783)</f>
        <v>11899000</v>
      </c>
      <c r="G785" s="41"/>
      <c r="H785" s="39">
        <f>SUM(H781:H783)</f>
        <v>-3124000</v>
      </c>
      <c r="I785" s="41"/>
      <c r="J785" s="39">
        <f>SUM(J781:J783)</f>
        <v>14790000</v>
      </c>
      <c r="K785" s="41"/>
      <c r="L785" s="39">
        <f>SUM(L781:L783)</f>
        <v>233000</v>
      </c>
      <c r="M785" s="41"/>
      <c r="N785" s="39">
        <f>SUM(N781:N783)</f>
        <v>6336000</v>
      </c>
      <c r="O785" s="41"/>
      <c r="P785" s="39">
        <f>SUM(P781:P783)</f>
        <v>8571000</v>
      </c>
      <c r="Q785" s="41"/>
      <c r="R785" s="39">
        <f>SUM(R781:R783)</f>
        <v>3008000</v>
      </c>
      <c r="S785" s="36">
        <f t="shared" ref="S785" si="195">SUM(N785:P785)-R785-F785</f>
        <v>0</v>
      </c>
      <c r="T785" s="11"/>
    </row>
    <row r="786" spans="1:21" x14ac:dyDescent="0.25">
      <c r="A786" s="65"/>
      <c r="B786" s="65"/>
      <c r="C786" s="65"/>
      <c r="D786" s="14"/>
      <c r="E786" s="65"/>
      <c r="G786" s="40"/>
      <c r="I786" s="40"/>
      <c r="K786" s="40"/>
      <c r="M786" s="40"/>
      <c r="O786" s="40"/>
      <c r="Q786" s="40"/>
      <c r="T786" s="11"/>
    </row>
    <row r="787" spans="1:21" x14ac:dyDescent="0.25">
      <c r="A787" s="65"/>
      <c r="B787" s="65" t="s">
        <v>160</v>
      </c>
      <c r="C787" s="65"/>
      <c r="D787" s="65"/>
      <c r="E787" s="65"/>
      <c r="G787" s="40"/>
      <c r="I787" s="40"/>
      <c r="K787" s="40"/>
      <c r="M787" s="40"/>
      <c r="O787" s="40"/>
      <c r="Q787" s="40"/>
      <c r="T787" s="11"/>
    </row>
    <row r="788" spans="1:21" x14ac:dyDescent="0.25">
      <c r="A788" s="65"/>
      <c r="B788" s="65"/>
      <c r="C788" s="65" t="s">
        <v>161</v>
      </c>
      <c r="D788" s="65"/>
      <c r="E788" s="65"/>
      <c r="G788" s="40"/>
      <c r="I788" s="40"/>
      <c r="K788" s="40"/>
      <c r="M788" s="40"/>
      <c r="O788" s="40"/>
      <c r="Q788" s="40"/>
      <c r="T788" s="11"/>
    </row>
    <row r="789" spans="1:21" x14ac:dyDescent="0.25">
      <c r="A789" s="65"/>
      <c r="B789" s="65"/>
      <c r="C789" s="65" t="s">
        <v>525</v>
      </c>
      <c r="D789" s="14"/>
      <c r="E789" s="65"/>
      <c r="F789" s="36">
        <f>SUM(H789:L789)</f>
        <v>2000</v>
      </c>
      <c r="G789" s="40"/>
      <c r="H789" s="36">
        <v>0</v>
      </c>
      <c r="I789" s="40"/>
      <c r="J789" s="36">
        <v>2000</v>
      </c>
      <c r="K789" s="40"/>
      <c r="L789" s="36">
        <v>0</v>
      </c>
      <c r="M789" s="40"/>
      <c r="N789" s="36">
        <v>0</v>
      </c>
      <c r="O789" s="40"/>
      <c r="P789" s="36">
        <v>2000</v>
      </c>
      <c r="Q789" s="40"/>
      <c r="R789" s="36">
        <v>0</v>
      </c>
      <c r="S789" s="36">
        <f t="shared" ref="S789:S801" si="196">SUM(N789:P789)-R789-F789</f>
        <v>0</v>
      </c>
      <c r="T789" s="11"/>
    </row>
    <row r="790" spans="1:21" s="59" customFormat="1" x14ac:dyDescent="0.25">
      <c r="A790" s="65"/>
      <c r="B790" s="65"/>
      <c r="C790" s="65" t="s">
        <v>370</v>
      </c>
      <c r="D790" s="14"/>
      <c r="E790" s="65"/>
      <c r="F790" s="36">
        <f>SUM(H790:L790)</f>
        <v>648000</v>
      </c>
      <c r="G790" s="40"/>
      <c r="H790" s="36">
        <v>0</v>
      </c>
      <c r="I790" s="40"/>
      <c r="J790" s="36">
        <v>648000</v>
      </c>
      <c r="K790" s="40"/>
      <c r="L790" s="36">
        <v>0</v>
      </c>
      <c r="M790" s="40"/>
      <c r="N790" s="36">
        <v>475000</v>
      </c>
      <c r="O790" s="40"/>
      <c r="P790" s="36">
        <v>251000</v>
      </c>
      <c r="Q790" s="40"/>
      <c r="R790" s="36">
        <v>78000</v>
      </c>
      <c r="S790" s="36">
        <f t="shared" si="196"/>
        <v>0</v>
      </c>
      <c r="T790" s="58"/>
      <c r="U790" s="65"/>
    </row>
    <row r="791" spans="1:21" x14ac:dyDescent="0.25">
      <c r="A791" s="65"/>
      <c r="B791" s="65"/>
      <c r="C791" s="65" t="s">
        <v>371</v>
      </c>
      <c r="D791" s="14"/>
      <c r="E791" s="65"/>
      <c r="F791" s="36">
        <f t="shared" ref="F791:F810" si="197">SUM(H791:L791)</f>
        <v>159000</v>
      </c>
      <c r="G791" s="40"/>
      <c r="H791" s="36">
        <v>0</v>
      </c>
      <c r="I791" s="40"/>
      <c r="J791" s="36">
        <v>150000</v>
      </c>
      <c r="K791" s="40"/>
      <c r="L791" s="36">
        <v>9000</v>
      </c>
      <c r="M791" s="40"/>
      <c r="N791" s="36">
        <v>95000</v>
      </c>
      <c r="O791" s="40"/>
      <c r="P791" s="36">
        <v>64000</v>
      </c>
      <c r="Q791" s="40"/>
      <c r="R791" s="36">
        <v>0</v>
      </c>
      <c r="S791" s="36">
        <f t="shared" si="196"/>
        <v>0</v>
      </c>
      <c r="T791" s="11"/>
      <c r="U791" s="65"/>
    </row>
    <row r="792" spans="1:21" s="65" customFormat="1" x14ac:dyDescent="0.25">
      <c r="C792" s="65" t="s">
        <v>569</v>
      </c>
      <c r="D792" s="14"/>
      <c r="F792" s="36">
        <f t="shared" ref="F792" si="198">SUM(H792:L792)</f>
        <v>5000</v>
      </c>
      <c r="G792" s="40"/>
      <c r="H792" s="36">
        <v>0</v>
      </c>
      <c r="I792" s="40"/>
      <c r="J792" s="36">
        <v>5000</v>
      </c>
      <c r="K792" s="40"/>
      <c r="L792" s="36">
        <v>0</v>
      </c>
      <c r="M792" s="40"/>
      <c r="N792" s="36">
        <v>0</v>
      </c>
      <c r="O792" s="40"/>
      <c r="P792" s="36">
        <v>5000</v>
      </c>
      <c r="Q792" s="40"/>
      <c r="R792" s="36">
        <v>0</v>
      </c>
      <c r="S792" s="36">
        <f t="shared" ref="S792" si="199">SUM(N792:P792)-R792-F792</f>
        <v>0</v>
      </c>
      <c r="T792" s="64"/>
    </row>
    <row r="793" spans="1:21" x14ac:dyDescent="0.25">
      <c r="A793" s="10"/>
      <c r="B793" s="10"/>
      <c r="C793" s="65" t="s">
        <v>372</v>
      </c>
      <c r="D793" s="14"/>
      <c r="E793" s="65"/>
      <c r="F793" s="36">
        <f t="shared" si="197"/>
        <v>3000</v>
      </c>
      <c r="G793" s="40"/>
      <c r="H793" s="36">
        <v>0</v>
      </c>
      <c r="I793" s="40"/>
      <c r="J793" s="36">
        <v>0</v>
      </c>
      <c r="K793" s="40"/>
      <c r="L793" s="36">
        <v>3000</v>
      </c>
      <c r="M793" s="40"/>
      <c r="N793" s="36">
        <v>0</v>
      </c>
      <c r="O793" s="40"/>
      <c r="P793" s="36">
        <v>3000</v>
      </c>
      <c r="Q793" s="40"/>
      <c r="R793" s="36">
        <v>0</v>
      </c>
      <c r="S793" s="36">
        <f t="shared" si="196"/>
        <v>0</v>
      </c>
      <c r="T793" s="11"/>
      <c r="U793" s="65"/>
    </row>
    <row r="794" spans="1:21" x14ac:dyDescent="0.25">
      <c r="A794" s="65"/>
      <c r="B794" s="65"/>
      <c r="C794" s="65" t="s">
        <v>373</v>
      </c>
      <c r="D794" s="14"/>
      <c r="E794" s="65"/>
      <c r="F794" s="36">
        <f t="shared" si="197"/>
        <v>-4050000</v>
      </c>
      <c r="G794" s="40"/>
      <c r="H794" s="36">
        <v>-4299000</v>
      </c>
      <c r="I794" s="40"/>
      <c r="J794" s="36">
        <v>239000</v>
      </c>
      <c r="K794" s="40"/>
      <c r="L794" s="36">
        <v>10000</v>
      </c>
      <c r="M794" s="40"/>
      <c r="N794" s="36">
        <v>231000</v>
      </c>
      <c r="O794" s="40"/>
      <c r="P794" s="36">
        <v>-4281000</v>
      </c>
      <c r="Q794" s="40"/>
      <c r="R794" s="36">
        <v>0</v>
      </c>
      <c r="S794" s="36">
        <f t="shared" si="196"/>
        <v>0</v>
      </c>
      <c r="T794" s="11"/>
      <c r="U794" s="65"/>
    </row>
    <row r="795" spans="1:21" x14ac:dyDescent="0.25">
      <c r="A795" s="65"/>
      <c r="B795" s="65"/>
      <c r="C795" s="65" t="s">
        <v>374</v>
      </c>
      <c r="D795" s="14"/>
      <c r="E795" s="65"/>
      <c r="F795" s="36">
        <f t="shared" si="197"/>
        <v>1199000</v>
      </c>
      <c r="G795" s="40"/>
      <c r="H795" s="36">
        <v>31000</v>
      </c>
      <c r="I795" s="40"/>
      <c r="J795" s="36">
        <v>1155000</v>
      </c>
      <c r="K795" s="40"/>
      <c r="L795" s="36">
        <v>13000</v>
      </c>
      <c r="M795" s="40"/>
      <c r="N795" s="36">
        <v>601000</v>
      </c>
      <c r="O795" s="40"/>
      <c r="P795" s="36">
        <v>599000</v>
      </c>
      <c r="Q795" s="40"/>
      <c r="R795" s="36">
        <v>1000</v>
      </c>
      <c r="S795" s="36">
        <f t="shared" si="196"/>
        <v>0</v>
      </c>
      <c r="T795" s="11"/>
      <c r="U795" s="65"/>
    </row>
    <row r="796" spans="1:21" x14ac:dyDescent="0.25">
      <c r="A796" s="65"/>
      <c r="B796" s="65"/>
      <c r="C796" s="65" t="s">
        <v>375</v>
      </c>
      <c r="D796" s="14"/>
      <c r="E796" s="65"/>
      <c r="F796" s="36">
        <f t="shared" si="197"/>
        <v>17000</v>
      </c>
      <c r="G796" s="40"/>
      <c r="H796" s="36">
        <v>0</v>
      </c>
      <c r="I796" s="40"/>
      <c r="J796" s="36">
        <v>17000</v>
      </c>
      <c r="K796" s="40"/>
      <c r="L796" s="36">
        <v>0</v>
      </c>
      <c r="M796" s="40"/>
      <c r="N796" s="36">
        <v>0</v>
      </c>
      <c r="O796" s="40"/>
      <c r="P796" s="36">
        <v>17000</v>
      </c>
      <c r="Q796" s="40"/>
      <c r="R796" s="36">
        <v>0</v>
      </c>
      <c r="S796" s="36">
        <f t="shared" si="196"/>
        <v>0</v>
      </c>
      <c r="T796" s="11"/>
      <c r="U796" s="65"/>
    </row>
    <row r="797" spans="1:21" x14ac:dyDescent="0.25">
      <c r="A797" s="65"/>
      <c r="B797" s="69"/>
      <c r="C797" s="65" t="s">
        <v>376</v>
      </c>
      <c r="D797" s="14"/>
      <c r="E797" s="65"/>
      <c r="F797" s="36">
        <f t="shared" si="197"/>
        <v>7000</v>
      </c>
      <c r="G797" s="40"/>
      <c r="H797" s="36">
        <v>0</v>
      </c>
      <c r="I797" s="40"/>
      <c r="J797" s="36">
        <v>0</v>
      </c>
      <c r="K797" s="40"/>
      <c r="L797" s="36">
        <v>7000</v>
      </c>
      <c r="M797" s="40"/>
      <c r="N797" s="36">
        <v>0</v>
      </c>
      <c r="O797" s="40"/>
      <c r="P797" s="36">
        <v>7000</v>
      </c>
      <c r="Q797" s="40"/>
      <c r="R797" s="36">
        <v>0</v>
      </c>
      <c r="S797" s="36">
        <f t="shared" si="196"/>
        <v>0</v>
      </c>
      <c r="T797" s="11"/>
      <c r="U797" s="65"/>
    </row>
    <row r="798" spans="1:21" s="65" customFormat="1" x14ac:dyDescent="0.25">
      <c r="B798" s="69"/>
      <c r="C798" s="65" t="s">
        <v>570</v>
      </c>
      <c r="D798" s="14"/>
      <c r="F798" s="36">
        <f t="shared" ref="F798" si="200">SUM(H798:L798)</f>
        <v>306000</v>
      </c>
      <c r="G798" s="40"/>
      <c r="H798" s="36">
        <v>0</v>
      </c>
      <c r="I798" s="40"/>
      <c r="J798" s="36">
        <v>306000</v>
      </c>
      <c r="K798" s="40"/>
      <c r="L798" s="36">
        <v>0</v>
      </c>
      <c r="M798" s="40"/>
      <c r="N798" s="36">
        <v>340000</v>
      </c>
      <c r="O798" s="40"/>
      <c r="P798" s="36">
        <v>153000</v>
      </c>
      <c r="Q798" s="40"/>
      <c r="R798" s="36">
        <v>187000</v>
      </c>
      <c r="S798" s="36">
        <f t="shared" ref="S798" si="201">SUM(N798:P798)-R798-F798</f>
        <v>0</v>
      </c>
      <c r="T798" s="64"/>
    </row>
    <row r="799" spans="1:21" x14ac:dyDescent="0.25">
      <c r="A799" s="65"/>
      <c r="B799" s="65"/>
      <c r="C799" s="65" t="s">
        <v>377</v>
      </c>
      <c r="D799" s="14"/>
      <c r="E799" s="65"/>
      <c r="F799" s="36">
        <f t="shared" si="197"/>
        <v>18360000</v>
      </c>
      <c r="G799" s="40"/>
      <c r="H799" s="36">
        <v>0</v>
      </c>
      <c r="I799" s="40"/>
      <c r="J799" s="36">
        <v>17073000</v>
      </c>
      <c r="K799" s="40"/>
      <c r="L799" s="36">
        <v>1287000</v>
      </c>
      <c r="M799" s="40"/>
      <c r="N799" s="36">
        <v>7408000</v>
      </c>
      <c r="O799" s="40"/>
      <c r="P799" s="36">
        <v>11177000</v>
      </c>
      <c r="Q799" s="40"/>
      <c r="R799" s="36">
        <v>225000</v>
      </c>
      <c r="S799" s="36">
        <f t="shared" si="196"/>
        <v>0</v>
      </c>
      <c r="T799" s="11"/>
      <c r="U799" s="65"/>
    </row>
    <row r="800" spans="1:21" x14ac:dyDescent="0.25">
      <c r="A800" s="65"/>
      <c r="B800" s="65"/>
      <c r="C800" s="65" t="s">
        <v>378</v>
      </c>
      <c r="D800" s="14"/>
      <c r="E800" s="65"/>
      <c r="F800" s="36">
        <f t="shared" si="197"/>
        <v>391000</v>
      </c>
      <c r="G800" s="40"/>
      <c r="H800" s="36">
        <v>0</v>
      </c>
      <c r="I800" s="40"/>
      <c r="J800" s="36">
        <v>391000</v>
      </c>
      <c r="K800" s="40"/>
      <c r="L800" s="36">
        <v>0</v>
      </c>
      <c r="M800" s="40"/>
      <c r="N800" s="36">
        <v>254000</v>
      </c>
      <c r="O800" s="40"/>
      <c r="P800" s="36">
        <v>136000</v>
      </c>
      <c r="Q800" s="40"/>
      <c r="R800" s="36">
        <v>-1000</v>
      </c>
      <c r="S800" s="36">
        <f t="shared" si="196"/>
        <v>0</v>
      </c>
      <c r="T800" s="11"/>
      <c r="U800" s="65"/>
    </row>
    <row r="801" spans="1:21" s="59" customFormat="1" x14ac:dyDescent="0.25">
      <c r="A801" s="65"/>
      <c r="B801" s="65"/>
      <c r="C801" s="65" t="s">
        <v>526</v>
      </c>
      <c r="D801" s="14"/>
      <c r="E801" s="65"/>
      <c r="F801" s="36">
        <f t="shared" si="197"/>
        <v>0</v>
      </c>
      <c r="G801" s="40"/>
      <c r="H801" s="36">
        <v>0</v>
      </c>
      <c r="I801" s="40"/>
      <c r="J801" s="36">
        <v>0</v>
      </c>
      <c r="K801" s="40"/>
      <c r="L801" s="36">
        <v>0</v>
      </c>
      <c r="M801" s="40"/>
      <c r="N801" s="36">
        <v>0</v>
      </c>
      <c r="O801" s="40"/>
      <c r="P801" s="36">
        <v>0</v>
      </c>
      <c r="Q801" s="40"/>
      <c r="R801" s="36">
        <v>0</v>
      </c>
      <c r="S801" s="36">
        <f t="shared" si="196"/>
        <v>0</v>
      </c>
      <c r="T801" s="58"/>
      <c r="U801" s="65"/>
    </row>
    <row r="802" spans="1:21" s="59" customFormat="1" x14ac:dyDescent="0.25">
      <c r="A802" s="65"/>
      <c r="B802" s="65"/>
      <c r="C802" s="65" t="s">
        <v>162</v>
      </c>
      <c r="D802" s="65"/>
      <c r="E802" s="65"/>
      <c r="F802" s="36"/>
      <c r="G802" s="40"/>
      <c r="H802" s="36"/>
      <c r="I802" s="40"/>
      <c r="J802" s="36"/>
      <c r="K802" s="40"/>
      <c r="L802" s="36"/>
      <c r="M802" s="40"/>
      <c r="N802" s="36"/>
      <c r="O802" s="40"/>
      <c r="P802" s="36"/>
      <c r="Q802" s="40"/>
      <c r="R802" s="36"/>
      <c r="S802" s="4"/>
    </row>
    <row r="803" spans="1:21" x14ac:dyDescent="0.25">
      <c r="A803" s="65"/>
      <c r="B803" s="65"/>
      <c r="C803" s="65"/>
      <c r="D803" s="65" t="s">
        <v>163</v>
      </c>
      <c r="E803" s="65"/>
      <c r="F803" s="36">
        <f t="shared" si="197"/>
        <v>0</v>
      </c>
      <c r="G803" s="40"/>
      <c r="H803" s="36">
        <v>0</v>
      </c>
      <c r="I803" s="40"/>
      <c r="J803" s="36">
        <v>0</v>
      </c>
      <c r="K803" s="40"/>
      <c r="L803" s="36">
        <v>0</v>
      </c>
      <c r="M803" s="40"/>
      <c r="N803" s="36">
        <v>0</v>
      </c>
      <c r="O803" s="40"/>
      <c r="P803" s="36">
        <v>0</v>
      </c>
      <c r="Q803" s="40"/>
      <c r="R803" s="36">
        <v>0</v>
      </c>
      <c r="S803" s="36">
        <f t="shared" ref="S803:S804" si="202">SUM(N803:P803)-R803-F803</f>
        <v>0</v>
      </c>
      <c r="T803" s="11"/>
    </row>
    <row r="804" spans="1:21" x14ac:dyDescent="0.25">
      <c r="A804" s="65"/>
      <c r="B804" s="65"/>
      <c r="C804" s="65" t="s">
        <v>164</v>
      </c>
      <c r="D804" s="14"/>
      <c r="E804" s="65"/>
      <c r="F804" s="36">
        <f t="shared" si="197"/>
        <v>2212000</v>
      </c>
      <c r="G804" s="40"/>
      <c r="H804" s="36">
        <v>0</v>
      </c>
      <c r="I804" s="40"/>
      <c r="J804" s="36">
        <v>2212000</v>
      </c>
      <c r="K804" s="40"/>
      <c r="L804" s="36">
        <v>0</v>
      </c>
      <c r="M804" s="40"/>
      <c r="N804" s="36">
        <v>672000</v>
      </c>
      <c r="O804" s="40"/>
      <c r="P804" s="36">
        <v>1819000</v>
      </c>
      <c r="Q804" s="40"/>
      <c r="R804" s="36">
        <v>279000</v>
      </c>
      <c r="S804" s="36">
        <f t="shared" si="202"/>
        <v>0</v>
      </c>
      <c r="T804" s="11"/>
      <c r="U804" s="65"/>
    </row>
    <row r="805" spans="1:21" x14ac:dyDescent="0.25">
      <c r="A805" s="65"/>
      <c r="B805" s="65"/>
      <c r="C805" s="65" t="s">
        <v>165</v>
      </c>
      <c r="D805" s="65"/>
      <c r="E805" s="65"/>
      <c r="G805" s="40"/>
      <c r="I805" s="40"/>
      <c r="K805" s="40"/>
      <c r="M805" s="40"/>
      <c r="O805" s="40"/>
      <c r="Q805" s="40"/>
    </row>
    <row r="806" spans="1:21" x14ac:dyDescent="0.25">
      <c r="A806" s="65"/>
      <c r="B806" s="14"/>
      <c r="C806" s="65"/>
      <c r="D806" s="65" t="s">
        <v>166</v>
      </c>
      <c r="E806" s="65"/>
      <c r="F806" s="36">
        <f t="shared" si="197"/>
        <v>49000</v>
      </c>
      <c r="G806" s="40"/>
      <c r="H806" s="36">
        <v>0</v>
      </c>
      <c r="I806" s="40"/>
      <c r="J806" s="36">
        <v>49000</v>
      </c>
      <c r="K806" s="40"/>
      <c r="L806" s="36">
        <v>0</v>
      </c>
      <c r="M806" s="40"/>
      <c r="N806" s="36">
        <v>45000</v>
      </c>
      <c r="O806" s="40"/>
      <c r="P806" s="36">
        <v>4000</v>
      </c>
      <c r="Q806" s="40"/>
      <c r="R806" s="36">
        <v>0</v>
      </c>
      <c r="S806" s="36">
        <f t="shared" ref="S806:S811" si="203">SUM(N806:P806)-R806-F806</f>
        <v>0</v>
      </c>
      <c r="T806" s="11"/>
    </row>
    <row r="807" spans="1:21" x14ac:dyDescent="0.25">
      <c r="A807" s="65"/>
      <c r="B807" s="65"/>
      <c r="C807" s="65" t="s">
        <v>379</v>
      </c>
      <c r="D807" s="14"/>
      <c r="E807" s="65"/>
      <c r="F807" s="36">
        <f t="shared" si="197"/>
        <v>7523000</v>
      </c>
      <c r="G807" s="40"/>
      <c r="H807" s="36">
        <v>0</v>
      </c>
      <c r="I807" s="40"/>
      <c r="J807" s="36">
        <v>7494000</v>
      </c>
      <c r="K807" s="40"/>
      <c r="L807" s="36">
        <v>29000</v>
      </c>
      <c r="M807" s="40"/>
      <c r="N807" s="36">
        <v>3641000</v>
      </c>
      <c r="O807" s="40"/>
      <c r="P807" s="36">
        <v>4964000</v>
      </c>
      <c r="Q807" s="40"/>
      <c r="R807" s="36">
        <v>1082000</v>
      </c>
      <c r="S807" s="36">
        <f t="shared" si="203"/>
        <v>0</v>
      </c>
      <c r="T807" s="11"/>
      <c r="U807" s="65"/>
    </row>
    <row r="808" spans="1:21" x14ac:dyDescent="0.25">
      <c r="A808" s="65"/>
      <c r="B808" s="65"/>
      <c r="C808" s="65" t="s">
        <v>368</v>
      </c>
      <c r="D808" s="14"/>
      <c r="E808" s="65"/>
      <c r="F808" s="36">
        <f t="shared" si="197"/>
        <v>67000</v>
      </c>
      <c r="G808" s="40"/>
      <c r="H808" s="36">
        <v>0</v>
      </c>
      <c r="I808" s="40"/>
      <c r="J808" s="36">
        <v>64000</v>
      </c>
      <c r="K808" s="40"/>
      <c r="L808" s="36">
        <v>3000</v>
      </c>
      <c r="M808" s="40"/>
      <c r="N808" s="36">
        <v>0</v>
      </c>
      <c r="O808" s="40"/>
      <c r="P808" s="36">
        <v>66000</v>
      </c>
      <c r="Q808" s="40"/>
      <c r="R808" s="36">
        <v>-1000</v>
      </c>
      <c r="S808" s="36">
        <f t="shared" si="203"/>
        <v>0</v>
      </c>
      <c r="T808" s="11"/>
      <c r="U808" s="65"/>
    </row>
    <row r="809" spans="1:21" x14ac:dyDescent="0.25">
      <c r="A809" s="65"/>
      <c r="B809" s="14"/>
      <c r="C809" s="65" t="s">
        <v>380</v>
      </c>
      <c r="D809" s="14"/>
      <c r="E809" s="65"/>
      <c r="F809" s="36">
        <f t="shared" si="197"/>
        <v>4319000</v>
      </c>
      <c r="G809" s="40"/>
      <c r="H809" s="36">
        <v>0</v>
      </c>
      <c r="I809" s="40"/>
      <c r="J809" s="36">
        <v>4317000</v>
      </c>
      <c r="K809" s="40"/>
      <c r="L809" s="36">
        <v>2000</v>
      </c>
      <c r="M809" s="40"/>
      <c r="N809" s="36">
        <v>2249000</v>
      </c>
      <c r="O809" s="40"/>
      <c r="P809" s="36">
        <v>2071000</v>
      </c>
      <c r="Q809" s="40"/>
      <c r="R809" s="36">
        <v>1000</v>
      </c>
      <c r="S809" s="36">
        <f t="shared" si="203"/>
        <v>0</v>
      </c>
      <c r="T809" s="11"/>
      <c r="U809" s="65"/>
    </row>
    <row r="810" spans="1:21" x14ac:dyDescent="0.25">
      <c r="A810" s="65"/>
      <c r="B810" s="14"/>
      <c r="C810" s="65" t="s">
        <v>381</v>
      </c>
      <c r="D810" s="14"/>
      <c r="E810" s="65"/>
      <c r="F810" s="36">
        <f t="shared" si="197"/>
        <v>648000</v>
      </c>
      <c r="G810" s="40"/>
      <c r="H810" s="36">
        <v>8000</v>
      </c>
      <c r="I810" s="40"/>
      <c r="J810" s="36">
        <v>640000</v>
      </c>
      <c r="K810" s="40"/>
      <c r="L810" s="36">
        <v>0</v>
      </c>
      <c r="M810" s="40"/>
      <c r="N810" s="36">
        <v>406000</v>
      </c>
      <c r="O810" s="40"/>
      <c r="P810" s="36">
        <v>241000</v>
      </c>
      <c r="Q810" s="40"/>
      <c r="R810" s="36">
        <v>-1000</v>
      </c>
      <c r="S810" s="36">
        <f t="shared" si="203"/>
        <v>0</v>
      </c>
      <c r="T810" s="11"/>
      <c r="U810" s="65"/>
    </row>
    <row r="811" spans="1:21" x14ac:dyDescent="0.25">
      <c r="A811" s="65"/>
      <c r="B811" s="14"/>
      <c r="C811" s="65" t="s">
        <v>382</v>
      </c>
      <c r="D811" s="14"/>
      <c r="E811" s="65"/>
      <c r="F811" s="39">
        <f t="shared" ref="F811" si="204">SUM(H811:L811)</f>
        <v>1753000</v>
      </c>
      <c r="G811" s="40"/>
      <c r="H811" s="39">
        <v>0</v>
      </c>
      <c r="I811" s="40"/>
      <c r="J811" s="39">
        <v>1752000</v>
      </c>
      <c r="K811" s="40"/>
      <c r="L811" s="39">
        <v>1000</v>
      </c>
      <c r="M811" s="40"/>
      <c r="N811" s="39">
        <v>707000</v>
      </c>
      <c r="O811" s="40"/>
      <c r="P811" s="39">
        <v>1045000</v>
      </c>
      <c r="Q811" s="40"/>
      <c r="R811" s="39">
        <v>-1000</v>
      </c>
      <c r="S811" s="36">
        <f t="shared" si="203"/>
        <v>0</v>
      </c>
      <c r="T811" s="11"/>
      <c r="U811" s="65"/>
    </row>
    <row r="812" spans="1:21" x14ac:dyDescent="0.25">
      <c r="A812" s="65"/>
      <c r="B812" s="14"/>
      <c r="C812" s="65"/>
      <c r="D812" s="14"/>
      <c r="E812" s="65"/>
      <c r="G812" s="40"/>
      <c r="I812" s="40"/>
      <c r="K812" s="40"/>
      <c r="M812" s="40"/>
      <c r="O812" s="40"/>
      <c r="Q812" s="40"/>
      <c r="T812" s="11"/>
    </row>
    <row r="813" spans="1:21" x14ac:dyDescent="0.25">
      <c r="A813" s="65"/>
      <c r="B813" s="14"/>
      <c r="C813" s="65"/>
      <c r="D813" s="14"/>
      <c r="E813" s="65" t="s">
        <v>4</v>
      </c>
      <c r="F813" s="39">
        <f>SUM(F789:F811)</f>
        <v>33618000</v>
      </c>
      <c r="G813" s="41"/>
      <c r="H813" s="39">
        <f>SUM(H789:H811)</f>
        <v>-4260000</v>
      </c>
      <c r="I813" s="41"/>
      <c r="J813" s="39">
        <f>SUM(J789:J811)</f>
        <v>36514000</v>
      </c>
      <c r="K813" s="41"/>
      <c r="L813" s="39">
        <f>SUM(L789:L811)</f>
        <v>1364000</v>
      </c>
      <c r="M813" s="41"/>
      <c r="N813" s="39">
        <f>SUM(N789:N811)</f>
        <v>17124000</v>
      </c>
      <c r="O813" s="41"/>
      <c r="P813" s="39">
        <f>SUM(P789:P811)</f>
        <v>18343000</v>
      </c>
      <c r="Q813" s="41"/>
      <c r="R813" s="39">
        <f>SUM(R789:R811)</f>
        <v>1849000</v>
      </c>
      <c r="S813" s="36">
        <f t="shared" ref="S813" si="205">SUM(N813:P813)-R813-F813</f>
        <v>0</v>
      </c>
      <c r="T813" s="11"/>
    </row>
    <row r="814" spans="1:21" x14ac:dyDescent="0.25">
      <c r="A814" s="65"/>
      <c r="B814" s="14"/>
      <c r="C814" s="65"/>
      <c r="D814" s="14"/>
      <c r="E814" s="65"/>
      <c r="G814" s="40"/>
      <c r="I814" s="40"/>
      <c r="K814" s="40"/>
      <c r="M814" s="40"/>
      <c r="O814" s="40"/>
      <c r="Q814" s="40"/>
      <c r="T814" s="11"/>
    </row>
    <row r="815" spans="1:21" x14ac:dyDescent="0.25">
      <c r="A815" s="65"/>
      <c r="B815" s="65" t="s">
        <v>383</v>
      </c>
      <c r="C815" s="65"/>
      <c r="D815" s="14"/>
      <c r="E815" s="65"/>
      <c r="F815" s="41"/>
      <c r="G815" s="40"/>
      <c r="H815" s="41"/>
      <c r="I815" s="40"/>
      <c r="J815" s="41"/>
      <c r="K815" s="40"/>
      <c r="L815" s="41"/>
      <c r="M815" s="40"/>
      <c r="N815" s="41"/>
      <c r="O815" s="40"/>
      <c r="P815" s="41"/>
      <c r="Q815" s="40"/>
      <c r="R815" s="41"/>
      <c r="T815" s="11"/>
    </row>
    <row r="816" spans="1:21" x14ac:dyDescent="0.25">
      <c r="A816" s="65"/>
      <c r="B816" s="65"/>
      <c r="C816" s="65" t="s">
        <v>384</v>
      </c>
      <c r="D816" s="14"/>
      <c r="E816" s="65"/>
      <c r="G816" s="40"/>
      <c r="H816" s="41"/>
      <c r="I816" s="40"/>
      <c r="J816" s="41"/>
      <c r="K816" s="40"/>
      <c r="L816" s="41"/>
      <c r="M816" s="40"/>
      <c r="N816" s="41"/>
      <c r="O816" s="40"/>
      <c r="P816" s="41"/>
      <c r="Q816" s="40"/>
      <c r="R816" s="41"/>
      <c r="T816" s="11"/>
    </row>
    <row r="817" spans="1:21" x14ac:dyDescent="0.25">
      <c r="A817" s="65"/>
      <c r="B817" s="65"/>
      <c r="C817" s="65" t="s">
        <v>385</v>
      </c>
      <c r="D817" s="14"/>
      <c r="E817" s="65"/>
      <c r="F817" s="36">
        <f>SUM(H817:L817)</f>
        <v>108000</v>
      </c>
      <c r="G817" s="40"/>
      <c r="H817" s="36">
        <v>0</v>
      </c>
      <c r="I817" s="40"/>
      <c r="J817" s="36">
        <v>108000</v>
      </c>
      <c r="K817" s="40"/>
      <c r="L817" s="36">
        <v>0</v>
      </c>
      <c r="M817" s="40"/>
      <c r="N817" s="36">
        <v>75000</v>
      </c>
      <c r="O817" s="40"/>
      <c r="P817" s="36">
        <v>33000</v>
      </c>
      <c r="Q817" s="40"/>
      <c r="R817" s="36">
        <v>0</v>
      </c>
      <c r="S817" s="36">
        <f t="shared" ref="S817:S865" si="206">SUM(N817:P817)-R817-F817</f>
        <v>0</v>
      </c>
      <c r="T817" s="11"/>
    </row>
    <row r="818" spans="1:21" x14ac:dyDescent="0.25">
      <c r="A818" s="65"/>
      <c r="B818" s="65"/>
      <c r="C818" s="65" t="s">
        <v>386</v>
      </c>
      <c r="D818" s="14"/>
      <c r="E818" s="65"/>
      <c r="F818" s="36">
        <f>SUM(H818:L818)</f>
        <v>0</v>
      </c>
      <c r="G818" s="40"/>
      <c r="H818" s="36">
        <v>0</v>
      </c>
      <c r="I818" s="40"/>
      <c r="J818" s="36">
        <v>0</v>
      </c>
      <c r="K818" s="40"/>
      <c r="L818" s="36">
        <v>0</v>
      </c>
      <c r="M818" s="40"/>
      <c r="N818" s="36">
        <v>0</v>
      </c>
      <c r="O818" s="40"/>
      <c r="P818" s="36">
        <v>0</v>
      </c>
      <c r="Q818" s="40"/>
      <c r="R818" s="36">
        <v>0</v>
      </c>
      <c r="S818" s="36">
        <f t="shared" si="206"/>
        <v>0</v>
      </c>
      <c r="T818" s="11"/>
      <c r="U818" s="65"/>
    </row>
    <row r="819" spans="1:21" x14ac:dyDescent="0.25">
      <c r="A819" s="65"/>
      <c r="B819" s="14"/>
      <c r="C819" s="65" t="s">
        <v>387</v>
      </c>
      <c r="D819" s="14"/>
      <c r="E819" s="65"/>
      <c r="F819" s="36">
        <f>SUM(H819:L819)</f>
        <v>42000</v>
      </c>
      <c r="G819" s="40"/>
      <c r="H819" s="36">
        <v>0</v>
      </c>
      <c r="I819" s="40"/>
      <c r="J819" s="36">
        <v>42000</v>
      </c>
      <c r="K819" s="40"/>
      <c r="L819" s="36">
        <v>0</v>
      </c>
      <c r="M819" s="40"/>
      <c r="N819" s="36">
        <v>18000</v>
      </c>
      <c r="O819" s="40"/>
      <c r="P819" s="36">
        <v>24000</v>
      </c>
      <c r="Q819" s="40"/>
      <c r="R819" s="36">
        <v>0</v>
      </c>
      <c r="S819" s="36">
        <f t="shared" si="206"/>
        <v>0</v>
      </c>
      <c r="T819" s="11"/>
      <c r="U819" s="65"/>
    </row>
    <row r="820" spans="1:21" x14ac:dyDescent="0.25">
      <c r="A820" s="65"/>
      <c r="B820" s="14"/>
      <c r="C820" s="65" t="s">
        <v>388</v>
      </c>
      <c r="D820" s="14"/>
      <c r="E820" s="65"/>
      <c r="F820" s="36">
        <f>SUM(H820:L820)</f>
        <v>256000</v>
      </c>
      <c r="G820" s="40"/>
      <c r="H820" s="36">
        <v>0</v>
      </c>
      <c r="I820" s="40"/>
      <c r="J820" s="36">
        <v>256000</v>
      </c>
      <c r="K820" s="40"/>
      <c r="L820" s="36">
        <v>0</v>
      </c>
      <c r="M820" s="40"/>
      <c r="N820" s="36">
        <v>31000</v>
      </c>
      <c r="O820" s="40"/>
      <c r="P820" s="36">
        <v>225000</v>
      </c>
      <c r="Q820" s="40"/>
      <c r="R820" s="36">
        <v>0</v>
      </c>
      <c r="S820" s="36">
        <f t="shared" si="206"/>
        <v>0</v>
      </c>
      <c r="T820" s="11"/>
      <c r="U820" s="65"/>
    </row>
    <row r="821" spans="1:21" x14ac:dyDescent="0.25">
      <c r="A821" s="65"/>
      <c r="B821" s="14"/>
      <c r="C821" s="65" t="s">
        <v>358</v>
      </c>
      <c r="D821" s="14"/>
      <c r="E821" s="65"/>
      <c r="F821" s="39">
        <f>SUM(H821:L821)</f>
        <v>9000</v>
      </c>
      <c r="G821" s="40"/>
      <c r="H821" s="39">
        <v>0</v>
      </c>
      <c r="I821" s="40"/>
      <c r="J821" s="39">
        <v>9000</v>
      </c>
      <c r="K821" s="40"/>
      <c r="L821" s="39">
        <v>0</v>
      </c>
      <c r="M821" s="40"/>
      <c r="N821" s="39">
        <v>0</v>
      </c>
      <c r="O821" s="40"/>
      <c r="P821" s="39">
        <v>9000</v>
      </c>
      <c r="Q821" s="40"/>
      <c r="R821" s="39">
        <v>0</v>
      </c>
      <c r="S821" s="36">
        <f t="shared" si="206"/>
        <v>0</v>
      </c>
      <c r="T821" s="11"/>
      <c r="U821" s="65"/>
    </row>
    <row r="822" spans="1:21" x14ac:dyDescent="0.25">
      <c r="A822" s="65"/>
      <c r="B822" s="14"/>
      <c r="C822" s="65"/>
      <c r="D822" s="14"/>
      <c r="E822" s="65"/>
      <c r="G822" s="40"/>
      <c r="I822" s="40"/>
      <c r="K822" s="40"/>
      <c r="M822" s="40"/>
      <c r="O822" s="40"/>
      <c r="Q822" s="40"/>
      <c r="T822" s="11"/>
    </row>
    <row r="823" spans="1:21" x14ac:dyDescent="0.25">
      <c r="A823" s="65"/>
      <c r="B823" s="14"/>
      <c r="C823" s="65"/>
      <c r="D823" s="14"/>
      <c r="E823" s="65" t="s">
        <v>4</v>
      </c>
      <c r="F823" s="39">
        <f>SUM(F817:F821)</f>
        <v>415000</v>
      </c>
      <c r="G823" s="41"/>
      <c r="H823" s="39">
        <f>SUM(H817:H821)</f>
        <v>0</v>
      </c>
      <c r="I823" s="41"/>
      <c r="J823" s="39">
        <f>SUM(J817:J821)</f>
        <v>415000</v>
      </c>
      <c r="K823" s="41"/>
      <c r="L823" s="39">
        <f>SUM(L817:L821)</f>
        <v>0</v>
      </c>
      <c r="M823" s="41"/>
      <c r="N823" s="39">
        <f>SUM(N817:N821)</f>
        <v>124000</v>
      </c>
      <c r="O823" s="41"/>
      <c r="P823" s="39">
        <f>SUM(P817:P821)</f>
        <v>291000</v>
      </c>
      <c r="Q823" s="41"/>
      <c r="R823" s="39">
        <f>SUM(R817:R821)</f>
        <v>0</v>
      </c>
      <c r="S823" s="36">
        <f t="shared" si="206"/>
        <v>0</v>
      </c>
      <c r="T823" s="11"/>
    </row>
    <row r="824" spans="1:21" x14ac:dyDescent="0.25">
      <c r="A824" s="65"/>
      <c r="B824" s="14"/>
      <c r="C824" s="65"/>
      <c r="D824" s="14"/>
      <c r="E824" s="65"/>
      <c r="G824" s="40"/>
      <c r="I824" s="40"/>
      <c r="K824" s="40"/>
      <c r="M824" s="40"/>
      <c r="O824" s="40"/>
      <c r="Q824" s="40"/>
      <c r="T824" s="11"/>
    </row>
    <row r="825" spans="1:21" x14ac:dyDescent="0.25">
      <c r="A825" s="65"/>
      <c r="B825" s="65" t="s">
        <v>389</v>
      </c>
      <c r="C825" s="65"/>
      <c r="D825" s="14"/>
      <c r="E825" s="65"/>
      <c r="G825" s="40"/>
      <c r="I825" s="40"/>
      <c r="K825" s="40"/>
      <c r="M825" s="40"/>
      <c r="O825" s="40"/>
      <c r="Q825" s="40"/>
      <c r="T825" s="11"/>
    </row>
    <row r="826" spans="1:21" x14ac:dyDescent="0.25">
      <c r="A826" s="65"/>
      <c r="B826" s="65"/>
      <c r="C826" s="65" t="s">
        <v>390</v>
      </c>
      <c r="D826" s="14"/>
      <c r="E826" s="65"/>
      <c r="G826" s="40"/>
      <c r="I826" s="40"/>
      <c r="K826" s="40"/>
      <c r="M826" s="40"/>
      <c r="O826" s="40"/>
      <c r="Q826" s="40"/>
      <c r="T826" s="11"/>
    </row>
    <row r="827" spans="1:21" x14ac:dyDescent="0.25">
      <c r="A827" s="65"/>
      <c r="B827" s="14"/>
      <c r="C827" s="65" t="s">
        <v>391</v>
      </c>
      <c r="D827" s="14"/>
      <c r="E827" s="65"/>
      <c r="F827" s="36">
        <f>SUM(H827:L827)</f>
        <v>5926000</v>
      </c>
      <c r="G827" s="40"/>
      <c r="H827" s="36">
        <v>71000</v>
      </c>
      <c r="I827" s="40"/>
      <c r="J827" s="36">
        <v>5633000</v>
      </c>
      <c r="K827" s="40"/>
      <c r="L827" s="36">
        <v>222000</v>
      </c>
      <c r="M827" s="40"/>
      <c r="N827" s="36">
        <v>3069000</v>
      </c>
      <c r="O827" s="40"/>
      <c r="P827" s="36">
        <v>2906000</v>
      </c>
      <c r="Q827" s="40"/>
      <c r="R827" s="36">
        <v>49000</v>
      </c>
      <c r="S827" s="36">
        <f t="shared" si="206"/>
        <v>0</v>
      </c>
      <c r="T827" s="11"/>
    </row>
    <row r="828" spans="1:21" x14ac:dyDescent="0.25">
      <c r="A828" s="65"/>
      <c r="B828" s="14"/>
      <c r="C828" s="65" t="s">
        <v>392</v>
      </c>
      <c r="D828" s="14"/>
      <c r="E828" s="65"/>
      <c r="F828" s="36">
        <f t="shared" ref="F828:F832" si="207">SUM(H828:L828)</f>
        <v>1598000</v>
      </c>
      <c r="G828" s="40"/>
      <c r="H828" s="36">
        <v>17000</v>
      </c>
      <c r="I828" s="40"/>
      <c r="J828" s="36">
        <v>1392000</v>
      </c>
      <c r="K828" s="40"/>
      <c r="L828" s="36">
        <v>189000</v>
      </c>
      <c r="M828" s="40"/>
      <c r="N828" s="36">
        <v>927000</v>
      </c>
      <c r="O828" s="40"/>
      <c r="P828" s="36">
        <v>672000</v>
      </c>
      <c r="Q828" s="40"/>
      <c r="R828" s="36">
        <v>1000</v>
      </c>
      <c r="S828" s="36">
        <f t="shared" si="206"/>
        <v>0</v>
      </c>
      <c r="T828" s="11"/>
      <c r="U828" s="65"/>
    </row>
    <row r="829" spans="1:21" x14ac:dyDescent="0.25">
      <c r="A829" s="65"/>
      <c r="B829" s="14"/>
      <c r="C829" s="65" t="s">
        <v>393</v>
      </c>
      <c r="D829" s="14"/>
      <c r="E829" s="65"/>
      <c r="F829" s="36">
        <f t="shared" si="207"/>
        <v>3118000</v>
      </c>
      <c r="G829" s="40"/>
      <c r="H829" s="36">
        <v>100000</v>
      </c>
      <c r="I829" s="40"/>
      <c r="J829" s="36">
        <v>2924000</v>
      </c>
      <c r="K829" s="40"/>
      <c r="L829" s="36">
        <v>94000</v>
      </c>
      <c r="M829" s="40"/>
      <c r="N829" s="36">
        <v>1831000</v>
      </c>
      <c r="O829" s="40"/>
      <c r="P829" s="36">
        <v>1287000</v>
      </c>
      <c r="Q829" s="40"/>
      <c r="R829" s="36">
        <v>0</v>
      </c>
      <c r="S829" s="36">
        <f t="shared" si="206"/>
        <v>0</v>
      </c>
      <c r="T829" s="11"/>
      <c r="U829" s="65"/>
    </row>
    <row r="830" spans="1:21" x14ac:dyDescent="0.25">
      <c r="A830" s="65"/>
      <c r="B830" s="14"/>
      <c r="C830" s="65" t="s">
        <v>167</v>
      </c>
      <c r="D830" s="14"/>
      <c r="E830" s="65"/>
      <c r="F830" s="36">
        <f t="shared" si="207"/>
        <v>944000</v>
      </c>
      <c r="G830" s="40"/>
      <c r="H830" s="36">
        <v>722000</v>
      </c>
      <c r="I830" s="40"/>
      <c r="J830" s="36">
        <v>222000</v>
      </c>
      <c r="K830" s="40"/>
      <c r="L830" s="36">
        <v>0</v>
      </c>
      <c r="M830" s="40"/>
      <c r="N830" s="36">
        <v>539000</v>
      </c>
      <c r="O830" s="40"/>
      <c r="P830" s="36">
        <v>406000</v>
      </c>
      <c r="Q830" s="40"/>
      <c r="R830" s="36">
        <v>1000</v>
      </c>
      <c r="S830" s="36">
        <f t="shared" si="206"/>
        <v>0</v>
      </c>
      <c r="T830" s="11"/>
      <c r="U830" s="65"/>
    </row>
    <row r="831" spans="1:21" x14ac:dyDescent="0.25">
      <c r="A831" s="65"/>
      <c r="B831" s="65"/>
      <c r="C831" s="65" t="s">
        <v>394</v>
      </c>
      <c r="D831" s="14"/>
      <c r="E831" s="65"/>
      <c r="F831" s="36">
        <f t="shared" si="207"/>
        <v>21000</v>
      </c>
      <c r="G831" s="40"/>
      <c r="H831" s="36">
        <v>21000</v>
      </c>
      <c r="I831" s="40"/>
      <c r="J831" s="36">
        <v>0</v>
      </c>
      <c r="K831" s="40"/>
      <c r="L831" s="36">
        <v>0</v>
      </c>
      <c r="M831" s="40"/>
      <c r="N831" s="36">
        <v>0</v>
      </c>
      <c r="O831" s="40"/>
      <c r="P831" s="36">
        <v>21000</v>
      </c>
      <c r="Q831" s="40"/>
      <c r="R831" s="36">
        <v>0</v>
      </c>
      <c r="S831" s="36">
        <f t="shared" si="206"/>
        <v>0</v>
      </c>
      <c r="T831" s="11"/>
      <c r="U831" s="65"/>
    </row>
    <row r="832" spans="1:21" x14ac:dyDescent="0.25">
      <c r="A832" s="65"/>
      <c r="B832" s="14"/>
      <c r="C832" s="65" t="s">
        <v>395</v>
      </c>
      <c r="D832" s="14"/>
      <c r="E832" s="65"/>
      <c r="F832" s="36">
        <f t="shared" si="207"/>
        <v>1636000</v>
      </c>
      <c r="G832" s="40"/>
      <c r="H832" s="36">
        <v>0</v>
      </c>
      <c r="I832" s="40"/>
      <c r="J832" s="36">
        <v>1558000</v>
      </c>
      <c r="K832" s="40"/>
      <c r="L832" s="36">
        <v>78000</v>
      </c>
      <c r="M832" s="40"/>
      <c r="N832" s="36">
        <v>1093000</v>
      </c>
      <c r="O832" s="40"/>
      <c r="P832" s="36">
        <v>725000</v>
      </c>
      <c r="Q832" s="40"/>
      <c r="R832" s="36">
        <v>182000</v>
      </c>
      <c r="S832" s="36">
        <f t="shared" si="206"/>
        <v>0</v>
      </c>
      <c r="T832" s="11"/>
      <c r="U832" s="65"/>
    </row>
    <row r="833" spans="1:21" x14ac:dyDescent="0.25">
      <c r="A833" s="65"/>
      <c r="B833" s="14"/>
      <c r="C833" s="15" t="s">
        <v>359</v>
      </c>
      <c r="D833" s="14"/>
      <c r="E833" s="65"/>
      <c r="F833" s="39">
        <f t="shared" ref="F833" si="208">SUM(H833:L833)</f>
        <v>814000</v>
      </c>
      <c r="G833" s="40"/>
      <c r="H833" s="39">
        <v>189000</v>
      </c>
      <c r="I833" s="40"/>
      <c r="J833" s="39">
        <v>619000</v>
      </c>
      <c r="K833" s="40"/>
      <c r="L833" s="39">
        <v>6000</v>
      </c>
      <c r="M833" s="40"/>
      <c r="N833" s="39">
        <v>359000</v>
      </c>
      <c r="O833" s="40"/>
      <c r="P833" s="39">
        <v>454000</v>
      </c>
      <c r="Q833" s="40"/>
      <c r="R833" s="39">
        <v>-1000</v>
      </c>
      <c r="S833" s="36">
        <f t="shared" si="206"/>
        <v>0</v>
      </c>
      <c r="T833" s="11"/>
      <c r="U833" s="65"/>
    </row>
    <row r="834" spans="1:21" x14ac:dyDescent="0.25">
      <c r="A834" s="65"/>
      <c r="B834" s="65"/>
      <c r="C834" s="65"/>
      <c r="D834" s="14"/>
      <c r="E834" s="65"/>
      <c r="F834" s="41"/>
      <c r="G834" s="40"/>
      <c r="H834" s="41"/>
      <c r="I834" s="40"/>
      <c r="J834" s="41"/>
      <c r="K834" s="40"/>
      <c r="L834" s="41"/>
      <c r="M834" s="40"/>
      <c r="N834" s="41"/>
      <c r="O834" s="40"/>
      <c r="P834" s="41"/>
      <c r="Q834" s="40"/>
      <c r="R834" s="41"/>
      <c r="T834" s="11"/>
    </row>
    <row r="835" spans="1:21" x14ac:dyDescent="0.25">
      <c r="A835" s="65"/>
      <c r="B835" s="65"/>
      <c r="C835" s="65"/>
      <c r="D835" s="14"/>
      <c r="E835" s="65" t="s">
        <v>4</v>
      </c>
      <c r="F835" s="39">
        <f>SUM(F827:F833)</f>
        <v>14057000</v>
      </c>
      <c r="G835" s="41"/>
      <c r="H835" s="39">
        <f>SUM(H827:H833)</f>
        <v>1120000</v>
      </c>
      <c r="I835" s="41"/>
      <c r="J835" s="39">
        <f>SUM(J827:J833)</f>
        <v>12348000</v>
      </c>
      <c r="K835" s="41"/>
      <c r="L835" s="39">
        <f>SUM(L827:L833)</f>
        <v>589000</v>
      </c>
      <c r="M835" s="41"/>
      <c r="N835" s="39">
        <f>SUM(N827:N833)</f>
        <v>7818000</v>
      </c>
      <c r="O835" s="41"/>
      <c r="P835" s="39">
        <f>SUM(P827:P833)</f>
        <v>6471000</v>
      </c>
      <c r="Q835" s="41"/>
      <c r="R835" s="39">
        <f>SUM(R827:R833)</f>
        <v>232000</v>
      </c>
      <c r="S835" s="36">
        <f t="shared" si="206"/>
        <v>0</v>
      </c>
      <c r="T835" s="11"/>
    </row>
    <row r="836" spans="1:21" x14ac:dyDescent="0.25">
      <c r="A836" s="65"/>
      <c r="B836" s="65"/>
      <c r="C836" s="65"/>
      <c r="D836" s="14"/>
      <c r="E836" s="65"/>
      <c r="F836" s="41"/>
      <c r="G836" s="40"/>
      <c r="H836" s="41"/>
      <c r="I836" s="40"/>
      <c r="J836" s="41"/>
      <c r="K836" s="40"/>
      <c r="L836" s="41"/>
      <c r="M836" s="40"/>
      <c r="N836" s="41"/>
      <c r="O836" s="40"/>
      <c r="P836" s="41"/>
      <c r="Q836" s="40"/>
      <c r="R836" s="41"/>
      <c r="T836" s="11"/>
    </row>
    <row r="837" spans="1:21" x14ac:dyDescent="0.25">
      <c r="A837" s="65"/>
      <c r="B837" s="65" t="s">
        <v>168</v>
      </c>
      <c r="C837" s="65"/>
      <c r="D837" s="65"/>
      <c r="E837" s="65"/>
      <c r="F837" s="41"/>
      <c r="G837" s="40"/>
      <c r="H837" s="41"/>
      <c r="I837" s="40"/>
      <c r="J837" s="41"/>
      <c r="K837" s="40"/>
      <c r="L837" s="41"/>
      <c r="M837" s="40"/>
      <c r="N837" s="41"/>
      <c r="O837" s="40"/>
      <c r="P837" s="41"/>
      <c r="Q837" s="40"/>
      <c r="R837" s="41"/>
      <c r="T837" s="11"/>
    </row>
    <row r="838" spans="1:21" x14ac:dyDescent="0.25">
      <c r="A838" s="65"/>
      <c r="B838" s="65"/>
      <c r="C838" s="65" t="s">
        <v>365</v>
      </c>
      <c r="D838" s="65"/>
      <c r="E838" s="65"/>
      <c r="F838" s="41"/>
      <c r="G838" s="40"/>
      <c r="H838" s="41"/>
      <c r="I838" s="40"/>
      <c r="J838" s="41"/>
      <c r="K838" s="40"/>
      <c r="L838" s="41"/>
      <c r="M838" s="40"/>
      <c r="N838" s="41"/>
      <c r="O838" s="40"/>
      <c r="P838" s="41"/>
      <c r="Q838" s="40"/>
      <c r="R838" s="41"/>
      <c r="T838" s="11"/>
    </row>
    <row r="839" spans="1:21" x14ac:dyDescent="0.25">
      <c r="A839" s="65"/>
      <c r="B839" s="65"/>
      <c r="C839" s="65" t="s">
        <v>396</v>
      </c>
      <c r="D839" s="14"/>
      <c r="E839" s="65"/>
      <c r="F839" s="36">
        <f>SUM(H839:L839)</f>
        <v>826000</v>
      </c>
      <c r="G839" s="40"/>
      <c r="H839" s="36">
        <v>400000</v>
      </c>
      <c r="I839" s="40"/>
      <c r="J839" s="36">
        <v>426000</v>
      </c>
      <c r="K839" s="40"/>
      <c r="L839" s="36">
        <v>0</v>
      </c>
      <c r="M839" s="40"/>
      <c r="N839" s="36">
        <v>515000</v>
      </c>
      <c r="O839" s="40"/>
      <c r="P839" s="36">
        <v>395000</v>
      </c>
      <c r="Q839" s="40"/>
      <c r="R839" s="36">
        <v>84000</v>
      </c>
      <c r="S839" s="36">
        <f t="shared" si="206"/>
        <v>0</v>
      </c>
      <c r="T839" s="11"/>
    </row>
    <row r="840" spans="1:21" x14ac:dyDescent="0.25">
      <c r="A840" s="65"/>
      <c r="B840" s="14"/>
      <c r="C840" s="65" t="s">
        <v>397</v>
      </c>
      <c r="D840" s="14"/>
      <c r="E840" s="65"/>
      <c r="F840" s="39">
        <f>SUM(H840:L840)</f>
        <v>4274000</v>
      </c>
      <c r="G840" s="40"/>
      <c r="H840" s="39">
        <v>3176000</v>
      </c>
      <c r="I840" s="40"/>
      <c r="J840" s="39">
        <v>1078000</v>
      </c>
      <c r="K840" s="40"/>
      <c r="L840" s="39">
        <v>20000</v>
      </c>
      <c r="M840" s="40"/>
      <c r="N840" s="39">
        <v>2582000</v>
      </c>
      <c r="O840" s="40"/>
      <c r="P840" s="39">
        <v>1702000</v>
      </c>
      <c r="Q840" s="40"/>
      <c r="R840" s="39">
        <v>10000</v>
      </c>
      <c r="S840" s="36">
        <f t="shared" si="206"/>
        <v>0</v>
      </c>
      <c r="T840" s="11"/>
      <c r="U840" s="65"/>
    </row>
    <row r="841" spans="1:21" x14ac:dyDescent="0.25">
      <c r="A841" s="65"/>
      <c r="B841" s="14"/>
      <c r="C841" s="65"/>
      <c r="D841" s="14"/>
      <c r="E841" s="65"/>
      <c r="G841" s="40"/>
      <c r="I841" s="40"/>
      <c r="K841" s="40"/>
      <c r="M841" s="40"/>
      <c r="O841" s="40"/>
      <c r="Q841" s="40"/>
      <c r="T841" s="11"/>
    </row>
    <row r="842" spans="1:21" x14ac:dyDescent="0.25">
      <c r="A842" s="65"/>
      <c r="B842" s="14"/>
      <c r="C842" s="65"/>
      <c r="D842" s="14"/>
      <c r="E842" s="65" t="s">
        <v>4</v>
      </c>
      <c r="F842" s="39">
        <f>SUM(F839:F840)</f>
        <v>5100000</v>
      </c>
      <c r="G842" s="41"/>
      <c r="H842" s="39">
        <f>SUM(H839:H840)</f>
        <v>3576000</v>
      </c>
      <c r="I842" s="41"/>
      <c r="J842" s="39">
        <f>SUM(J839:J840)</f>
        <v>1504000</v>
      </c>
      <c r="K842" s="41"/>
      <c r="L842" s="39">
        <f>SUM(L839:L840)</f>
        <v>20000</v>
      </c>
      <c r="M842" s="41"/>
      <c r="N842" s="39">
        <f>SUM(N839:N840)</f>
        <v>3097000</v>
      </c>
      <c r="O842" s="41"/>
      <c r="P842" s="39">
        <f>SUM(P839:P840)</f>
        <v>2097000</v>
      </c>
      <c r="Q842" s="41"/>
      <c r="R842" s="39">
        <f>SUM(R839:R840)</f>
        <v>94000</v>
      </c>
      <c r="S842" s="36">
        <f t="shared" si="206"/>
        <v>0</v>
      </c>
      <c r="T842" s="11"/>
    </row>
    <row r="843" spans="1:21" x14ac:dyDescent="0.25">
      <c r="A843" s="65"/>
      <c r="B843" s="14"/>
      <c r="C843" s="65"/>
      <c r="D843" s="14"/>
      <c r="E843" s="65"/>
      <c r="F843" s="41"/>
      <c r="G843" s="40"/>
      <c r="H843" s="41"/>
      <c r="I843" s="40"/>
      <c r="J843" s="41"/>
      <c r="K843" s="40"/>
      <c r="L843" s="41"/>
      <c r="M843" s="40"/>
      <c r="N843" s="41"/>
      <c r="O843" s="40"/>
      <c r="P843" s="41"/>
      <c r="Q843" s="40"/>
      <c r="R843" s="41"/>
      <c r="T843" s="11"/>
    </row>
    <row r="844" spans="1:21" x14ac:dyDescent="0.25">
      <c r="A844" s="65"/>
      <c r="B844" s="65" t="s">
        <v>169</v>
      </c>
      <c r="C844" s="65"/>
      <c r="D844" s="65"/>
      <c r="E844" s="65"/>
      <c r="G844" s="40"/>
      <c r="I844" s="40"/>
      <c r="K844" s="40"/>
      <c r="M844" s="40"/>
      <c r="O844" s="40"/>
      <c r="Q844" s="40"/>
      <c r="T844" s="11"/>
    </row>
    <row r="845" spans="1:21" x14ac:dyDescent="0.25">
      <c r="A845" s="65"/>
      <c r="B845" s="65"/>
      <c r="C845" s="65" t="s">
        <v>170</v>
      </c>
      <c r="D845" s="65"/>
      <c r="E845" s="65"/>
      <c r="G845" s="40"/>
      <c r="I845" s="40"/>
      <c r="K845" s="40"/>
      <c r="M845" s="40"/>
      <c r="O845" s="40"/>
      <c r="Q845" s="40"/>
      <c r="T845" s="11"/>
    </row>
    <row r="846" spans="1:21" x14ac:dyDescent="0.25">
      <c r="A846" s="65"/>
      <c r="B846" s="14"/>
      <c r="C846" s="65" t="s">
        <v>398</v>
      </c>
      <c r="D846" s="14"/>
      <c r="E846" s="15"/>
      <c r="F846" s="36">
        <f>SUM(H846:L846)</f>
        <v>3354000</v>
      </c>
      <c r="G846" s="40"/>
      <c r="H846" s="36">
        <v>4000</v>
      </c>
      <c r="I846" s="40"/>
      <c r="J846" s="36">
        <v>3589000</v>
      </c>
      <c r="K846" s="40"/>
      <c r="L846" s="36">
        <v>-239000</v>
      </c>
      <c r="M846" s="40"/>
      <c r="N846" s="36">
        <v>2197000</v>
      </c>
      <c r="O846" s="40"/>
      <c r="P846" s="36">
        <v>1250000</v>
      </c>
      <c r="Q846" s="40"/>
      <c r="R846" s="36">
        <v>93000</v>
      </c>
      <c r="S846" s="36">
        <f t="shared" si="206"/>
        <v>0</v>
      </c>
      <c r="T846" s="11"/>
    </row>
    <row r="847" spans="1:21" x14ac:dyDescent="0.25">
      <c r="A847" s="65"/>
      <c r="B847" s="65"/>
      <c r="C847" s="65" t="s">
        <v>399</v>
      </c>
      <c r="D847" s="14"/>
      <c r="E847" s="65"/>
      <c r="F847" s="39">
        <f>SUM(H847:L847)</f>
        <v>8315000</v>
      </c>
      <c r="G847" s="40"/>
      <c r="H847" s="39">
        <v>7866000</v>
      </c>
      <c r="I847" s="40"/>
      <c r="J847" s="39">
        <v>449000</v>
      </c>
      <c r="K847" s="40"/>
      <c r="L847" s="39">
        <v>0</v>
      </c>
      <c r="M847" s="40"/>
      <c r="N847" s="39">
        <v>4499000</v>
      </c>
      <c r="O847" s="40"/>
      <c r="P847" s="39">
        <v>3831000</v>
      </c>
      <c r="Q847" s="40"/>
      <c r="R847" s="39">
        <v>15000</v>
      </c>
      <c r="S847" s="36">
        <f t="shared" si="206"/>
        <v>0</v>
      </c>
      <c r="T847" s="11"/>
      <c r="U847" s="65"/>
    </row>
    <row r="848" spans="1:21" x14ac:dyDescent="0.25">
      <c r="A848" s="65"/>
      <c r="B848" s="65"/>
      <c r="C848" s="65"/>
      <c r="D848" s="14"/>
      <c r="E848" s="65"/>
      <c r="G848" s="40"/>
      <c r="I848" s="40"/>
      <c r="K848" s="40"/>
      <c r="M848" s="40"/>
      <c r="O848" s="40"/>
      <c r="Q848" s="40"/>
      <c r="T848" s="11"/>
    </row>
    <row r="849" spans="1:21" x14ac:dyDescent="0.25">
      <c r="A849" s="65"/>
      <c r="B849" s="65"/>
      <c r="C849" s="65"/>
      <c r="D849" s="14"/>
      <c r="E849" s="65" t="s">
        <v>4</v>
      </c>
      <c r="F849" s="39">
        <f>SUM(F846:F847)</f>
        <v>11669000</v>
      </c>
      <c r="G849" s="41"/>
      <c r="H849" s="39">
        <f>SUM(H846:H847)</f>
        <v>7870000</v>
      </c>
      <c r="I849" s="41"/>
      <c r="J849" s="39">
        <f>SUM(J846:J847)</f>
        <v>4038000</v>
      </c>
      <c r="K849" s="41"/>
      <c r="L849" s="39">
        <f>SUM(L846:L847)</f>
        <v>-239000</v>
      </c>
      <c r="M849" s="41"/>
      <c r="N849" s="39">
        <f>SUM(N846:N847)</f>
        <v>6696000</v>
      </c>
      <c r="O849" s="41"/>
      <c r="P849" s="39">
        <f>SUM(P846:P847)</f>
        <v>5081000</v>
      </c>
      <c r="Q849" s="41"/>
      <c r="R849" s="39">
        <f>SUM(R846:R847)</f>
        <v>108000</v>
      </c>
      <c r="S849" s="36">
        <f t="shared" si="206"/>
        <v>0</v>
      </c>
      <c r="T849" s="11"/>
    </row>
    <row r="850" spans="1:21" x14ac:dyDescent="0.25">
      <c r="A850" s="65"/>
      <c r="B850" s="65"/>
      <c r="C850" s="65"/>
      <c r="D850" s="14"/>
      <c r="E850" s="65"/>
      <c r="F850" s="41"/>
      <c r="G850" s="40"/>
      <c r="H850" s="41"/>
      <c r="I850" s="40"/>
      <c r="J850" s="41"/>
      <c r="K850" s="40"/>
      <c r="L850" s="41"/>
      <c r="M850" s="40"/>
      <c r="N850" s="41"/>
      <c r="O850" s="40"/>
      <c r="P850" s="41"/>
      <c r="Q850" s="40"/>
      <c r="R850" s="41"/>
      <c r="T850" s="11"/>
    </row>
    <row r="851" spans="1:21" x14ac:dyDescent="0.25">
      <c r="A851" s="65"/>
      <c r="B851" s="65" t="s">
        <v>400</v>
      </c>
      <c r="C851" s="65"/>
      <c r="D851" s="14"/>
      <c r="E851" s="65"/>
      <c r="F851" s="41"/>
      <c r="G851" s="40"/>
      <c r="H851" s="41"/>
      <c r="I851" s="40"/>
      <c r="J851" s="41"/>
      <c r="K851" s="40"/>
      <c r="L851" s="41"/>
      <c r="M851" s="40"/>
      <c r="N851" s="41"/>
      <c r="O851" s="40"/>
      <c r="P851" s="41"/>
      <c r="Q851" s="40"/>
      <c r="R851" s="41"/>
      <c r="T851" s="11"/>
    </row>
    <row r="852" spans="1:21" x14ac:dyDescent="0.25">
      <c r="A852" s="65"/>
      <c r="B852" s="14"/>
      <c r="C852" s="65" t="s">
        <v>401</v>
      </c>
      <c r="D852" s="14"/>
      <c r="E852" s="65"/>
      <c r="F852" s="36">
        <f>SUM(H852:L852)</f>
        <v>0</v>
      </c>
      <c r="G852" s="40"/>
      <c r="H852" s="36">
        <v>-5373000</v>
      </c>
      <c r="I852" s="40"/>
      <c r="J852" s="36">
        <v>5373000</v>
      </c>
      <c r="K852" s="40"/>
      <c r="L852" s="36">
        <v>0</v>
      </c>
      <c r="M852" s="40"/>
      <c r="N852" s="36">
        <v>0</v>
      </c>
      <c r="O852" s="40"/>
      <c r="P852" s="36">
        <v>0</v>
      </c>
      <c r="Q852" s="40"/>
      <c r="R852" s="36">
        <v>0</v>
      </c>
      <c r="S852" s="36">
        <f t="shared" si="206"/>
        <v>0</v>
      </c>
      <c r="T852" s="11"/>
    </row>
    <row r="853" spans="1:21" x14ac:dyDescent="0.25">
      <c r="A853" s="65"/>
      <c r="B853" s="14"/>
      <c r="C853" s="65" t="s">
        <v>402</v>
      </c>
      <c r="D853" s="14"/>
      <c r="E853" s="65"/>
      <c r="F853" s="39">
        <f>SUM(H853:L853)</f>
        <v>54533000</v>
      </c>
      <c r="G853" s="40"/>
      <c r="H853" s="39">
        <v>0</v>
      </c>
      <c r="I853" s="40"/>
      <c r="J853" s="39">
        <v>54519000</v>
      </c>
      <c r="K853" s="40"/>
      <c r="L853" s="39">
        <v>14000</v>
      </c>
      <c r="M853" s="40"/>
      <c r="N853" s="39">
        <v>11275000</v>
      </c>
      <c r="O853" s="40"/>
      <c r="P853" s="39">
        <v>43342000</v>
      </c>
      <c r="Q853" s="40"/>
      <c r="R853" s="39">
        <v>84000</v>
      </c>
      <c r="S853" s="36">
        <f t="shared" si="206"/>
        <v>0</v>
      </c>
      <c r="T853" s="11"/>
      <c r="U853" s="65"/>
    </row>
    <row r="854" spans="1:21" x14ac:dyDescent="0.25">
      <c r="A854" s="65"/>
      <c r="B854" s="14"/>
      <c r="C854" s="65"/>
      <c r="D854" s="14"/>
      <c r="E854" s="65"/>
      <c r="G854" s="40"/>
      <c r="I854" s="40"/>
      <c r="K854" s="40"/>
      <c r="M854" s="40"/>
      <c r="O854" s="40"/>
      <c r="Q854" s="40"/>
      <c r="T854" s="11"/>
    </row>
    <row r="855" spans="1:21" x14ac:dyDescent="0.25">
      <c r="A855" s="65"/>
      <c r="B855" s="14"/>
      <c r="C855" s="65"/>
      <c r="D855" s="14"/>
      <c r="E855" s="65" t="s">
        <v>4</v>
      </c>
      <c r="F855" s="39">
        <f>SUM(F852:F853)</f>
        <v>54533000</v>
      </c>
      <c r="G855" s="41"/>
      <c r="H855" s="39">
        <f>SUM(H852:H853)</f>
        <v>-5373000</v>
      </c>
      <c r="I855" s="41"/>
      <c r="J855" s="39">
        <f>SUM(J852:J853)</f>
        <v>59892000</v>
      </c>
      <c r="K855" s="41"/>
      <c r="L855" s="39">
        <f>SUM(L852:L853)</f>
        <v>14000</v>
      </c>
      <c r="M855" s="41"/>
      <c r="N855" s="39">
        <f>SUM(N852:N853)</f>
        <v>11275000</v>
      </c>
      <c r="O855" s="41"/>
      <c r="P855" s="39">
        <f>SUM(P852:P853)</f>
        <v>43342000</v>
      </c>
      <c r="Q855" s="41"/>
      <c r="R855" s="39">
        <f>SUM(R852:R853)</f>
        <v>84000</v>
      </c>
      <c r="S855" s="36">
        <f t="shared" si="206"/>
        <v>0</v>
      </c>
      <c r="T855" s="11"/>
    </row>
    <row r="856" spans="1:21" x14ac:dyDescent="0.25">
      <c r="A856" s="65"/>
      <c r="B856" s="14"/>
      <c r="C856" s="65"/>
      <c r="D856" s="14"/>
      <c r="E856" s="65"/>
      <c r="G856" s="40"/>
      <c r="I856" s="40"/>
      <c r="K856" s="40"/>
      <c r="M856" s="40"/>
      <c r="O856" s="40"/>
      <c r="Q856" s="40"/>
      <c r="T856" s="11"/>
    </row>
    <row r="857" spans="1:21" x14ac:dyDescent="0.25">
      <c r="A857" s="65"/>
      <c r="B857" s="65" t="s">
        <v>403</v>
      </c>
      <c r="C857" s="65"/>
      <c r="D857" s="14"/>
      <c r="E857" s="65"/>
      <c r="F857" s="41"/>
      <c r="G857" s="40"/>
      <c r="H857" s="41"/>
      <c r="I857" s="40"/>
      <c r="J857" s="41"/>
      <c r="K857" s="40"/>
      <c r="L857" s="41"/>
      <c r="M857" s="40"/>
      <c r="N857" s="41"/>
      <c r="O857" s="40"/>
      <c r="P857" s="41"/>
      <c r="Q857" s="40"/>
      <c r="R857" s="41"/>
      <c r="T857" s="11"/>
    </row>
    <row r="858" spans="1:21" x14ac:dyDescent="0.25">
      <c r="A858" s="10"/>
      <c r="B858" s="14"/>
      <c r="C858" s="65" t="s">
        <v>172</v>
      </c>
      <c r="D858" s="14"/>
      <c r="E858" s="65"/>
      <c r="F858" s="36">
        <f>SUM(H858:L858)</f>
        <v>4061000</v>
      </c>
      <c r="G858" s="40"/>
      <c r="H858" s="36">
        <v>0</v>
      </c>
      <c r="I858" s="40"/>
      <c r="J858" s="36">
        <v>4061000</v>
      </c>
      <c r="K858" s="40"/>
      <c r="L858" s="36">
        <v>0</v>
      </c>
      <c r="M858" s="40"/>
      <c r="N858" s="36">
        <v>283000</v>
      </c>
      <c r="O858" s="40"/>
      <c r="P858" s="36">
        <v>3846000</v>
      </c>
      <c r="Q858" s="40"/>
      <c r="R858" s="36">
        <v>68000</v>
      </c>
      <c r="S858" s="36">
        <f t="shared" si="206"/>
        <v>0</v>
      </c>
      <c r="T858" s="11"/>
      <c r="U858" s="15"/>
    </row>
    <row r="859" spans="1:21" s="15" customFormat="1" x14ac:dyDescent="0.25">
      <c r="A859" s="65"/>
      <c r="B859" s="14"/>
      <c r="C859" s="65" t="s">
        <v>171</v>
      </c>
      <c r="E859" s="65"/>
      <c r="F859" s="36">
        <f>SUM(H859:L859)</f>
        <v>186000</v>
      </c>
      <c r="G859" s="40"/>
      <c r="H859" s="36">
        <v>186000</v>
      </c>
      <c r="I859" s="40"/>
      <c r="J859" s="36">
        <v>0</v>
      </c>
      <c r="K859" s="40"/>
      <c r="L859" s="36">
        <v>0</v>
      </c>
      <c r="M859" s="40"/>
      <c r="N859" s="36">
        <v>0</v>
      </c>
      <c r="O859" s="40"/>
      <c r="P859" s="36">
        <v>186000</v>
      </c>
      <c r="Q859" s="40"/>
      <c r="R859" s="36">
        <v>0</v>
      </c>
      <c r="S859" s="36">
        <f>SUM(N859:P859)-R859-F859</f>
        <v>0</v>
      </c>
      <c r="T859" s="11"/>
    </row>
    <row r="860" spans="1:21" x14ac:dyDescent="0.25">
      <c r="A860" s="10"/>
      <c r="B860" s="14"/>
      <c r="C860" s="65" t="s">
        <v>141</v>
      </c>
      <c r="D860" s="14"/>
      <c r="E860" s="65"/>
      <c r="F860" s="36">
        <f>SUM(H860:L860)</f>
        <v>0</v>
      </c>
      <c r="G860" s="40"/>
      <c r="H860" s="36">
        <v>0</v>
      </c>
      <c r="I860" s="40"/>
      <c r="J860" s="36">
        <v>0</v>
      </c>
      <c r="K860" s="40"/>
      <c r="L860" s="36">
        <v>0</v>
      </c>
      <c r="M860" s="40"/>
      <c r="N860" s="36">
        <v>0</v>
      </c>
      <c r="O860" s="40"/>
      <c r="P860" s="36">
        <v>0</v>
      </c>
      <c r="Q860" s="40"/>
      <c r="R860" s="36">
        <v>0</v>
      </c>
      <c r="S860" s="36">
        <f t="shared" si="206"/>
        <v>0</v>
      </c>
      <c r="T860" s="11"/>
      <c r="U860" s="15"/>
    </row>
    <row r="861" spans="1:21" x14ac:dyDescent="0.25">
      <c r="A861" s="65"/>
      <c r="B861" s="65"/>
      <c r="C861" s="65" t="s">
        <v>319</v>
      </c>
      <c r="D861" s="14"/>
      <c r="E861" s="65"/>
      <c r="F861" s="39">
        <f>SUM(H861:L861)</f>
        <v>0</v>
      </c>
      <c r="G861" s="40"/>
      <c r="H861" s="39">
        <v>0</v>
      </c>
      <c r="I861" s="40"/>
      <c r="J861" s="39">
        <v>0</v>
      </c>
      <c r="K861" s="40"/>
      <c r="L861" s="39">
        <v>0</v>
      </c>
      <c r="M861" s="40"/>
      <c r="N861" s="39">
        <v>0</v>
      </c>
      <c r="O861" s="40"/>
      <c r="P861" s="39">
        <v>0</v>
      </c>
      <c r="Q861" s="40"/>
      <c r="R861" s="39">
        <v>0</v>
      </c>
      <c r="S861" s="36">
        <f t="shared" si="206"/>
        <v>0</v>
      </c>
      <c r="T861" s="11"/>
      <c r="U861" s="15"/>
    </row>
    <row r="862" spans="1:21" x14ac:dyDescent="0.25">
      <c r="A862" s="65"/>
      <c r="B862" s="14"/>
      <c r="C862" s="65"/>
      <c r="D862" s="14"/>
      <c r="E862" s="65"/>
      <c r="G862" s="40"/>
      <c r="I862" s="40"/>
      <c r="K862" s="40"/>
      <c r="M862" s="40"/>
      <c r="O862" s="40"/>
      <c r="Q862" s="40"/>
      <c r="T862" s="11"/>
    </row>
    <row r="863" spans="1:21" x14ac:dyDescent="0.25">
      <c r="A863" s="65"/>
      <c r="B863" s="65"/>
      <c r="C863" s="65"/>
      <c r="D863" s="14"/>
      <c r="E863" s="65" t="s">
        <v>4</v>
      </c>
      <c r="F863" s="39">
        <f>SUM(F858:F861)</f>
        <v>4247000</v>
      </c>
      <c r="G863" s="41"/>
      <c r="H863" s="39">
        <f>SUM(H858:H861)</f>
        <v>186000</v>
      </c>
      <c r="I863" s="41"/>
      <c r="J863" s="39">
        <f>SUM(J858:J861)</f>
        <v>4061000</v>
      </c>
      <c r="K863" s="41"/>
      <c r="L863" s="39">
        <f>SUM(L858:L861)</f>
        <v>0</v>
      </c>
      <c r="M863" s="41"/>
      <c r="N863" s="39">
        <f>SUM(N858:N861)</f>
        <v>283000</v>
      </c>
      <c r="O863" s="41"/>
      <c r="P863" s="39">
        <f>SUM(P858:P861)</f>
        <v>4032000</v>
      </c>
      <c r="Q863" s="41"/>
      <c r="R863" s="39">
        <f>SUM(R858:R861)</f>
        <v>68000</v>
      </c>
      <c r="S863" s="36">
        <f t="shared" si="206"/>
        <v>0</v>
      </c>
      <c r="T863" s="11"/>
    </row>
    <row r="864" spans="1:21" ht="13.5" customHeight="1" x14ac:dyDescent="0.25">
      <c r="A864" s="65"/>
      <c r="B864" s="65"/>
      <c r="C864" s="65"/>
      <c r="D864" s="14"/>
      <c r="E864" s="65"/>
      <c r="G864" s="40"/>
      <c r="I864" s="40"/>
      <c r="K864" s="40"/>
      <c r="M864" s="40"/>
      <c r="O864" s="40"/>
      <c r="Q864" s="40"/>
      <c r="T864" s="11"/>
    </row>
    <row r="865" spans="1:21" x14ac:dyDescent="0.25">
      <c r="A865" s="15"/>
      <c r="B865" s="14"/>
      <c r="C865" s="65"/>
      <c r="D865" s="14"/>
      <c r="E865" s="65" t="s">
        <v>404</v>
      </c>
      <c r="F865" s="39">
        <f>F785+F813+F823+F835+F842+F849+F855+F863</f>
        <v>135538000</v>
      </c>
      <c r="G865" s="40"/>
      <c r="H865" s="39">
        <f>H785+H813+H823+H835+H842+H849+H855+H863</f>
        <v>-5000</v>
      </c>
      <c r="I865" s="40"/>
      <c r="J865" s="39">
        <f>J785+J813+J823+J835+J842+J849+J855+J863</f>
        <v>133562000</v>
      </c>
      <c r="K865" s="40"/>
      <c r="L865" s="39">
        <f>L785+L813+L823+L835+L842+L849+L855+L863</f>
        <v>1981000</v>
      </c>
      <c r="M865" s="40"/>
      <c r="N865" s="39">
        <f>N785+N813+N823+N835+N842+N849+N855+N863</f>
        <v>52753000</v>
      </c>
      <c r="O865" s="40"/>
      <c r="P865" s="39">
        <f>P785+P813+P823+P835+P842+P849+P855+P863</f>
        <v>88228000</v>
      </c>
      <c r="Q865" s="40"/>
      <c r="R865" s="39">
        <f>R785+R813+R823+R835+R842+R849+R855+R863</f>
        <v>5443000</v>
      </c>
      <c r="S865" s="36">
        <f t="shared" si="206"/>
        <v>0</v>
      </c>
      <c r="T865" s="11"/>
    </row>
    <row r="866" spans="1:21" x14ac:dyDescent="0.25">
      <c r="A866" s="65"/>
      <c r="B866" s="14"/>
      <c r="C866" s="65"/>
      <c r="D866" s="14"/>
      <c r="E866" s="65"/>
      <c r="G866" s="40"/>
      <c r="I866" s="40"/>
      <c r="K866" s="40"/>
      <c r="M866" s="40"/>
      <c r="O866" s="40"/>
      <c r="Q866" s="40"/>
      <c r="T866" s="11"/>
    </row>
    <row r="867" spans="1:21" x14ac:dyDescent="0.25">
      <c r="A867" s="10" t="s">
        <v>16</v>
      </c>
      <c r="B867" s="65"/>
      <c r="C867" s="65"/>
      <c r="D867" s="14"/>
      <c r="E867" s="65"/>
      <c r="G867" s="40"/>
      <c r="I867" s="40"/>
      <c r="K867" s="40"/>
      <c r="M867" s="40"/>
      <c r="O867" s="40"/>
      <c r="Q867" s="40"/>
      <c r="T867" s="11"/>
    </row>
    <row r="868" spans="1:21" x14ac:dyDescent="0.25">
      <c r="A868" s="65"/>
      <c r="B868" s="65"/>
      <c r="C868" s="65"/>
      <c r="D868" s="14"/>
      <c r="E868" s="65"/>
      <c r="F868" s="41"/>
      <c r="G868" s="40"/>
      <c r="H868" s="41"/>
      <c r="I868" s="40"/>
      <c r="J868" s="41"/>
      <c r="K868" s="40"/>
      <c r="L868" s="41"/>
      <c r="M868" s="40"/>
      <c r="N868" s="41"/>
      <c r="O868" s="40"/>
      <c r="P868" s="41"/>
      <c r="Q868" s="40"/>
      <c r="R868" s="41"/>
      <c r="T868" s="11"/>
    </row>
    <row r="869" spans="1:21" x14ac:dyDescent="0.25">
      <c r="A869" s="65"/>
      <c r="B869" s="65" t="s">
        <v>405</v>
      </c>
      <c r="C869" s="65"/>
      <c r="D869" s="14"/>
      <c r="E869" s="65"/>
      <c r="F869" s="41"/>
      <c r="G869" s="40"/>
      <c r="H869" s="41"/>
      <c r="I869" s="40"/>
      <c r="J869" s="41"/>
      <c r="K869" s="40"/>
      <c r="L869" s="41"/>
      <c r="M869" s="40"/>
      <c r="N869" s="41"/>
      <c r="O869" s="40"/>
      <c r="P869" s="41"/>
      <c r="Q869" s="40"/>
      <c r="R869" s="41"/>
      <c r="T869" s="11"/>
    </row>
    <row r="870" spans="1:21" x14ac:dyDescent="0.25">
      <c r="A870" s="65"/>
      <c r="B870" s="14"/>
      <c r="C870" s="65" t="s">
        <v>406</v>
      </c>
      <c r="D870" s="14"/>
      <c r="E870" s="65"/>
      <c r="F870" s="36">
        <f>SUM(H870:L870)</f>
        <v>909000</v>
      </c>
      <c r="G870" s="40"/>
      <c r="H870" s="36">
        <v>791000</v>
      </c>
      <c r="I870" s="40"/>
      <c r="J870" s="36">
        <v>116000</v>
      </c>
      <c r="K870" s="40"/>
      <c r="L870" s="36">
        <v>2000</v>
      </c>
      <c r="M870" s="40"/>
      <c r="N870" s="36">
        <v>466000</v>
      </c>
      <c r="O870" s="40"/>
      <c r="P870" s="36">
        <v>447000</v>
      </c>
      <c r="Q870" s="40"/>
      <c r="R870" s="36">
        <v>4000</v>
      </c>
      <c r="S870" s="36">
        <f t="shared" ref="S870:S885" si="209">SUM(N870:P870)-R870-F870</f>
        <v>0</v>
      </c>
      <c r="T870" s="11"/>
    </row>
    <row r="871" spans="1:21" x14ac:dyDescent="0.25">
      <c r="A871" s="65"/>
      <c r="B871" s="14"/>
      <c r="C871" s="65" t="s">
        <v>407</v>
      </c>
      <c r="D871" s="14"/>
      <c r="E871" s="65"/>
      <c r="F871" s="36">
        <f t="shared" ref="F871:F880" si="210">SUM(H871:L871)</f>
        <v>0</v>
      </c>
      <c r="G871" s="40"/>
      <c r="H871" s="36">
        <v>0</v>
      </c>
      <c r="I871" s="40"/>
      <c r="J871" s="36">
        <v>0</v>
      </c>
      <c r="K871" s="40"/>
      <c r="L871" s="36">
        <v>0</v>
      </c>
      <c r="M871" s="40"/>
      <c r="N871" s="36">
        <v>0</v>
      </c>
      <c r="O871" s="40"/>
      <c r="P871" s="36">
        <v>0</v>
      </c>
      <c r="Q871" s="40"/>
      <c r="R871" s="36">
        <v>0</v>
      </c>
      <c r="S871" s="36">
        <f t="shared" si="209"/>
        <v>0</v>
      </c>
      <c r="T871" s="11"/>
      <c r="U871" s="65"/>
    </row>
    <row r="872" spans="1:21" x14ac:dyDescent="0.25">
      <c r="A872" s="65"/>
      <c r="B872" s="65"/>
      <c r="C872" s="65" t="s">
        <v>408</v>
      </c>
      <c r="D872" s="14"/>
      <c r="E872" s="65"/>
      <c r="F872" s="36">
        <f t="shared" si="210"/>
        <v>12371000</v>
      </c>
      <c r="G872" s="40"/>
      <c r="H872" s="36">
        <v>7952000</v>
      </c>
      <c r="I872" s="40"/>
      <c r="J872" s="36">
        <v>4237000</v>
      </c>
      <c r="K872" s="40"/>
      <c r="L872" s="36">
        <v>182000</v>
      </c>
      <c r="M872" s="40"/>
      <c r="N872" s="36">
        <v>12326000</v>
      </c>
      <c r="O872" s="40"/>
      <c r="P872" s="36">
        <v>9164000</v>
      </c>
      <c r="Q872" s="40"/>
      <c r="R872" s="36">
        <v>9119000</v>
      </c>
      <c r="S872" s="36">
        <f t="shared" si="209"/>
        <v>0</v>
      </c>
      <c r="T872" s="11"/>
      <c r="U872" s="65"/>
    </row>
    <row r="873" spans="1:21" s="65" customFormat="1" x14ac:dyDescent="0.25">
      <c r="C873" s="65" t="s">
        <v>311</v>
      </c>
      <c r="D873" s="14"/>
      <c r="F873" s="36">
        <f t="shared" ref="F873" si="211">SUM(H873:L873)</f>
        <v>0</v>
      </c>
      <c r="G873" s="40"/>
      <c r="H873" s="36">
        <v>-21258000</v>
      </c>
      <c r="I873" s="40"/>
      <c r="J873" s="36">
        <v>21258000</v>
      </c>
      <c r="K873" s="40"/>
      <c r="L873" s="36">
        <v>0</v>
      </c>
      <c r="M873" s="40"/>
      <c r="N873" s="36">
        <v>0</v>
      </c>
      <c r="O873" s="40"/>
      <c r="P873" s="36">
        <v>0</v>
      </c>
      <c r="Q873" s="40"/>
      <c r="R873" s="36">
        <v>0</v>
      </c>
      <c r="S873" s="36">
        <f t="shared" ref="S873" si="212">SUM(N873:P873)-R873-F873</f>
        <v>0</v>
      </c>
      <c r="T873" s="64"/>
    </row>
    <row r="874" spans="1:21" x14ac:dyDescent="0.25">
      <c r="A874" s="65"/>
      <c r="B874" s="65"/>
      <c r="C874" s="65" t="s">
        <v>409</v>
      </c>
      <c r="D874" s="14"/>
      <c r="E874" s="65"/>
      <c r="F874" s="36">
        <f t="shared" si="210"/>
        <v>1655000</v>
      </c>
      <c r="G874" s="40"/>
      <c r="H874" s="36">
        <v>0</v>
      </c>
      <c r="I874" s="40"/>
      <c r="J874" s="36">
        <v>1655000</v>
      </c>
      <c r="K874" s="40"/>
      <c r="L874" s="36">
        <v>0</v>
      </c>
      <c r="M874" s="40"/>
      <c r="N874" s="36">
        <v>797000</v>
      </c>
      <c r="O874" s="40"/>
      <c r="P874" s="36">
        <v>867000</v>
      </c>
      <c r="Q874" s="40"/>
      <c r="R874" s="36">
        <v>9000</v>
      </c>
      <c r="S874" s="36">
        <f t="shared" si="209"/>
        <v>0</v>
      </c>
      <c r="T874" s="11"/>
      <c r="U874" s="65"/>
    </row>
    <row r="875" spans="1:21" x14ac:dyDescent="0.25">
      <c r="A875" s="65"/>
      <c r="B875" s="65"/>
      <c r="C875" s="65" t="s">
        <v>410</v>
      </c>
      <c r="D875" s="14"/>
      <c r="E875" s="65"/>
      <c r="F875" s="36">
        <f t="shared" si="210"/>
        <v>1215000</v>
      </c>
      <c r="G875" s="40"/>
      <c r="H875" s="36">
        <v>229000</v>
      </c>
      <c r="I875" s="40"/>
      <c r="J875" s="36">
        <v>986000</v>
      </c>
      <c r="K875" s="40"/>
      <c r="L875" s="36">
        <v>0</v>
      </c>
      <c r="M875" s="40"/>
      <c r="N875" s="36">
        <v>602000</v>
      </c>
      <c r="O875" s="40"/>
      <c r="P875" s="36">
        <v>634000</v>
      </c>
      <c r="Q875" s="40"/>
      <c r="R875" s="36">
        <v>21000</v>
      </c>
      <c r="S875" s="36">
        <f t="shared" si="209"/>
        <v>0</v>
      </c>
      <c r="T875" s="11"/>
      <c r="U875" s="65"/>
    </row>
    <row r="876" spans="1:21" s="65" customFormat="1" x14ac:dyDescent="0.25">
      <c r="C876" s="65" t="s">
        <v>571</v>
      </c>
      <c r="D876" s="14"/>
      <c r="F876" s="36">
        <f t="shared" ref="F876" si="213">SUM(H876:L876)</f>
        <v>1447000</v>
      </c>
      <c r="G876" s="40"/>
      <c r="H876" s="36">
        <v>1054000</v>
      </c>
      <c r="I876" s="40"/>
      <c r="J876" s="36">
        <v>393000</v>
      </c>
      <c r="K876" s="40"/>
      <c r="L876" s="36">
        <v>0</v>
      </c>
      <c r="M876" s="40"/>
      <c r="N876" s="36">
        <v>1022000</v>
      </c>
      <c r="O876" s="40"/>
      <c r="P876" s="36">
        <v>424000</v>
      </c>
      <c r="Q876" s="40"/>
      <c r="R876" s="36">
        <v>-1000</v>
      </c>
      <c r="S876" s="36">
        <f t="shared" ref="S876" si="214">SUM(N876:P876)-R876-F876</f>
        <v>0</v>
      </c>
      <c r="T876" s="64"/>
    </row>
    <row r="877" spans="1:21" x14ac:dyDescent="0.25">
      <c r="A877" s="65"/>
      <c r="B877" s="14"/>
      <c r="C877" s="65" t="s">
        <v>411</v>
      </c>
      <c r="D877" s="14"/>
      <c r="E877" s="65"/>
      <c r="F877" s="36">
        <f t="shared" si="210"/>
        <v>1356000</v>
      </c>
      <c r="G877" s="40"/>
      <c r="H877" s="36">
        <v>978000</v>
      </c>
      <c r="I877" s="40"/>
      <c r="J877" s="36">
        <v>378000</v>
      </c>
      <c r="K877" s="40"/>
      <c r="L877" s="36">
        <v>0</v>
      </c>
      <c r="M877" s="40"/>
      <c r="N877" s="36">
        <v>839000</v>
      </c>
      <c r="O877" s="40"/>
      <c r="P877" s="36">
        <v>644000</v>
      </c>
      <c r="Q877" s="40"/>
      <c r="R877" s="36">
        <v>127000</v>
      </c>
      <c r="S877" s="36">
        <f t="shared" si="209"/>
        <v>0</v>
      </c>
      <c r="T877" s="11"/>
      <c r="U877" s="65"/>
    </row>
    <row r="878" spans="1:21" x14ac:dyDescent="0.25">
      <c r="A878" s="65"/>
      <c r="B878" s="14"/>
      <c r="C878" s="65" t="s">
        <v>173</v>
      </c>
      <c r="D878" s="65"/>
      <c r="E878" s="65"/>
      <c r="G878" s="40"/>
      <c r="I878" s="40"/>
      <c r="K878" s="40"/>
      <c r="M878" s="40"/>
      <c r="O878" s="40"/>
      <c r="Q878" s="40"/>
      <c r="U878" s="65"/>
    </row>
    <row r="879" spans="1:21" x14ac:dyDescent="0.25">
      <c r="A879" s="65"/>
      <c r="B879" s="14"/>
      <c r="C879" s="65"/>
      <c r="D879" s="65" t="s">
        <v>174</v>
      </c>
      <c r="E879" s="65"/>
      <c r="F879" s="36">
        <f t="shared" si="210"/>
        <v>10468000</v>
      </c>
      <c r="G879" s="40"/>
      <c r="H879" s="36">
        <v>6731000</v>
      </c>
      <c r="I879" s="40"/>
      <c r="J879" s="36">
        <v>3772000</v>
      </c>
      <c r="K879" s="40"/>
      <c r="L879" s="36">
        <v>-35000</v>
      </c>
      <c r="M879" s="40"/>
      <c r="N879" s="36">
        <v>5891000</v>
      </c>
      <c r="O879" s="40"/>
      <c r="P879" s="36">
        <v>6315000</v>
      </c>
      <c r="Q879" s="40"/>
      <c r="R879" s="36">
        <v>1738000</v>
      </c>
      <c r="S879" s="36">
        <f t="shared" si="209"/>
        <v>0</v>
      </c>
      <c r="T879" s="11"/>
      <c r="U879" s="65"/>
    </row>
    <row r="880" spans="1:21" x14ac:dyDescent="0.25">
      <c r="A880" s="65"/>
      <c r="B880" s="14"/>
      <c r="C880" s="65" t="s">
        <v>412</v>
      </c>
      <c r="D880" s="14"/>
      <c r="E880" s="65"/>
      <c r="F880" s="36">
        <f t="shared" si="210"/>
        <v>3111000</v>
      </c>
      <c r="G880" s="40"/>
      <c r="H880" s="36">
        <v>3055000</v>
      </c>
      <c r="I880" s="40"/>
      <c r="J880" s="36">
        <v>56000</v>
      </c>
      <c r="K880" s="40"/>
      <c r="L880" s="36">
        <v>0</v>
      </c>
      <c r="M880" s="40"/>
      <c r="N880" s="36">
        <v>1425000</v>
      </c>
      <c r="O880" s="40"/>
      <c r="P880" s="36">
        <v>1705000</v>
      </c>
      <c r="Q880" s="40"/>
      <c r="R880" s="36">
        <v>19000</v>
      </c>
      <c r="S880" s="36">
        <f t="shared" si="209"/>
        <v>0</v>
      </c>
      <c r="T880" s="11"/>
      <c r="U880" s="65"/>
    </row>
    <row r="881" spans="1:21" s="65" customFormat="1" x14ac:dyDescent="0.25">
      <c r="B881" s="14"/>
      <c r="C881" s="65" t="s">
        <v>413</v>
      </c>
      <c r="D881" s="14"/>
      <c r="F881" s="36">
        <f t="shared" ref="F881:F882" si="215">SUM(H881:L881)</f>
        <v>2068000</v>
      </c>
      <c r="G881" s="40"/>
      <c r="H881" s="36">
        <v>1885000</v>
      </c>
      <c r="I881" s="40"/>
      <c r="J881" s="36">
        <v>183000</v>
      </c>
      <c r="K881" s="40"/>
      <c r="L881" s="36">
        <v>0</v>
      </c>
      <c r="M881" s="40"/>
      <c r="N881" s="36">
        <v>884000</v>
      </c>
      <c r="O881" s="40"/>
      <c r="P881" s="36">
        <v>1184000</v>
      </c>
      <c r="Q881" s="40"/>
      <c r="R881" s="36">
        <v>0</v>
      </c>
      <c r="S881" s="36">
        <f t="shared" ref="S881:S882" si="216">SUM(N881:P881)-R881-F881</f>
        <v>0</v>
      </c>
      <c r="T881" s="64"/>
    </row>
    <row r="882" spans="1:21" s="65" customFormat="1" x14ac:dyDescent="0.25">
      <c r="B882" s="14"/>
      <c r="C882" s="65" t="s">
        <v>572</v>
      </c>
      <c r="D882" s="14"/>
      <c r="F882" s="36">
        <f t="shared" si="215"/>
        <v>752000</v>
      </c>
      <c r="G882" s="40"/>
      <c r="H882" s="36">
        <v>490000</v>
      </c>
      <c r="I882" s="40"/>
      <c r="J882" s="36">
        <v>262000</v>
      </c>
      <c r="K882" s="40"/>
      <c r="L882" s="36">
        <v>0</v>
      </c>
      <c r="M882" s="40"/>
      <c r="N882" s="36">
        <v>597000</v>
      </c>
      <c r="O882" s="40"/>
      <c r="P882" s="36">
        <v>154000</v>
      </c>
      <c r="Q882" s="40"/>
      <c r="R882" s="36">
        <v>-1000</v>
      </c>
      <c r="S882" s="36">
        <f t="shared" si="216"/>
        <v>0</v>
      </c>
      <c r="T882" s="64"/>
    </row>
    <row r="883" spans="1:21" x14ac:dyDescent="0.25">
      <c r="A883" s="65"/>
      <c r="B883" s="14"/>
      <c r="C883" s="65" t="s">
        <v>573</v>
      </c>
      <c r="D883" s="14"/>
      <c r="E883" s="65"/>
      <c r="F883" s="39">
        <f t="shared" ref="F883" si="217">SUM(H883:L883)</f>
        <v>2188000</v>
      </c>
      <c r="G883" s="40"/>
      <c r="H883" s="39">
        <v>2018000</v>
      </c>
      <c r="I883" s="40"/>
      <c r="J883" s="39">
        <v>167000</v>
      </c>
      <c r="K883" s="40"/>
      <c r="L883" s="39">
        <v>3000</v>
      </c>
      <c r="M883" s="40"/>
      <c r="N883" s="39">
        <v>1406000</v>
      </c>
      <c r="O883" s="40"/>
      <c r="P883" s="39">
        <v>782000</v>
      </c>
      <c r="Q883" s="40"/>
      <c r="R883" s="39">
        <v>0</v>
      </c>
      <c r="S883" s="36">
        <f t="shared" si="209"/>
        <v>0</v>
      </c>
      <c r="T883" s="11"/>
      <c r="U883" s="65"/>
    </row>
    <row r="884" spans="1:21" x14ac:dyDescent="0.25">
      <c r="A884" s="65"/>
      <c r="B884" s="65"/>
      <c r="C884" s="65"/>
      <c r="D884" s="14"/>
      <c r="E884" s="65"/>
      <c r="F884" s="41"/>
      <c r="G884" s="40"/>
      <c r="H884" s="41"/>
      <c r="I884" s="40"/>
      <c r="J884" s="41"/>
      <c r="K884" s="40"/>
      <c r="L884" s="41"/>
      <c r="M884" s="40"/>
      <c r="N884" s="41"/>
      <c r="O884" s="40"/>
      <c r="P884" s="41"/>
      <c r="Q884" s="40"/>
      <c r="R884" s="41"/>
      <c r="T884" s="11"/>
    </row>
    <row r="885" spans="1:21" x14ac:dyDescent="0.25">
      <c r="A885" s="65"/>
      <c r="B885" s="65"/>
      <c r="C885" s="65"/>
      <c r="D885" s="14"/>
      <c r="E885" s="65" t="s">
        <v>4</v>
      </c>
      <c r="F885" s="39">
        <f>SUM(F870:F883)</f>
        <v>37540000</v>
      </c>
      <c r="G885" s="40"/>
      <c r="H885" s="39">
        <f>SUM(H870:H883)</f>
        <v>3925000</v>
      </c>
      <c r="I885" s="40"/>
      <c r="J885" s="39">
        <f>SUM(J870:J883)</f>
        <v>33463000</v>
      </c>
      <c r="K885" s="40"/>
      <c r="L885" s="39">
        <f>SUM(L870:L883)</f>
        <v>152000</v>
      </c>
      <c r="M885" s="40"/>
      <c r="N885" s="39">
        <f>SUM(N870:N883)</f>
        <v>26255000</v>
      </c>
      <c r="O885" s="40"/>
      <c r="P885" s="39">
        <f>SUM(P870:P883)</f>
        <v>22320000</v>
      </c>
      <c r="Q885" s="40"/>
      <c r="R885" s="39">
        <f>SUM(R870:R883)</f>
        <v>11035000</v>
      </c>
      <c r="S885" s="36">
        <f t="shared" si="209"/>
        <v>0</v>
      </c>
      <c r="T885" s="11"/>
    </row>
    <row r="886" spans="1:21" x14ac:dyDescent="0.25">
      <c r="A886" s="65"/>
      <c r="B886" s="65"/>
      <c r="C886" s="65"/>
      <c r="D886" s="14"/>
      <c r="E886" s="65"/>
      <c r="F886" s="41"/>
      <c r="G886" s="40"/>
      <c r="H886" s="41"/>
      <c r="I886" s="40"/>
      <c r="J886" s="41"/>
      <c r="K886" s="40"/>
      <c r="L886" s="41"/>
      <c r="M886" s="40"/>
      <c r="N886" s="41"/>
      <c r="O886" s="40"/>
      <c r="P886" s="41"/>
      <c r="Q886" s="40"/>
      <c r="R886" s="41"/>
      <c r="T886" s="11"/>
    </row>
    <row r="887" spans="1:21" x14ac:dyDescent="0.25">
      <c r="A887" s="65"/>
      <c r="B887" s="65" t="s">
        <v>414</v>
      </c>
      <c r="C887" s="65"/>
      <c r="D887" s="14"/>
      <c r="E887" s="65"/>
      <c r="F887" s="41"/>
      <c r="G887" s="40"/>
      <c r="H887" s="41"/>
      <c r="I887" s="40"/>
      <c r="J887" s="41"/>
      <c r="K887" s="40"/>
      <c r="L887" s="41"/>
      <c r="M887" s="40"/>
      <c r="N887" s="41"/>
      <c r="O887" s="40"/>
      <c r="P887" s="41"/>
      <c r="Q887" s="40"/>
      <c r="R887" s="41"/>
      <c r="T887" s="11"/>
    </row>
    <row r="888" spans="1:21" x14ac:dyDescent="0.25">
      <c r="A888" s="65"/>
      <c r="B888" s="65"/>
      <c r="C888" s="65" t="s">
        <v>175</v>
      </c>
      <c r="D888" s="65"/>
      <c r="E888" s="65"/>
    </row>
    <row r="889" spans="1:21" x14ac:dyDescent="0.25">
      <c r="A889" s="65"/>
      <c r="B889" s="65"/>
      <c r="C889" s="65"/>
      <c r="D889" s="65" t="s">
        <v>176</v>
      </c>
      <c r="E889" s="65"/>
      <c r="F889" s="36">
        <f>SUM(H889:L889)</f>
        <v>1821000</v>
      </c>
      <c r="G889" s="40"/>
      <c r="H889" s="36">
        <v>1806000</v>
      </c>
      <c r="I889" s="40"/>
      <c r="J889" s="36">
        <v>15000</v>
      </c>
      <c r="K889" s="40"/>
      <c r="L889" s="36">
        <v>0</v>
      </c>
      <c r="M889" s="40"/>
      <c r="N889" s="36">
        <v>1101000</v>
      </c>
      <c r="O889" s="40"/>
      <c r="P889" s="36">
        <v>720000</v>
      </c>
      <c r="Q889" s="40"/>
      <c r="R889" s="36">
        <v>0</v>
      </c>
      <c r="S889" s="36">
        <f t="shared" ref="S889" si="218">SUM(N889:P889)-R889-F889</f>
        <v>0</v>
      </c>
      <c r="T889" s="11"/>
    </row>
    <row r="890" spans="1:21" s="65" customFormat="1" x14ac:dyDescent="0.25">
      <c r="C890" s="65" t="s">
        <v>175</v>
      </c>
      <c r="D890" s="14"/>
      <c r="F890" s="36"/>
      <c r="G890" s="37"/>
      <c r="H890" s="36"/>
      <c r="I890" s="36"/>
      <c r="J890" s="36"/>
      <c r="K890" s="36"/>
      <c r="L890" s="36"/>
      <c r="M890" s="36"/>
      <c r="N890" s="36"/>
      <c r="O890" s="36"/>
      <c r="P890" s="36"/>
      <c r="Q890" s="36"/>
      <c r="R890" s="36"/>
      <c r="S890" s="4"/>
    </row>
    <row r="891" spans="1:21" x14ac:dyDescent="0.25">
      <c r="A891" s="65"/>
      <c r="B891" s="14"/>
      <c r="C891" s="65"/>
      <c r="D891" s="65" t="s">
        <v>177</v>
      </c>
      <c r="E891" s="65"/>
      <c r="F891" s="36">
        <f t="shared" ref="F891:F896" si="219">SUM(H891:L891)</f>
        <v>7988000</v>
      </c>
      <c r="G891" s="40"/>
      <c r="H891" s="36">
        <v>2795000</v>
      </c>
      <c r="I891" s="40"/>
      <c r="J891" s="36">
        <v>5193000</v>
      </c>
      <c r="K891" s="40"/>
      <c r="L891" s="36">
        <v>0</v>
      </c>
      <c r="M891" s="40"/>
      <c r="N891" s="36">
        <v>5541000</v>
      </c>
      <c r="O891" s="40"/>
      <c r="P891" s="36">
        <v>5280000</v>
      </c>
      <c r="Q891" s="40"/>
      <c r="R891" s="36">
        <v>2833000</v>
      </c>
      <c r="S891" s="36">
        <f t="shared" ref="S891" si="220">SUM(N891:P891)-R891-F891</f>
        <v>0</v>
      </c>
      <c r="T891" s="11"/>
      <c r="U891" s="65"/>
    </row>
    <row r="892" spans="1:21" s="65" customFormat="1" x14ac:dyDescent="0.25">
      <c r="C892" s="65" t="s">
        <v>175</v>
      </c>
      <c r="D892" s="14"/>
      <c r="F892" s="36"/>
      <c r="G892" s="37"/>
      <c r="H892" s="36"/>
      <c r="I892" s="36"/>
      <c r="J892" s="36"/>
      <c r="K892" s="36"/>
      <c r="L892" s="36"/>
      <c r="M892" s="36"/>
      <c r="N892" s="36"/>
      <c r="O892" s="36"/>
      <c r="P892" s="36"/>
      <c r="Q892" s="36"/>
      <c r="R892" s="36"/>
      <c r="S892" s="4"/>
    </row>
    <row r="893" spans="1:21" x14ac:dyDescent="0.25">
      <c r="A893" s="65"/>
      <c r="B893" s="65"/>
      <c r="C893" s="65"/>
      <c r="D893" s="65" t="s">
        <v>178</v>
      </c>
      <c r="E893" s="65"/>
      <c r="F893" s="36">
        <f t="shared" si="219"/>
        <v>2700000</v>
      </c>
      <c r="G893" s="40"/>
      <c r="H893" s="36">
        <v>1803000</v>
      </c>
      <c r="I893" s="40"/>
      <c r="J893" s="36">
        <v>897000</v>
      </c>
      <c r="K893" s="40"/>
      <c r="L893" s="36">
        <v>0</v>
      </c>
      <c r="M893" s="40"/>
      <c r="N893" s="36">
        <v>1727000</v>
      </c>
      <c r="O893" s="40"/>
      <c r="P893" s="36">
        <v>973000</v>
      </c>
      <c r="Q893" s="40"/>
      <c r="R893" s="36">
        <v>0</v>
      </c>
      <c r="S893" s="36">
        <f t="shared" ref="S893:S897" si="221">SUM(N893:P893)-R893-F893</f>
        <v>0</v>
      </c>
      <c r="T893" s="11"/>
      <c r="U893" s="65"/>
    </row>
    <row r="894" spans="1:21" x14ac:dyDescent="0.25">
      <c r="A894" s="65"/>
      <c r="B894" s="65"/>
      <c r="C894" s="65" t="s">
        <v>415</v>
      </c>
      <c r="D894" s="14"/>
      <c r="E894" s="65"/>
      <c r="F894" s="36">
        <f t="shared" si="219"/>
        <v>-272000</v>
      </c>
      <c r="G894" s="40"/>
      <c r="H894" s="36">
        <v>17000</v>
      </c>
      <c r="I894" s="40"/>
      <c r="J894" s="36">
        <v>-289000</v>
      </c>
      <c r="K894" s="40"/>
      <c r="L894" s="36">
        <v>0</v>
      </c>
      <c r="M894" s="40"/>
      <c r="N894" s="36">
        <v>0</v>
      </c>
      <c r="O894" s="40"/>
      <c r="P894" s="36">
        <v>-272000</v>
      </c>
      <c r="Q894" s="40"/>
      <c r="R894" s="36">
        <v>0</v>
      </c>
      <c r="S894" s="36">
        <f t="shared" si="221"/>
        <v>0</v>
      </c>
      <c r="T894" s="11"/>
      <c r="U894" s="65"/>
    </row>
    <row r="895" spans="1:21" x14ac:dyDescent="0.25">
      <c r="A895" s="65"/>
      <c r="B895" s="65"/>
      <c r="C895" s="65" t="s">
        <v>416</v>
      </c>
      <c r="D895" s="14"/>
      <c r="E895" s="65"/>
      <c r="F895" s="36">
        <f t="shared" si="219"/>
        <v>458000</v>
      </c>
      <c r="G895" s="40"/>
      <c r="H895" s="36">
        <v>375000</v>
      </c>
      <c r="I895" s="40"/>
      <c r="J895" s="36">
        <v>83000</v>
      </c>
      <c r="K895" s="40"/>
      <c r="L895" s="36">
        <v>0</v>
      </c>
      <c r="M895" s="40"/>
      <c r="N895" s="36">
        <v>276000</v>
      </c>
      <c r="O895" s="40"/>
      <c r="P895" s="36">
        <v>197000</v>
      </c>
      <c r="Q895" s="40"/>
      <c r="R895" s="36">
        <v>15000</v>
      </c>
      <c r="S895" s="36">
        <f t="shared" si="221"/>
        <v>0</v>
      </c>
      <c r="T895" s="11"/>
      <c r="U895" s="65"/>
    </row>
    <row r="896" spans="1:21" x14ac:dyDescent="0.25">
      <c r="A896" s="65"/>
      <c r="B896" s="65"/>
      <c r="C896" s="65" t="s">
        <v>417</v>
      </c>
      <c r="D896" s="14"/>
      <c r="E896" s="65"/>
      <c r="F896" s="36">
        <f t="shared" si="219"/>
        <v>1897000</v>
      </c>
      <c r="G896" s="40"/>
      <c r="H896" s="36">
        <v>954000</v>
      </c>
      <c r="I896" s="40"/>
      <c r="J896" s="36">
        <v>943000</v>
      </c>
      <c r="K896" s="40"/>
      <c r="L896" s="36">
        <v>0</v>
      </c>
      <c r="M896" s="40"/>
      <c r="N896" s="36">
        <v>1262000</v>
      </c>
      <c r="O896" s="40"/>
      <c r="P896" s="36">
        <v>634000</v>
      </c>
      <c r="Q896" s="40"/>
      <c r="R896" s="36">
        <v>-1000</v>
      </c>
      <c r="S896" s="36">
        <f t="shared" si="221"/>
        <v>0</v>
      </c>
      <c r="T896" s="11"/>
      <c r="U896" s="65"/>
    </row>
    <row r="897" spans="1:21" x14ac:dyDescent="0.25">
      <c r="A897" s="65"/>
      <c r="B897" s="65"/>
      <c r="C897" s="65" t="s">
        <v>418</v>
      </c>
      <c r="D897" s="14"/>
      <c r="E897" s="65"/>
      <c r="F897" s="39">
        <f>SUM(H897:L897)</f>
        <v>20773000</v>
      </c>
      <c r="G897" s="40"/>
      <c r="H897" s="39">
        <v>4346000</v>
      </c>
      <c r="I897" s="40"/>
      <c r="J897" s="39">
        <v>16094000</v>
      </c>
      <c r="K897" s="40"/>
      <c r="L897" s="39">
        <v>333000</v>
      </c>
      <c r="M897" s="40"/>
      <c r="N897" s="39">
        <v>11815000</v>
      </c>
      <c r="O897" s="40"/>
      <c r="P897" s="39">
        <v>8964000</v>
      </c>
      <c r="Q897" s="40"/>
      <c r="R897" s="39">
        <v>6000</v>
      </c>
      <c r="S897" s="36">
        <f t="shared" si="221"/>
        <v>0</v>
      </c>
      <c r="T897" s="11"/>
      <c r="U897" s="65"/>
    </row>
    <row r="898" spans="1:21" x14ac:dyDescent="0.25">
      <c r="A898" s="65"/>
      <c r="B898" s="65"/>
      <c r="C898" s="65"/>
      <c r="D898" s="14"/>
      <c r="E898" s="65"/>
      <c r="G898" s="40"/>
      <c r="I898" s="40"/>
      <c r="K898" s="40"/>
      <c r="M898" s="40"/>
      <c r="O898" s="40"/>
      <c r="Q898" s="40"/>
      <c r="T898" s="11"/>
    </row>
    <row r="899" spans="1:21" x14ac:dyDescent="0.25">
      <c r="A899" s="10"/>
      <c r="B899" s="10"/>
      <c r="C899" s="65"/>
      <c r="D899" s="14"/>
      <c r="E899" s="65" t="s">
        <v>4</v>
      </c>
      <c r="F899" s="39">
        <f>SUM(F889:F897)</f>
        <v>35365000</v>
      </c>
      <c r="G899" s="40"/>
      <c r="H899" s="39">
        <f>SUM(H889:H897)</f>
        <v>12096000</v>
      </c>
      <c r="I899" s="40"/>
      <c r="J899" s="39">
        <f>SUM(J889:J897)</f>
        <v>22936000</v>
      </c>
      <c r="K899" s="40"/>
      <c r="L899" s="39">
        <f>SUM(L889:L897)</f>
        <v>333000</v>
      </c>
      <c r="M899" s="40"/>
      <c r="N899" s="39">
        <f>SUM(N889:N897)</f>
        <v>21722000</v>
      </c>
      <c r="O899" s="40"/>
      <c r="P899" s="39">
        <f>SUM(P889:P897)</f>
        <v>16496000</v>
      </c>
      <c r="Q899" s="40"/>
      <c r="R899" s="39">
        <f>SUM(R889:R897)</f>
        <v>2853000</v>
      </c>
      <c r="S899" s="36">
        <f t="shared" ref="S899" si="222">SUM(N899:P899)-R899-F899</f>
        <v>0</v>
      </c>
      <c r="T899" s="11"/>
    </row>
    <row r="900" spans="1:21" x14ac:dyDescent="0.25">
      <c r="A900" s="65"/>
      <c r="B900" s="65"/>
      <c r="C900" s="65"/>
      <c r="D900" s="14"/>
      <c r="E900" s="65"/>
      <c r="G900" s="40"/>
      <c r="I900" s="40"/>
      <c r="K900" s="40"/>
      <c r="M900" s="40"/>
      <c r="O900" s="40"/>
      <c r="Q900" s="40"/>
      <c r="T900" s="11"/>
    </row>
    <row r="901" spans="1:21" x14ac:dyDescent="0.25">
      <c r="A901" s="65"/>
      <c r="B901" s="65" t="s">
        <v>419</v>
      </c>
      <c r="C901" s="65"/>
      <c r="D901" s="14"/>
      <c r="E901" s="65"/>
      <c r="G901" s="40"/>
      <c r="I901" s="40"/>
      <c r="K901" s="40"/>
      <c r="M901" s="40"/>
      <c r="O901" s="40"/>
      <c r="Q901" s="40"/>
      <c r="T901" s="11"/>
    </row>
    <row r="902" spans="1:21" x14ac:dyDescent="0.25">
      <c r="A902" s="65"/>
      <c r="B902" s="65"/>
      <c r="C902" s="65" t="s">
        <v>420</v>
      </c>
      <c r="D902" s="14"/>
      <c r="E902" s="65"/>
      <c r="F902" s="36">
        <f>SUM(H902:L902)</f>
        <v>0</v>
      </c>
      <c r="G902" s="40"/>
      <c r="H902" s="36">
        <v>0</v>
      </c>
      <c r="I902" s="40"/>
      <c r="J902" s="36">
        <v>0</v>
      </c>
      <c r="K902" s="40"/>
      <c r="L902" s="36">
        <v>0</v>
      </c>
      <c r="M902" s="40"/>
      <c r="N902" s="36">
        <v>0</v>
      </c>
      <c r="O902" s="40"/>
      <c r="P902" s="36">
        <v>0</v>
      </c>
      <c r="Q902" s="40"/>
      <c r="R902" s="36">
        <v>0</v>
      </c>
      <c r="S902" s="36">
        <f t="shared" ref="S902:S922" si="223">SUM(N902:P902)-R902-F902</f>
        <v>0</v>
      </c>
      <c r="T902" s="11"/>
    </row>
    <row r="903" spans="1:21" x14ac:dyDescent="0.25">
      <c r="A903" s="65"/>
      <c r="B903" s="14"/>
      <c r="C903" s="65" t="s">
        <v>421</v>
      </c>
      <c r="D903" s="14"/>
      <c r="E903" s="65"/>
      <c r="F903" s="36">
        <f t="shared" ref="F903:F920" si="224">SUM(H903:L903)</f>
        <v>716000</v>
      </c>
      <c r="G903" s="40"/>
      <c r="H903" s="36">
        <v>93000</v>
      </c>
      <c r="I903" s="40"/>
      <c r="J903" s="36">
        <v>623000</v>
      </c>
      <c r="K903" s="40"/>
      <c r="L903" s="36">
        <v>0</v>
      </c>
      <c r="M903" s="40"/>
      <c r="N903" s="36">
        <v>572000</v>
      </c>
      <c r="O903" s="40"/>
      <c r="P903" s="36">
        <v>336000</v>
      </c>
      <c r="Q903" s="40"/>
      <c r="R903" s="36">
        <v>192000</v>
      </c>
      <c r="S903" s="36">
        <f t="shared" si="223"/>
        <v>0</v>
      </c>
      <c r="T903" s="11"/>
      <c r="U903" s="65"/>
    </row>
    <row r="904" spans="1:21" x14ac:dyDescent="0.25">
      <c r="A904" s="65"/>
      <c r="B904" s="14"/>
      <c r="C904" s="65" t="s">
        <v>422</v>
      </c>
      <c r="D904" s="14"/>
      <c r="E904" s="65"/>
      <c r="F904" s="36">
        <f t="shared" si="224"/>
        <v>582000</v>
      </c>
      <c r="G904" s="40"/>
      <c r="H904" s="36">
        <v>0</v>
      </c>
      <c r="I904" s="40"/>
      <c r="J904" s="36">
        <v>582000</v>
      </c>
      <c r="K904" s="40"/>
      <c r="L904" s="36">
        <v>0</v>
      </c>
      <c r="M904" s="40"/>
      <c r="N904" s="36">
        <v>414000</v>
      </c>
      <c r="O904" s="40"/>
      <c r="P904" s="36">
        <v>180000</v>
      </c>
      <c r="Q904" s="40"/>
      <c r="R904" s="36">
        <v>12000</v>
      </c>
      <c r="S904" s="36">
        <f t="shared" si="223"/>
        <v>0</v>
      </c>
      <c r="T904" s="11"/>
      <c r="U904" s="65"/>
    </row>
    <row r="905" spans="1:21" x14ac:dyDescent="0.25">
      <c r="A905" s="65"/>
      <c r="B905" s="14"/>
      <c r="C905" s="65" t="s">
        <v>423</v>
      </c>
      <c r="D905" s="14"/>
      <c r="E905" s="65"/>
      <c r="F905" s="36">
        <f t="shared" si="224"/>
        <v>8080000</v>
      </c>
      <c r="G905" s="40"/>
      <c r="H905" s="36">
        <v>3581000</v>
      </c>
      <c r="I905" s="40"/>
      <c r="J905" s="36">
        <v>4410000</v>
      </c>
      <c r="K905" s="40"/>
      <c r="L905" s="36">
        <v>89000</v>
      </c>
      <c r="M905" s="40"/>
      <c r="N905" s="36">
        <v>3747000</v>
      </c>
      <c r="O905" s="40"/>
      <c r="P905" s="36">
        <v>4635000</v>
      </c>
      <c r="Q905" s="40"/>
      <c r="R905" s="36">
        <v>302000</v>
      </c>
      <c r="S905" s="36">
        <f t="shared" si="223"/>
        <v>0</v>
      </c>
      <c r="T905" s="11"/>
      <c r="U905" s="65"/>
    </row>
    <row r="906" spans="1:21" x14ac:dyDescent="0.25">
      <c r="A906" s="65"/>
      <c r="B906" s="14"/>
      <c r="C906" s="65" t="s">
        <v>424</v>
      </c>
      <c r="D906" s="14"/>
      <c r="E906" s="65"/>
      <c r="F906" s="36">
        <f t="shared" si="224"/>
        <v>148000</v>
      </c>
      <c r="G906" s="40"/>
      <c r="H906" s="36">
        <v>0</v>
      </c>
      <c r="I906" s="40"/>
      <c r="J906" s="36">
        <v>148000</v>
      </c>
      <c r="K906" s="40"/>
      <c r="L906" s="36">
        <v>0</v>
      </c>
      <c r="M906" s="40"/>
      <c r="N906" s="36">
        <v>0</v>
      </c>
      <c r="O906" s="40"/>
      <c r="P906" s="36">
        <v>148000</v>
      </c>
      <c r="Q906" s="40"/>
      <c r="R906" s="36">
        <v>0</v>
      </c>
      <c r="S906" s="36">
        <f t="shared" si="223"/>
        <v>0</v>
      </c>
      <c r="T906" s="11"/>
      <c r="U906" s="65"/>
    </row>
    <row r="907" spans="1:21" s="65" customFormat="1" x14ac:dyDescent="0.25">
      <c r="B907" s="14"/>
      <c r="C907" s="65" t="s">
        <v>574</v>
      </c>
      <c r="D907" s="14"/>
      <c r="F907" s="36">
        <f t="shared" ref="F907" si="225">SUM(H907:L907)</f>
        <v>-730000</v>
      </c>
      <c r="G907" s="40"/>
      <c r="H907" s="36">
        <v>0</v>
      </c>
      <c r="I907" s="40"/>
      <c r="J907" s="36">
        <v>-730000</v>
      </c>
      <c r="K907" s="40"/>
      <c r="L907" s="36">
        <v>0</v>
      </c>
      <c r="M907" s="40"/>
      <c r="N907" s="36">
        <v>0</v>
      </c>
      <c r="O907" s="40"/>
      <c r="P907" s="36">
        <v>0</v>
      </c>
      <c r="Q907" s="40"/>
      <c r="R907" s="36">
        <v>730000</v>
      </c>
      <c r="S907" s="36">
        <f t="shared" ref="S907" si="226">SUM(N907:P907)-R907-F907</f>
        <v>0</v>
      </c>
      <c r="T907" s="64"/>
    </row>
    <row r="908" spans="1:21" x14ac:dyDescent="0.25">
      <c r="A908" s="65"/>
      <c r="B908" s="14"/>
      <c r="C908" s="65" t="s">
        <v>23</v>
      </c>
      <c r="D908" s="14"/>
      <c r="E908" s="65"/>
      <c r="F908" s="36">
        <f t="shared" si="224"/>
        <v>-6640000</v>
      </c>
      <c r="G908" s="40"/>
      <c r="H908" s="36">
        <v>-1800000</v>
      </c>
      <c r="I908" s="40"/>
      <c r="J908" s="36">
        <v>-4840000</v>
      </c>
      <c r="K908" s="40"/>
      <c r="L908" s="36">
        <v>0</v>
      </c>
      <c r="M908" s="40"/>
      <c r="N908" s="36">
        <v>0</v>
      </c>
      <c r="O908" s="40"/>
      <c r="P908" s="36">
        <v>5816000</v>
      </c>
      <c r="Q908" s="40"/>
      <c r="R908" s="36">
        <v>12456000</v>
      </c>
      <c r="S908" s="36">
        <f t="shared" si="223"/>
        <v>0</v>
      </c>
      <c r="T908" s="11"/>
      <c r="U908" s="65"/>
    </row>
    <row r="909" spans="1:21" x14ac:dyDescent="0.25">
      <c r="A909" s="65"/>
      <c r="B909" s="14"/>
      <c r="C909" s="65" t="s">
        <v>425</v>
      </c>
      <c r="D909" s="14"/>
      <c r="E909" s="65"/>
      <c r="F909" s="36">
        <f t="shared" si="224"/>
        <v>11228000</v>
      </c>
      <c r="G909" s="40"/>
      <c r="H909" s="36">
        <v>9298000</v>
      </c>
      <c r="I909" s="40"/>
      <c r="J909" s="36">
        <v>1919000</v>
      </c>
      <c r="K909" s="40"/>
      <c r="L909" s="36">
        <v>11000</v>
      </c>
      <c r="M909" s="40"/>
      <c r="N909" s="36">
        <v>8225000</v>
      </c>
      <c r="O909" s="40"/>
      <c r="P909" s="36">
        <v>8737000</v>
      </c>
      <c r="Q909" s="40"/>
      <c r="R909" s="36">
        <v>5734000</v>
      </c>
      <c r="S909" s="36">
        <f t="shared" si="223"/>
        <v>0</v>
      </c>
      <c r="T909" s="11"/>
      <c r="U909" s="65"/>
    </row>
    <row r="910" spans="1:21" x14ac:dyDescent="0.25">
      <c r="A910" s="65"/>
      <c r="B910" s="65"/>
      <c r="C910" s="65" t="s">
        <v>426</v>
      </c>
      <c r="D910" s="14"/>
      <c r="E910" s="65"/>
      <c r="F910" s="36">
        <f t="shared" si="224"/>
        <v>2433000</v>
      </c>
      <c r="G910" s="40"/>
      <c r="H910" s="36">
        <v>2356000</v>
      </c>
      <c r="I910" s="40"/>
      <c r="J910" s="36">
        <v>77000</v>
      </c>
      <c r="K910" s="40"/>
      <c r="L910" s="36">
        <v>0</v>
      </c>
      <c r="M910" s="40"/>
      <c r="N910" s="36">
        <v>1039000</v>
      </c>
      <c r="O910" s="40"/>
      <c r="P910" s="36">
        <v>1394000</v>
      </c>
      <c r="Q910" s="40"/>
      <c r="R910" s="36">
        <v>0</v>
      </c>
      <c r="S910" s="36">
        <f t="shared" si="223"/>
        <v>0</v>
      </c>
      <c r="T910" s="11"/>
      <c r="U910" s="65"/>
    </row>
    <row r="911" spans="1:21" x14ac:dyDescent="0.25">
      <c r="A911" s="65"/>
      <c r="B911" s="65"/>
      <c r="C911" s="65" t="s">
        <v>530</v>
      </c>
      <c r="D911" s="14"/>
      <c r="E911" s="65"/>
      <c r="F911" s="36">
        <f>SUM(H911:L911)</f>
        <v>3814000</v>
      </c>
      <c r="G911" s="40"/>
      <c r="H911" s="36">
        <v>3889000</v>
      </c>
      <c r="I911" s="40"/>
      <c r="J911" s="36">
        <v>-75000</v>
      </c>
      <c r="K911" s="40"/>
      <c r="L911" s="36">
        <v>0</v>
      </c>
      <c r="M911" s="40"/>
      <c r="N911" s="36">
        <v>5096000</v>
      </c>
      <c r="O911" s="40"/>
      <c r="P911" s="36">
        <v>9118000</v>
      </c>
      <c r="Q911" s="40"/>
      <c r="R911" s="36">
        <v>10400000</v>
      </c>
      <c r="S911" s="36">
        <f t="shared" si="223"/>
        <v>0</v>
      </c>
      <c r="T911" s="11"/>
      <c r="U911" s="65"/>
    </row>
    <row r="912" spans="1:21" x14ac:dyDescent="0.25">
      <c r="A912" s="65"/>
      <c r="B912" s="14"/>
      <c r="C912" s="65" t="s">
        <v>427</v>
      </c>
      <c r="D912" s="14"/>
      <c r="E912" s="65"/>
      <c r="F912" s="36">
        <f>SUM(H912:L912)</f>
        <v>3947000</v>
      </c>
      <c r="G912" s="40"/>
      <c r="H912" s="36">
        <v>3019000</v>
      </c>
      <c r="I912" s="40"/>
      <c r="J912" s="36">
        <v>928000</v>
      </c>
      <c r="K912" s="40"/>
      <c r="L912" s="36">
        <v>0</v>
      </c>
      <c r="M912" s="40"/>
      <c r="N912" s="36">
        <v>2817000</v>
      </c>
      <c r="O912" s="40"/>
      <c r="P912" s="36">
        <v>3514000</v>
      </c>
      <c r="Q912" s="40"/>
      <c r="R912" s="36">
        <v>2384000</v>
      </c>
      <c r="S912" s="36">
        <f t="shared" si="223"/>
        <v>0</v>
      </c>
      <c r="T912" s="11"/>
      <c r="U912" s="65"/>
    </row>
    <row r="913" spans="1:21" s="59" customFormat="1" x14ac:dyDescent="0.25">
      <c r="A913" s="65"/>
      <c r="B913" s="65"/>
      <c r="C913" s="62" t="s">
        <v>527</v>
      </c>
      <c r="D913" s="14"/>
      <c r="E913" s="65"/>
      <c r="F913" s="36">
        <f t="shared" si="224"/>
        <v>469000</v>
      </c>
      <c r="G913" s="40"/>
      <c r="H913" s="36">
        <v>0</v>
      </c>
      <c r="I913" s="40"/>
      <c r="J913" s="36">
        <v>469000</v>
      </c>
      <c r="K913" s="40"/>
      <c r="L913" s="36">
        <v>0</v>
      </c>
      <c r="M913" s="40"/>
      <c r="N913" s="36">
        <v>156000</v>
      </c>
      <c r="O913" s="40"/>
      <c r="P913" s="36">
        <v>313000</v>
      </c>
      <c r="Q913" s="40"/>
      <c r="R913" s="36">
        <v>0</v>
      </c>
      <c r="S913" s="36">
        <f t="shared" si="223"/>
        <v>0</v>
      </c>
      <c r="T913" s="58"/>
      <c r="U913" s="65"/>
    </row>
    <row r="914" spans="1:21" s="59" customFormat="1" x14ac:dyDescent="0.25">
      <c r="A914" s="65"/>
      <c r="B914" s="65"/>
      <c r="C914" s="62" t="s">
        <v>528</v>
      </c>
      <c r="D914" s="14"/>
      <c r="E914" s="65"/>
      <c r="F914" s="36">
        <f t="shared" si="224"/>
        <v>0</v>
      </c>
      <c r="G914" s="40"/>
      <c r="H914" s="36">
        <v>0</v>
      </c>
      <c r="I914" s="40"/>
      <c r="J914" s="36">
        <v>0</v>
      </c>
      <c r="K914" s="40"/>
      <c r="L914" s="36">
        <v>0</v>
      </c>
      <c r="M914" s="40"/>
      <c r="N914" s="36">
        <v>0</v>
      </c>
      <c r="O914" s="40"/>
      <c r="P914" s="36">
        <v>0</v>
      </c>
      <c r="Q914" s="40"/>
      <c r="R914" s="36">
        <v>0</v>
      </c>
      <c r="S914" s="36">
        <f t="shared" si="223"/>
        <v>0</v>
      </c>
      <c r="T914" s="58"/>
      <c r="U914" s="65"/>
    </row>
    <row r="915" spans="1:21" x14ac:dyDescent="0.25">
      <c r="A915" s="65"/>
      <c r="B915" s="65"/>
      <c r="C915" s="65" t="s">
        <v>428</v>
      </c>
      <c r="D915" s="14"/>
      <c r="E915" s="65"/>
      <c r="F915" s="36">
        <f t="shared" si="224"/>
        <v>547000</v>
      </c>
      <c r="G915" s="40"/>
      <c r="H915" s="36">
        <v>28000</v>
      </c>
      <c r="I915" s="40"/>
      <c r="J915" s="36">
        <v>519000</v>
      </c>
      <c r="K915" s="40"/>
      <c r="L915" s="36">
        <v>0</v>
      </c>
      <c r="M915" s="40"/>
      <c r="N915" s="36">
        <v>0</v>
      </c>
      <c r="O915" s="40"/>
      <c r="P915" s="36">
        <v>1179000</v>
      </c>
      <c r="Q915" s="40"/>
      <c r="R915" s="36">
        <v>632000</v>
      </c>
      <c r="S915" s="36">
        <f t="shared" si="223"/>
        <v>0</v>
      </c>
      <c r="T915" s="11"/>
      <c r="U915" s="65"/>
    </row>
    <row r="916" spans="1:21" x14ac:dyDescent="0.25">
      <c r="A916" s="65"/>
      <c r="B916" s="14"/>
      <c r="C916" s="65" t="s">
        <v>429</v>
      </c>
      <c r="D916" s="14"/>
      <c r="E916" s="65"/>
      <c r="F916" s="36">
        <f t="shared" si="224"/>
        <v>27000</v>
      </c>
      <c r="G916" s="40"/>
      <c r="H916" s="36">
        <v>10000</v>
      </c>
      <c r="I916" s="40"/>
      <c r="J916" s="36">
        <v>17000</v>
      </c>
      <c r="K916" s="40"/>
      <c r="L916" s="36">
        <v>0</v>
      </c>
      <c r="M916" s="40"/>
      <c r="N916" s="36">
        <v>0</v>
      </c>
      <c r="O916" s="40"/>
      <c r="P916" s="36">
        <v>28000</v>
      </c>
      <c r="Q916" s="40"/>
      <c r="R916" s="36">
        <v>1000</v>
      </c>
      <c r="S916" s="36">
        <f t="shared" si="223"/>
        <v>0</v>
      </c>
      <c r="T916" s="11"/>
      <c r="U916" s="65"/>
    </row>
    <row r="917" spans="1:21" x14ac:dyDescent="0.25">
      <c r="A917" s="65"/>
      <c r="B917" s="14"/>
      <c r="C917" s="65" t="s">
        <v>430</v>
      </c>
      <c r="D917" s="14"/>
      <c r="E917" s="65"/>
      <c r="F917" s="36">
        <f t="shared" si="224"/>
        <v>2444000</v>
      </c>
      <c r="G917" s="40"/>
      <c r="H917" s="36">
        <v>1589000</v>
      </c>
      <c r="I917" s="40"/>
      <c r="J917" s="36">
        <v>850000</v>
      </c>
      <c r="K917" s="40"/>
      <c r="L917" s="36">
        <v>5000</v>
      </c>
      <c r="M917" s="40"/>
      <c r="N917" s="36">
        <v>1569000</v>
      </c>
      <c r="O917" s="40"/>
      <c r="P917" s="36">
        <v>1755000</v>
      </c>
      <c r="Q917" s="40"/>
      <c r="R917" s="36">
        <v>880000</v>
      </c>
      <c r="S917" s="36">
        <f t="shared" si="223"/>
        <v>0</v>
      </c>
      <c r="T917" s="11"/>
      <c r="U917" s="65"/>
    </row>
    <row r="918" spans="1:21" x14ac:dyDescent="0.25">
      <c r="A918" s="65"/>
      <c r="B918" s="14"/>
      <c r="C918" s="65" t="s">
        <v>179</v>
      </c>
      <c r="D918" s="14"/>
      <c r="E918" s="65"/>
      <c r="F918" s="36">
        <f t="shared" si="224"/>
        <v>-3101000</v>
      </c>
      <c r="G918" s="40"/>
      <c r="H918" s="36">
        <v>461000</v>
      </c>
      <c r="I918" s="40"/>
      <c r="J918" s="36">
        <v>-3579000</v>
      </c>
      <c r="K918" s="40"/>
      <c r="L918" s="36">
        <v>17000</v>
      </c>
      <c r="M918" s="40"/>
      <c r="N918" s="36">
        <v>4221000</v>
      </c>
      <c r="O918" s="40"/>
      <c r="P918" s="36">
        <v>-7322000</v>
      </c>
      <c r="Q918" s="40"/>
      <c r="R918" s="36">
        <v>0</v>
      </c>
      <c r="S918" s="36">
        <f t="shared" si="223"/>
        <v>0</v>
      </c>
      <c r="T918" s="11"/>
      <c r="U918" s="65"/>
    </row>
    <row r="919" spans="1:21" x14ac:dyDescent="0.25">
      <c r="A919" s="65"/>
      <c r="B919" s="14"/>
      <c r="C919" s="65" t="s">
        <v>431</v>
      </c>
      <c r="D919" s="14"/>
      <c r="E919" s="65"/>
      <c r="F919" s="36">
        <f t="shared" si="224"/>
        <v>-80000</v>
      </c>
      <c r="G919" s="40"/>
      <c r="H919" s="36">
        <v>0</v>
      </c>
      <c r="I919" s="40"/>
      <c r="J919" s="36">
        <v>-80000</v>
      </c>
      <c r="K919" s="40"/>
      <c r="L919" s="36">
        <v>0</v>
      </c>
      <c r="M919" s="40"/>
      <c r="N919" s="36">
        <v>10013000</v>
      </c>
      <c r="O919" s="40"/>
      <c r="P919" s="36">
        <v>1726000</v>
      </c>
      <c r="Q919" s="40"/>
      <c r="R919" s="36">
        <v>11819000</v>
      </c>
      <c r="S919" s="36">
        <f t="shared" si="223"/>
        <v>0</v>
      </c>
      <c r="T919" s="11"/>
      <c r="U919" s="65"/>
    </row>
    <row r="920" spans="1:21" x14ac:dyDescent="0.25">
      <c r="A920" s="65"/>
      <c r="B920" s="14"/>
      <c r="C920" s="65" t="s">
        <v>180</v>
      </c>
      <c r="D920" s="14"/>
      <c r="E920" s="65"/>
      <c r="F920" s="36">
        <f t="shared" si="224"/>
        <v>1771000</v>
      </c>
      <c r="G920" s="40"/>
      <c r="H920" s="36">
        <v>318000</v>
      </c>
      <c r="I920" s="40"/>
      <c r="J920" s="36">
        <v>1453000</v>
      </c>
      <c r="K920" s="40"/>
      <c r="L920" s="36">
        <v>0</v>
      </c>
      <c r="M920" s="40"/>
      <c r="N920" s="36">
        <v>973000</v>
      </c>
      <c r="O920" s="40"/>
      <c r="P920" s="36">
        <v>1563000</v>
      </c>
      <c r="Q920" s="40"/>
      <c r="R920" s="36">
        <v>765000</v>
      </c>
      <c r="S920" s="36">
        <f t="shared" si="223"/>
        <v>0</v>
      </c>
      <c r="T920" s="11"/>
      <c r="U920" s="65"/>
    </row>
    <row r="921" spans="1:21" x14ac:dyDescent="0.25">
      <c r="A921" s="65"/>
      <c r="B921" s="14"/>
      <c r="C921" s="65" t="s">
        <v>432</v>
      </c>
      <c r="D921" s="14"/>
      <c r="E921" s="65"/>
      <c r="F921" s="41">
        <f t="shared" ref="F921" si="227">SUM(H921:L921)</f>
        <v>361000</v>
      </c>
      <c r="G921" s="40"/>
      <c r="H921" s="41">
        <v>0</v>
      </c>
      <c r="I921" s="40"/>
      <c r="J921" s="41">
        <v>361000</v>
      </c>
      <c r="K921" s="40"/>
      <c r="L921" s="41">
        <v>0</v>
      </c>
      <c r="M921" s="40"/>
      <c r="N921" s="41">
        <v>219000</v>
      </c>
      <c r="O921" s="40"/>
      <c r="P921" s="41">
        <v>141000</v>
      </c>
      <c r="Q921" s="40"/>
      <c r="R921" s="41">
        <v>-1000</v>
      </c>
      <c r="S921" s="36">
        <f t="shared" si="223"/>
        <v>0</v>
      </c>
      <c r="T921" s="11"/>
      <c r="U921" s="65"/>
    </row>
    <row r="922" spans="1:21" x14ac:dyDescent="0.25">
      <c r="A922" s="65"/>
      <c r="B922" s="14"/>
      <c r="C922" s="65" t="s">
        <v>319</v>
      </c>
      <c r="D922" s="14"/>
      <c r="E922" s="65"/>
      <c r="F922" s="39">
        <f t="shared" ref="F922" si="228">SUM(H922:L922)</f>
        <v>0</v>
      </c>
      <c r="G922" s="40"/>
      <c r="H922" s="39">
        <v>0</v>
      </c>
      <c r="I922" s="40"/>
      <c r="J922" s="39">
        <v>0</v>
      </c>
      <c r="K922" s="40"/>
      <c r="L922" s="39">
        <v>0</v>
      </c>
      <c r="M922" s="40"/>
      <c r="N922" s="39">
        <v>0</v>
      </c>
      <c r="O922" s="40"/>
      <c r="P922" s="39">
        <v>0</v>
      </c>
      <c r="Q922" s="40"/>
      <c r="R922" s="39">
        <v>0</v>
      </c>
      <c r="S922" s="36">
        <f t="shared" si="223"/>
        <v>0</v>
      </c>
      <c r="T922" s="11"/>
      <c r="U922" s="65"/>
    </row>
    <row r="923" spans="1:21" x14ac:dyDescent="0.25">
      <c r="A923" s="65"/>
      <c r="B923" s="14"/>
      <c r="C923" s="65"/>
      <c r="D923" s="14"/>
      <c r="E923" s="65"/>
      <c r="G923" s="40"/>
      <c r="I923" s="40"/>
      <c r="K923" s="40"/>
      <c r="M923" s="40"/>
      <c r="O923" s="40"/>
      <c r="Q923" s="40"/>
      <c r="T923" s="11"/>
    </row>
    <row r="924" spans="1:21" x14ac:dyDescent="0.25">
      <c r="A924" s="65"/>
      <c r="B924" s="14"/>
      <c r="C924" s="65"/>
      <c r="D924" s="14"/>
      <c r="E924" s="65" t="s">
        <v>4</v>
      </c>
      <c r="F924" s="39">
        <f>SUM(F902:F922)</f>
        <v>26016000</v>
      </c>
      <c r="G924" s="40"/>
      <c r="H924" s="39">
        <f>SUM(H902:H922)</f>
        <v>22842000</v>
      </c>
      <c r="I924" s="40"/>
      <c r="J924" s="39">
        <f>SUM(J902:J922)</f>
        <v>3052000</v>
      </c>
      <c r="K924" s="40"/>
      <c r="L924" s="39">
        <f>SUM(L902:L922)</f>
        <v>122000</v>
      </c>
      <c r="M924" s="40"/>
      <c r="N924" s="39">
        <f>SUM(N902:N922)</f>
        <v>39061000</v>
      </c>
      <c r="O924" s="40"/>
      <c r="P924" s="39">
        <f>SUM(P902:P922)</f>
        <v>33261000</v>
      </c>
      <c r="Q924" s="40"/>
      <c r="R924" s="39">
        <f>SUM(R902:R922)</f>
        <v>46306000</v>
      </c>
      <c r="S924" s="36">
        <f t="shared" ref="S924" si="229">SUM(N924:P924)-R924-F924</f>
        <v>0</v>
      </c>
      <c r="T924" s="11"/>
    </row>
    <row r="925" spans="1:21" x14ac:dyDescent="0.25">
      <c r="A925" s="65"/>
      <c r="B925" s="65"/>
      <c r="C925" s="65"/>
      <c r="D925" s="14"/>
      <c r="E925" s="65"/>
      <c r="G925" s="40"/>
      <c r="I925" s="40"/>
      <c r="K925" s="40"/>
      <c r="M925" s="40"/>
      <c r="O925" s="40"/>
      <c r="Q925" s="40"/>
      <c r="T925" s="11"/>
    </row>
    <row r="926" spans="1:21" x14ac:dyDescent="0.25">
      <c r="A926" s="65"/>
      <c r="B926" s="65" t="s">
        <v>433</v>
      </c>
      <c r="C926" s="65"/>
      <c r="D926" s="14"/>
      <c r="E926" s="65"/>
      <c r="G926" s="40"/>
      <c r="I926" s="40"/>
      <c r="K926" s="40"/>
      <c r="M926" s="40"/>
      <c r="O926" s="40"/>
      <c r="Q926" s="40"/>
      <c r="T926" s="11"/>
    </row>
    <row r="927" spans="1:21" x14ac:dyDescent="0.25">
      <c r="A927" s="65"/>
      <c r="B927" s="65"/>
      <c r="C927" s="65" t="s">
        <v>434</v>
      </c>
      <c r="D927" s="14"/>
      <c r="E927" s="65"/>
      <c r="F927" s="36">
        <f>SUM(H927:L927)</f>
        <v>0</v>
      </c>
      <c r="G927" s="40"/>
      <c r="H927" s="36">
        <v>0</v>
      </c>
      <c r="I927" s="40"/>
      <c r="J927" s="36">
        <v>0</v>
      </c>
      <c r="K927" s="40"/>
      <c r="L927" s="36">
        <v>0</v>
      </c>
      <c r="M927" s="40"/>
      <c r="N927" s="36">
        <v>0</v>
      </c>
      <c r="O927" s="40"/>
      <c r="P927" s="36">
        <v>0</v>
      </c>
      <c r="Q927" s="40"/>
      <c r="R927" s="36">
        <v>0</v>
      </c>
      <c r="S927" s="36">
        <f t="shared" ref="S927:S946" si="230">SUM(N927:P927)-R927-F927</f>
        <v>0</v>
      </c>
      <c r="T927" s="11"/>
    </row>
    <row r="928" spans="1:21" x14ac:dyDescent="0.25">
      <c r="A928" s="65"/>
      <c r="B928" s="65"/>
      <c r="C928" s="65" t="s">
        <v>435</v>
      </c>
      <c r="D928" s="14"/>
      <c r="E928" s="65"/>
      <c r="F928" s="36">
        <f t="shared" ref="F928:F946" si="231">SUM(H928:L928)</f>
        <v>39000</v>
      </c>
      <c r="G928" s="40"/>
      <c r="H928" s="36">
        <v>0</v>
      </c>
      <c r="I928" s="40"/>
      <c r="J928" s="36">
        <v>39000</v>
      </c>
      <c r="K928" s="40"/>
      <c r="L928" s="36">
        <v>0</v>
      </c>
      <c r="M928" s="40"/>
      <c r="N928" s="36">
        <v>0</v>
      </c>
      <c r="O928" s="40"/>
      <c r="P928" s="36">
        <v>39000</v>
      </c>
      <c r="Q928" s="40"/>
      <c r="R928" s="36">
        <v>0</v>
      </c>
      <c r="S928" s="36">
        <f t="shared" si="230"/>
        <v>0</v>
      </c>
      <c r="T928" s="11"/>
      <c r="U928" s="65"/>
    </row>
    <row r="929" spans="1:21" x14ac:dyDescent="0.25">
      <c r="A929" s="65"/>
      <c r="B929" s="65"/>
      <c r="C929" s="65" t="s">
        <v>436</v>
      </c>
      <c r="D929" s="14"/>
      <c r="E929" s="65"/>
      <c r="F929" s="36">
        <f t="shared" si="231"/>
        <v>176000</v>
      </c>
      <c r="G929" s="40"/>
      <c r="H929" s="36">
        <v>0</v>
      </c>
      <c r="I929" s="40"/>
      <c r="J929" s="36">
        <v>176000</v>
      </c>
      <c r="K929" s="40"/>
      <c r="L929" s="36">
        <v>0</v>
      </c>
      <c r="M929" s="40"/>
      <c r="N929" s="36">
        <v>7178000</v>
      </c>
      <c r="O929" s="40"/>
      <c r="P929" s="36">
        <v>5729000</v>
      </c>
      <c r="Q929" s="40"/>
      <c r="R929" s="36">
        <v>12731000</v>
      </c>
      <c r="S929" s="36">
        <f t="shared" si="230"/>
        <v>0</v>
      </c>
      <c r="T929" s="11"/>
      <c r="U929" s="65"/>
    </row>
    <row r="930" spans="1:21" s="65" customFormat="1" x14ac:dyDescent="0.25">
      <c r="C930" s="65" t="s">
        <v>575</v>
      </c>
      <c r="D930" s="14"/>
      <c r="F930" s="36">
        <f t="shared" ref="F930" si="232">SUM(H930:L930)</f>
        <v>61000</v>
      </c>
      <c r="G930" s="40"/>
      <c r="H930" s="36">
        <v>18000</v>
      </c>
      <c r="I930" s="40"/>
      <c r="J930" s="36">
        <v>43000</v>
      </c>
      <c r="K930" s="40"/>
      <c r="L930" s="36">
        <v>0</v>
      </c>
      <c r="M930" s="40"/>
      <c r="N930" s="36">
        <v>0</v>
      </c>
      <c r="O930" s="40"/>
      <c r="P930" s="36">
        <v>61000</v>
      </c>
      <c r="Q930" s="40"/>
      <c r="R930" s="36">
        <v>0</v>
      </c>
      <c r="S930" s="36">
        <f t="shared" ref="S930" si="233">SUM(N930:P930)-R930-F930</f>
        <v>0</v>
      </c>
      <c r="T930" s="64"/>
    </row>
    <row r="931" spans="1:21" x14ac:dyDescent="0.25">
      <c r="A931" s="65"/>
      <c r="B931" s="65"/>
      <c r="C931" s="65" t="s">
        <v>512</v>
      </c>
      <c r="D931" s="14"/>
      <c r="E931" s="65"/>
      <c r="F931" s="36">
        <f t="shared" si="231"/>
        <v>0</v>
      </c>
      <c r="G931" s="40"/>
      <c r="H931" s="36">
        <v>0</v>
      </c>
      <c r="I931" s="40"/>
      <c r="J931" s="36">
        <v>0</v>
      </c>
      <c r="K931" s="40"/>
      <c r="L931" s="36">
        <v>0</v>
      </c>
      <c r="M931" s="40"/>
      <c r="N931" s="36">
        <v>0</v>
      </c>
      <c r="O931" s="40"/>
      <c r="P931" s="36">
        <v>0</v>
      </c>
      <c r="Q931" s="40"/>
      <c r="R931" s="36">
        <v>0</v>
      </c>
      <c r="S931" s="36">
        <f t="shared" si="230"/>
        <v>0</v>
      </c>
      <c r="T931" s="11"/>
      <c r="U931" s="65"/>
    </row>
    <row r="932" spans="1:21" x14ac:dyDescent="0.25">
      <c r="A932" s="65"/>
      <c r="B932" s="14"/>
      <c r="C932" s="65" t="s">
        <v>437</v>
      </c>
      <c r="D932" s="14"/>
      <c r="E932" s="65"/>
      <c r="F932" s="36">
        <f t="shared" si="231"/>
        <v>208000</v>
      </c>
      <c r="G932" s="40"/>
      <c r="H932" s="36">
        <v>0</v>
      </c>
      <c r="I932" s="40"/>
      <c r="J932" s="36">
        <v>208000</v>
      </c>
      <c r="K932" s="40"/>
      <c r="L932" s="36">
        <v>0</v>
      </c>
      <c r="M932" s="40"/>
      <c r="N932" s="36">
        <v>256000</v>
      </c>
      <c r="O932" s="40"/>
      <c r="P932" s="36">
        <v>182000</v>
      </c>
      <c r="Q932" s="40"/>
      <c r="R932" s="36">
        <v>230000</v>
      </c>
      <c r="S932" s="36">
        <f t="shared" si="230"/>
        <v>0</v>
      </c>
      <c r="T932" s="11"/>
      <c r="U932" s="65"/>
    </row>
    <row r="933" spans="1:21" x14ac:dyDescent="0.25">
      <c r="A933" s="65"/>
      <c r="B933" s="14"/>
      <c r="C933" s="65" t="s">
        <v>23</v>
      </c>
      <c r="D933" s="14"/>
      <c r="E933" s="65"/>
      <c r="F933" s="36">
        <f t="shared" si="231"/>
        <v>-2796000</v>
      </c>
      <c r="G933" s="40"/>
      <c r="H933" s="36">
        <v>202000</v>
      </c>
      <c r="I933" s="40"/>
      <c r="J933" s="36">
        <v>-2998000</v>
      </c>
      <c r="K933" s="40"/>
      <c r="L933" s="36">
        <v>0</v>
      </c>
      <c r="M933" s="40"/>
      <c r="N933" s="36">
        <v>0</v>
      </c>
      <c r="O933" s="40"/>
      <c r="P933" s="36">
        <v>-2796000</v>
      </c>
      <c r="Q933" s="40"/>
      <c r="R933" s="36">
        <v>0</v>
      </c>
      <c r="S933" s="36">
        <f t="shared" si="230"/>
        <v>0</v>
      </c>
      <c r="T933" s="11"/>
      <c r="U933" s="65"/>
    </row>
    <row r="934" spans="1:21" x14ac:dyDescent="0.25">
      <c r="A934" s="65"/>
      <c r="B934" s="14"/>
      <c r="C934" s="65" t="s">
        <v>438</v>
      </c>
      <c r="D934" s="14"/>
      <c r="E934" s="65"/>
      <c r="F934" s="36">
        <f t="shared" si="231"/>
        <v>-5000</v>
      </c>
      <c r="G934" s="40"/>
      <c r="H934" s="36">
        <v>0</v>
      </c>
      <c r="I934" s="40"/>
      <c r="J934" s="36">
        <v>-5000</v>
      </c>
      <c r="K934" s="40"/>
      <c r="L934" s="36">
        <v>0</v>
      </c>
      <c r="M934" s="40"/>
      <c r="N934" s="36">
        <v>0</v>
      </c>
      <c r="O934" s="40"/>
      <c r="P934" s="36">
        <v>8000</v>
      </c>
      <c r="Q934" s="40"/>
      <c r="R934" s="36">
        <v>13000</v>
      </c>
      <c r="S934" s="36">
        <f t="shared" si="230"/>
        <v>0</v>
      </c>
      <c r="T934" s="11"/>
      <c r="U934" s="65"/>
    </row>
    <row r="935" spans="1:21" s="65" customFormat="1" x14ac:dyDescent="0.25">
      <c r="B935" s="14"/>
      <c r="C935" s="65" t="s">
        <v>576</v>
      </c>
      <c r="D935" s="14"/>
      <c r="F935" s="36">
        <f t="shared" ref="F935" si="234">SUM(H935:L935)</f>
        <v>39000</v>
      </c>
      <c r="G935" s="40"/>
      <c r="H935" s="36">
        <v>0</v>
      </c>
      <c r="I935" s="40"/>
      <c r="J935" s="36">
        <v>39000</v>
      </c>
      <c r="K935" s="40"/>
      <c r="L935" s="36">
        <v>0</v>
      </c>
      <c r="M935" s="40"/>
      <c r="N935" s="36">
        <v>38000</v>
      </c>
      <c r="O935" s="40"/>
      <c r="P935" s="36">
        <v>1000</v>
      </c>
      <c r="Q935" s="40"/>
      <c r="R935" s="36">
        <v>0</v>
      </c>
      <c r="S935" s="36">
        <f t="shared" ref="S935" si="235">SUM(N935:P935)-R935-F935</f>
        <v>0</v>
      </c>
      <c r="T935" s="64"/>
    </row>
    <row r="936" spans="1:21" x14ac:dyDescent="0.25">
      <c r="A936" s="65"/>
      <c r="B936" s="14"/>
      <c r="C936" s="65" t="s">
        <v>439</v>
      </c>
      <c r="D936" s="14"/>
      <c r="E936" s="65"/>
      <c r="F936" s="36">
        <f t="shared" si="231"/>
        <v>336000</v>
      </c>
      <c r="G936" s="40"/>
      <c r="H936" s="36">
        <v>116000</v>
      </c>
      <c r="I936" s="40"/>
      <c r="J936" s="36">
        <v>220000</v>
      </c>
      <c r="K936" s="40"/>
      <c r="L936" s="36">
        <v>0</v>
      </c>
      <c r="M936" s="40"/>
      <c r="N936" s="36">
        <v>107000</v>
      </c>
      <c r="O936" s="40"/>
      <c r="P936" s="36">
        <v>258000</v>
      </c>
      <c r="Q936" s="40"/>
      <c r="R936" s="36">
        <v>29000</v>
      </c>
      <c r="S936" s="36">
        <f t="shared" si="230"/>
        <v>0</v>
      </c>
      <c r="T936" s="11"/>
      <c r="U936" s="65"/>
    </row>
    <row r="937" spans="1:21" x14ac:dyDescent="0.25">
      <c r="A937" s="65"/>
      <c r="B937" s="65"/>
      <c r="C937" s="65" t="s">
        <v>440</v>
      </c>
      <c r="D937" s="14"/>
      <c r="E937" s="65"/>
      <c r="F937" s="36">
        <f t="shared" si="231"/>
        <v>490000</v>
      </c>
      <c r="G937" s="40"/>
      <c r="H937" s="36">
        <v>396000</v>
      </c>
      <c r="I937" s="40"/>
      <c r="J937" s="36">
        <v>94000</v>
      </c>
      <c r="K937" s="40"/>
      <c r="L937" s="36">
        <v>0</v>
      </c>
      <c r="M937" s="40"/>
      <c r="N937" s="36">
        <v>877000</v>
      </c>
      <c r="O937" s="40"/>
      <c r="P937" s="36">
        <v>945000</v>
      </c>
      <c r="Q937" s="40"/>
      <c r="R937" s="36">
        <v>1332000</v>
      </c>
      <c r="S937" s="36">
        <f t="shared" si="230"/>
        <v>0</v>
      </c>
      <c r="T937" s="11"/>
      <c r="U937" s="65"/>
    </row>
    <row r="938" spans="1:21" x14ac:dyDescent="0.25">
      <c r="A938" s="65"/>
      <c r="B938" s="14"/>
      <c r="C938" s="65" t="s">
        <v>441</v>
      </c>
      <c r="D938" s="14"/>
      <c r="E938" s="65"/>
      <c r="F938" s="36">
        <f t="shared" si="231"/>
        <v>5597000</v>
      </c>
      <c r="G938" s="40"/>
      <c r="H938" s="36">
        <v>3828000</v>
      </c>
      <c r="I938" s="40"/>
      <c r="J938" s="36">
        <v>1769000</v>
      </c>
      <c r="K938" s="40"/>
      <c r="L938" s="36">
        <v>0</v>
      </c>
      <c r="M938" s="40"/>
      <c r="N938" s="36">
        <v>6124000</v>
      </c>
      <c r="O938" s="40"/>
      <c r="P938" s="36">
        <v>4551000</v>
      </c>
      <c r="Q938" s="40"/>
      <c r="R938" s="36">
        <v>5078000</v>
      </c>
      <c r="S938" s="36">
        <f t="shared" si="230"/>
        <v>0</v>
      </c>
      <c r="T938" s="11"/>
      <c r="U938" s="65"/>
    </row>
    <row r="939" spans="1:21" x14ac:dyDescent="0.25">
      <c r="A939" s="65"/>
      <c r="B939" s="14"/>
      <c r="C939" s="65" t="s">
        <v>442</v>
      </c>
      <c r="D939" s="14"/>
      <c r="E939" s="65"/>
      <c r="F939" s="36">
        <f t="shared" si="231"/>
        <v>95000</v>
      </c>
      <c r="G939" s="40"/>
      <c r="H939" s="36">
        <v>0</v>
      </c>
      <c r="I939" s="40"/>
      <c r="J939" s="36">
        <v>95000</v>
      </c>
      <c r="K939" s="40"/>
      <c r="L939" s="36">
        <v>0</v>
      </c>
      <c r="M939" s="40"/>
      <c r="N939" s="36">
        <v>421000</v>
      </c>
      <c r="O939" s="40"/>
      <c r="P939" s="36">
        <v>87000</v>
      </c>
      <c r="Q939" s="40"/>
      <c r="R939" s="36">
        <v>413000</v>
      </c>
      <c r="S939" s="36">
        <f t="shared" si="230"/>
        <v>0</v>
      </c>
      <c r="T939" s="11"/>
      <c r="U939" s="65"/>
    </row>
    <row r="940" spans="1:21" x14ac:dyDescent="0.25">
      <c r="A940" s="65"/>
      <c r="B940" s="14"/>
      <c r="C940" s="65" t="s">
        <v>443</v>
      </c>
      <c r="D940" s="14"/>
      <c r="E940" s="65"/>
      <c r="F940" s="36">
        <f t="shared" si="231"/>
        <v>2717000</v>
      </c>
      <c r="G940" s="40"/>
      <c r="H940" s="36">
        <v>1446000</v>
      </c>
      <c r="I940" s="40"/>
      <c r="J940" s="36">
        <v>1271000</v>
      </c>
      <c r="K940" s="40"/>
      <c r="L940" s="36">
        <v>0</v>
      </c>
      <c r="M940" s="40"/>
      <c r="N940" s="36">
        <v>1643000</v>
      </c>
      <c r="O940" s="40"/>
      <c r="P940" s="36">
        <v>1075000</v>
      </c>
      <c r="Q940" s="40"/>
      <c r="R940" s="36">
        <v>1000</v>
      </c>
      <c r="S940" s="36">
        <f t="shared" si="230"/>
        <v>0</v>
      </c>
      <c r="T940" s="11"/>
      <c r="U940" s="65"/>
    </row>
    <row r="941" spans="1:21" x14ac:dyDescent="0.25">
      <c r="A941" s="65"/>
      <c r="B941" s="14"/>
      <c r="C941" s="65" t="s">
        <v>444</v>
      </c>
      <c r="D941" s="14"/>
      <c r="E941" s="65"/>
      <c r="F941" s="36">
        <f t="shared" si="231"/>
        <v>222000</v>
      </c>
      <c r="G941" s="40"/>
      <c r="H941" s="36">
        <v>222000</v>
      </c>
      <c r="I941" s="40"/>
      <c r="J941" s="36">
        <v>0</v>
      </c>
      <c r="K941" s="40"/>
      <c r="L941" s="36">
        <v>0</v>
      </c>
      <c r="M941" s="40"/>
      <c r="N941" s="36">
        <v>114000</v>
      </c>
      <c r="O941" s="40"/>
      <c r="P941" s="36">
        <v>108000</v>
      </c>
      <c r="Q941" s="40"/>
      <c r="R941" s="36">
        <v>0</v>
      </c>
      <c r="S941" s="36">
        <f t="shared" si="230"/>
        <v>0</v>
      </c>
      <c r="T941" s="11"/>
      <c r="U941" s="65"/>
    </row>
    <row r="942" spans="1:21" x14ac:dyDescent="0.25">
      <c r="A942" s="65"/>
      <c r="B942" s="14"/>
      <c r="C942" s="65" t="s">
        <v>445</v>
      </c>
      <c r="D942" s="14"/>
      <c r="E942" s="65"/>
      <c r="F942" s="36">
        <f t="shared" si="231"/>
        <v>-219000</v>
      </c>
      <c r="G942" s="40"/>
      <c r="H942" s="36">
        <v>0</v>
      </c>
      <c r="I942" s="40"/>
      <c r="J942" s="36">
        <v>-219000</v>
      </c>
      <c r="K942" s="40"/>
      <c r="L942" s="36">
        <v>0</v>
      </c>
      <c r="M942" s="40"/>
      <c r="N942" s="36">
        <v>1185000</v>
      </c>
      <c r="O942" s="40"/>
      <c r="P942" s="36">
        <v>4263000</v>
      </c>
      <c r="Q942" s="40"/>
      <c r="R942" s="36">
        <v>5667000</v>
      </c>
      <c r="S942" s="36">
        <f t="shared" si="230"/>
        <v>0</v>
      </c>
      <c r="T942" s="11"/>
      <c r="U942" s="65"/>
    </row>
    <row r="943" spans="1:21" x14ac:dyDescent="0.25">
      <c r="A943" s="65"/>
      <c r="B943" s="14"/>
      <c r="C943" s="65" t="s">
        <v>446</v>
      </c>
      <c r="D943" s="14"/>
      <c r="E943" s="65"/>
      <c r="F943" s="36">
        <f t="shared" si="231"/>
        <v>1310000</v>
      </c>
      <c r="G943" s="40"/>
      <c r="H943" s="36">
        <v>0</v>
      </c>
      <c r="I943" s="40"/>
      <c r="J943" s="36">
        <v>1310000</v>
      </c>
      <c r="K943" s="40"/>
      <c r="L943" s="36">
        <v>0</v>
      </c>
      <c r="M943" s="40"/>
      <c r="N943" s="36">
        <v>1578000</v>
      </c>
      <c r="O943" s="40"/>
      <c r="P943" s="36">
        <v>5314000</v>
      </c>
      <c r="Q943" s="40"/>
      <c r="R943" s="36">
        <v>5582000</v>
      </c>
      <c r="S943" s="36">
        <f t="shared" si="230"/>
        <v>0</v>
      </c>
      <c r="T943" s="11"/>
      <c r="U943" s="65"/>
    </row>
    <row r="944" spans="1:21" x14ac:dyDescent="0.25">
      <c r="A944" s="65"/>
      <c r="B944" s="65"/>
      <c r="C944" s="65" t="s">
        <v>447</v>
      </c>
      <c r="D944" s="14"/>
      <c r="E944" s="65"/>
      <c r="F944" s="36">
        <f t="shared" si="231"/>
        <v>9000</v>
      </c>
      <c r="G944" s="40"/>
      <c r="H944" s="36">
        <v>0</v>
      </c>
      <c r="I944" s="40"/>
      <c r="J944" s="36">
        <v>9000</v>
      </c>
      <c r="K944" s="40"/>
      <c r="L944" s="36">
        <v>0</v>
      </c>
      <c r="M944" s="40"/>
      <c r="N944" s="36">
        <v>156000</v>
      </c>
      <c r="O944" s="40"/>
      <c r="P944" s="36">
        <v>612000</v>
      </c>
      <c r="Q944" s="40"/>
      <c r="R944" s="36">
        <v>759000</v>
      </c>
      <c r="S944" s="36">
        <f t="shared" si="230"/>
        <v>0</v>
      </c>
      <c r="T944" s="11"/>
      <c r="U944" s="65"/>
    </row>
    <row r="945" spans="1:21" x14ac:dyDescent="0.25">
      <c r="A945" s="65"/>
      <c r="B945" s="65"/>
      <c r="C945" s="65" t="s">
        <v>181</v>
      </c>
      <c r="D945" s="14"/>
      <c r="E945" s="65"/>
      <c r="F945" s="36">
        <f t="shared" si="231"/>
        <v>826000</v>
      </c>
      <c r="G945" s="40"/>
      <c r="H945" s="36">
        <v>0</v>
      </c>
      <c r="I945" s="40"/>
      <c r="J945" s="36">
        <v>826000</v>
      </c>
      <c r="K945" s="40"/>
      <c r="L945" s="36">
        <v>0</v>
      </c>
      <c r="M945" s="40"/>
      <c r="N945" s="36">
        <v>1568000</v>
      </c>
      <c r="O945" s="40"/>
      <c r="P945" s="36">
        <v>6465000</v>
      </c>
      <c r="Q945" s="40"/>
      <c r="R945" s="36">
        <v>7207000</v>
      </c>
      <c r="S945" s="36">
        <f t="shared" si="230"/>
        <v>0</v>
      </c>
      <c r="T945" s="11"/>
      <c r="U945" s="65"/>
    </row>
    <row r="946" spans="1:21" s="65" customFormat="1" x14ac:dyDescent="0.25">
      <c r="B946" s="14"/>
      <c r="C946" s="65" t="s">
        <v>180</v>
      </c>
      <c r="D946" s="14"/>
      <c r="F946" s="39">
        <f t="shared" si="231"/>
        <v>46000</v>
      </c>
      <c r="G946" s="40"/>
      <c r="H946" s="39">
        <v>0</v>
      </c>
      <c r="I946" s="40"/>
      <c r="J946" s="39">
        <v>46000</v>
      </c>
      <c r="K946" s="40"/>
      <c r="L946" s="39">
        <v>0</v>
      </c>
      <c r="M946" s="40"/>
      <c r="N946" s="39">
        <v>756000</v>
      </c>
      <c r="O946" s="40"/>
      <c r="P946" s="39">
        <v>3758000</v>
      </c>
      <c r="Q946" s="40"/>
      <c r="R946" s="39">
        <v>4468000</v>
      </c>
      <c r="S946" s="36">
        <f t="shared" si="230"/>
        <v>0</v>
      </c>
      <c r="T946" s="64"/>
    </row>
    <row r="947" spans="1:21" x14ac:dyDescent="0.25">
      <c r="A947" s="65"/>
      <c r="B947" s="65"/>
      <c r="C947" s="65"/>
      <c r="D947" s="14"/>
      <c r="E947" s="65"/>
    </row>
    <row r="948" spans="1:21" x14ac:dyDescent="0.25">
      <c r="A948" s="65"/>
      <c r="B948" s="14"/>
      <c r="C948" s="65"/>
      <c r="D948" s="14"/>
      <c r="E948" s="65" t="s">
        <v>4</v>
      </c>
      <c r="F948" s="39">
        <f>SUM(F927:F946)</f>
        <v>9151000</v>
      </c>
      <c r="G948" s="40"/>
      <c r="H948" s="39">
        <f>SUM(H927:H946)</f>
        <v>6228000</v>
      </c>
      <c r="I948" s="40"/>
      <c r="J948" s="39">
        <f>SUM(J927:J946)</f>
        <v>2923000</v>
      </c>
      <c r="K948" s="40"/>
      <c r="L948" s="39">
        <f>SUM(L927:L946)</f>
        <v>0</v>
      </c>
      <c r="M948" s="40"/>
      <c r="N948" s="39">
        <f>SUM(N927:N946)</f>
        <v>22001000</v>
      </c>
      <c r="O948" s="40"/>
      <c r="P948" s="39">
        <f>SUM(P927:P946)</f>
        <v>30660000</v>
      </c>
      <c r="Q948" s="40"/>
      <c r="R948" s="39">
        <f>SUM(R927:R946)</f>
        <v>43510000</v>
      </c>
      <c r="S948" s="36">
        <f t="shared" ref="S948" si="236">SUM(N948:P948)-R948-F948</f>
        <v>0</v>
      </c>
      <c r="T948" s="11"/>
    </row>
    <row r="949" spans="1:21" x14ac:dyDescent="0.25">
      <c r="A949" s="65"/>
      <c r="B949" s="65"/>
      <c r="C949" s="65"/>
      <c r="D949" s="14"/>
      <c r="E949" s="65"/>
      <c r="F949" s="41"/>
      <c r="G949" s="40"/>
      <c r="H949" s="41"/>
      <c r="I949" s="40"/>
      <c r="J949" s="41"/>
      <c r="K949" s="40"/>
      <c r="L949" s="41"/>
      <c r="M949" s="40"/>
      <c r="N949" s="41"/>
      <c r="O949" s="40"/>
      <c r="P949" s="41"/>
      <c r="Q949" s="40"/>
      <c r="R949" s="41"/>
      <c r="T949" s="11"/>
    </row>
    <row r="950" spans="1:21" x14ac:dyDescent="0.25">
      <c r="A950" s="65"/>
      <c r="B950" s="65" t="s">
        <v>448</v>
      </c>
      <c r="C950" s="65"/>
      <c r="D950" s="14"/>
      <c r="E950" s="65"/>
      <c r="F950" s="41"/>
      <c r="G950" s="40"/>
      <c r="H950" s="41"/>
      <c r="I950" s="40"/>
      <c r="J950" s="41"/>
      <c r="K950" s="40"/>
      <c r="L950" s="41"/>
      <c r="M950" s="40"/>
      <c r="N950" s="41"/>
      <c r="O950" s="40"/>
      <c r="P950" s="41"/>
      <c r="Q950" s="40"/>
      <c r="R950" s="41"/>
      <c r="T950" s="11"/>
    </row>
    <row r="951" spans="1:21" x14ac:dyDescent="0.25">
      <c r="A951" s="65"/>
      <c r="B951" s="14"/>
      <c r="C951" s="65" t="s">
        <v>449</v>
      </c>
      <c r="D951" s="14"/>
      <c r="E951" s="65"/>
      <c r="F951" s="36">
        <f>SUM(H951:L951)</f>
        <v>390000</v>
      </c>
      <c r="G951" s="40"/>
      <c r="H951" s="36">
        <v>0</v>
      </c>
      <c r="I951" s="40"/>
      <c r="J951" s="36">
        <v>329000</v>
      </c>
      <c r="K951" s="40"/>
      <c r="L951" s="36">
        <v>61000</v>
      </c>
      <c r="M951" s="40"/>
      <c r="N951" s="36">
        <v>141000</v>
      </c>
      <c r="O951" s="40"/>
      <c r="P951" s="36">
        <v>418000</v>
      </c>
      <c r="Q951" s="40"/>
      <c r="R951" s="36">
        <v>169000</v>
      </c>
      <c r="S951" s="36">
        <f t="shared" ref="S951:S956" si="237">SUM(N951:P951)-R951-F951</f>
        <v>0</v>
      </c>
      <c r="T951" s="11"/>
    </row>
    <row r="952" spans="1:21" x14ac:dyDescent="0.25">
      <c r="A952" s="65"/>
      <c r="B952" s="14"/>
      <c r="C952" s="65" t="s">
        <v>450</v>
      </c>
      <c r="D952" s="14"/>
      <c r="E952" s="65"/>
      <c r="F952" s="36">
        <f t="shared" ref="F952:F962" si="238">SUM(H952:L952)</f>
        <v>195000</v>
      </c>
      <c r="G952" s="40"/>
      <c r="H952" s="36">
        <v>0</v>
      </c>
      <c r="I952" s="40"/>
      <c r="J952" s="36">
        <v>195000</v>
      </c>
      <c r="K952" s="40"/>
      <c r="L952" s="36">
        <v>0</v>
      </c>
      <c r="M952" s="40"/>
      <c r="N952" s="36">
        <v>490000</v>
      </c>
      <c r="O952" s="40"/>
      <c r="P952" s="36">
        <v>351000</v>
      </c>
      <c r="Q952" s="40"/>
      <c r="R952" s="36">
        <v>646000</v>
      </c>
      <c r="S952" s="36">
        <f t="shared" si="237"/>
        <v>0</v>
      </c>
      <c r="T952" s="11"/>
      <c r="U952" s="65"/>
    </row>
    <row r="953" spans="1:21" x14ac:dyDescent="0.25">
      <c r="A953" s="65"/>
      <c r="B953" s="14"/>
      <c r="C953" s="65" t="s">
        <v>451</v>
      </c>
      <c r="D953" s="14"/>
      <c r="E953" s="65"/>
      <c r="F953" s="36">
        <f t="shared" si="238"/>
        <v>7009000</v>
      </c>
      <c r="G953" s="40"/>
      <c r="H953" s="36">
        <v>185000</v>
      </c>
      <c r="I953" s="40"/>
      <c r="J953" s="36">
        <v>5896000</v>
      </c>
      <c r="K953" s="40"/>
      <c r="L953" s="36">
        <v>928000</v>
      </c>
      <c r="M953" s="40"/>
      <c r="N953" s="36">
        <v>4322000</v>
      </c>
      <c r="O953" s="40"/>
      <c r="P953" s="36">
        <v>2695000</v>
      </c>
      <c r="Q953" s="40"/>
      <c r="R953" s="36">
        <v>8000</v>
      </c>
      <c r="S953" s="36">
        <f t="shared" si="237"/>
        <v>0</v>
      </c>
      <c r="T953" s="11"/>
      <c r="U953" s="65"/>
    </row>
    <row r="954" spans="1:21" x14ac:dyDescent="0.25">
      <c r="A954" s="65"/>
      <c r="B954" s="14"/>
      <c r="C954" s="65" t="s">
        <v>452</v>
      </c>
      <c r="D954" s="14"/>
      <c r="E954" s="65"/>
      <c r="F954" s="36">
        <f t="shared" si="238"/>
        <v>0</v>
      </c>
      <c r="G954" s="40"/>
      <c r="H954" s="36">
        <v>0</v>
      </c>
      <c r="I954" s="40"/>
      <c r="J954" s="36">
        <v>0</v>
      </c>
      <c r="K954" s="40"/>
      <c r="L954" s="36">
        <v>0</v>
      </c>
      <c r="M954" s="40"/>
      <c r="N954" s="36">
        <v>0</v>
      </c>
      <c r="O954" s="40"/>
      <c r="P954" s="36">
        <v>0</v>
      </c>
      <c r="Q954" s="40"/>
      <c r="R954" s="36">
        <v>0</v>
      </c>
      <c r="S954" s="36">
        <f t="shared" si="237"/>
        <v>0</v>
      </c>
      <c r="T954" s="11"/>
      <c r="U954" s="65"/>
    </row>
    <row r="955" spans="1:21" x14ac:dyDescent="0.25">
      <c r="A955" s="65"/>
      <c r="B955" s="14"/>
      <c r="C955" s="65" t="s">
        <v>453</v>
      </c>
      <c r="D955" s="14"/>
      <c r="E955" s="65"/>
      <c r="F955" s="36">
        <f t="shared" si="238"/>
        <v>5617000</v>
      </c>
      <c r="G955" s="40"/>
      <c r="H955" s="36">
        <v>3413000</v>
      </c>
      <c r="I955" s="40"/>
      <c r="J955" s="36">
        <v>2204000</v>
      </c>
      <c r="K955" s="40"/>
      <c r="L955" s="36">
        <v>0</v>
      </c>
      <c r="M955" s="40"/>
      <c r="N955" s="36">
        <v>2684000</v>
      </c>
      <c r="O955" s="40"/>
      <c r="P955" s="36">
        <v>2933000</v>
      </c>
      <c r="Q955" s="40"/>
      <c r="R955" s="36">
        <v>0</v>
      </c>
      <c r="S955" s="36">
        <f t="shared" si="237"/>
        <v>0</v>
      </c>
      <c r="T955" s="11"/>
      <c r="U955" s="65"/>
    </row>
    <row r="956" spans="1:21" x14ac:dyDescent="0.25">
      <c r="A956" s="65"/>
      <c r="B956" s="14"/>
      <c r="C956" s="65" t="s">
        <v>454</v>
      </c>
      <c r="D956" s="14"/>
      <c r="E956" s="65"/>
      <c r="F956" s="36">
        <f t="shared" si="238"/>
        <v>63000</v>
      </c>
      <c r="G956" s="40"/>
      <c r="H956" s="36">
        <v>48000</v>
      </c>
      <c r="I956" s="40"/>
      <c r="J956" s="36">
        <v>15000</v>
      </c>
      <c r="K956" s="40"/>
      <c r="L956" s="36">
        <v>0</v>
      </c>
      <c r="M956" s="40"/>
      <c r="N956" s="36">
        <v>34000</v>
      </c>
      <c r="O956" s="40"/>
      <c r="P956" s="36">
        <v>30000</v>
      </c>
      <c r="Q956" s="40"/>
      <c r="R956" s="36">
        <v>1000</v>
      </c>
      <c r="S956" s="36">
        <f t="shared" si="237"/>
        <v>0</v>
      </c>
      <c r="T956" s="11"/>
      <c r="U956" s="65"/>
    </row>
    <row r="957" spans="1:21" s="65" customFormat="1" x14ac:dyDescent="0.25">
      <c r="C957" s="65" t="s">
        <v>182</v>
      </c>
      <c r="D957" s="14"/>
      <c r="F957" s="36"/>
      <c r="G957" s="37"/>
      <c r="H957" s="36"/>
      <c r="I957" s="36"/>
      <c r="J957" s="36"/>
      <c r="K957" s="36"/>
      <c r="L957" s="36"/>
      <c r="M957" s="36"/>
      <c r="N957" s="36"/>
      <c r="O957" s="36"/>
      <c r="P957" s="36"/>
      <c r="Q957" s="36"/>
      <c r="R957" s="36"/>
      <c r="S957" s="4"/>
    </row>
    <row r="958" spans="1:21" x14ac:dyDescent="0.25">
      <c r="A958" s="65"/>
      <c r="B958" s="14"/>
      <c r="C958" s="65"/>
      <c r="D958" s="65" t="s">
        <v>133</v>
      </c>
      <c r="E958" s="65"/>
      <c r="F958" s="36">
        <f t="shared" si="238"/>
        <v>642000</v>
      </c>
      <c r="G958" s="40"/>
      <c r="H958" s="36">
        <v>381000</v>
      </c>
      <c r="I958" s="40"/>
      <c r="J958" s="36">
        <v>258000</v>
      </c>
      <c r="K958" s="40"/>
      <c r="L958" s="36">
        <v>3000</v>
      </c>
      <c r="M958" s="40"/>
      <c r="N958" s="36">
        <v>47000</v>
      </c>
      <c r="O958" s="40"/>
      <c r="P958" s="36">
        <v>595000</v>
      </c>
      <c r="Q958" s="40"/>
      <c r="R958" s="36">
        <v>0</v>
      </c>
      <c r="S958" s="36">
        <f t="shared" ref="S958" si="239">SUM(N958:P958)-R958-F958</f>
        <v>0</v>
      </c>
      <c r="T958" s="11"/>
      <c r="U958" s="65"/>
    </row>
    <row r="959" spans="1:21" s="65" customFormat="1" x14ac:dyDescent="0.25">
      <c r="C959" s="65" t="s">
        <v>183</v>
      </c>
      <c r="D959" s="14"/>
      <c r="F959" s="36"/>
      <c r="G959" s="37"/>
      <c r="H959" s="36"/>
      <c r="I959" s="36"/>
      <c r="J959" s="36"/>
      <c r="K959" s="36"/>
      <c r="L959" s="36"/>
      <c r="M959" s="36"/>
      <c r="N959" s="36"/>
      <c r="O959" s="36"/>
      <c r="P959" s="36"/>
      <c r="Q959" s="36"/>
      <c r="R959" s="36"/>
      <c r="S959" s="4"/>
    </row>
    <row r="960" spans="1:21" x14ac:dyDescent="0.25">
      <c r="A960" s="65"/>
      <c r="B960" s="14"/>
      <c r="C960" s="65"/>
      <c r="D960" s="65" t="s">
        <v>184</v>
      </c>
      <c r="E960" s="65"/>
      <c r="F960" s="36">
        <f t="shared" si="238"/>
        <v>7457000</v>
      </c>
      <c r="G960" s="40"/>
      <c r="H960" s="36">
        <v>571000</v>
      </c>
      <c r="I960" s="40"/>
      <c r="J960" s="36">
        <v>6797000</v>
      </c>
      <c r="K960" s="40"/>
      <c r="L960" s="36">
        <v>89000</v>
      </c>
      <c r="M960" s="40"/>
      <c r="N960" s="36">
        <v>3531000</v>
      </c>
      <c r="O960" s="40"/>
      <c r="P960" s="36">
        <v>3926000</v>
      </c>
      <c r="Q960" s="40"/>
      <c r="R960" s="36">
        <v>0</v>
      </c>
      <c r="S960" s="36">
        <f t="shared" ref="S960:S962" si="240">SUM(N960:P960)-R960-F960</f>
        <v>0</v>
      </c>
      <c r="T960" s="11"/>
      <c r="U960" s="65"/>
    </row>
    <row r="961" spans="1:21" x14ac:dyDescent="0.25">
      <c r="A961" s="65"/>
      <c r="B961" s="14"/>
      <c r="C961" s="65" t="s">
        <v>185</v>
      </c>
      <c r="D961" s="65"/>
      <c r="E961" s="65"/>
      <c r="G961" s="40"/>
      <c r="I961" s="40"/>
      <c r="K961" s="40"/>
      <c r="M961" s="40"/>
      <c r="O961" s="40"/>
      <c r="Q961" s="40"/>
      <c r="S961" s="36"/>
      <c r="T961" s="11"/>
      <c r="U961" s="65"/>
    </row>
    <row r="962" spans="1:21" s="65" customFormat="1" x14ac:dyDescent="0.25">
      <c r="D962" s="65" t="s">
        <v>186</v>
      </c>
      <c r="F962" s="36">
        <f t="shared" si="238"/>
        <v>1461000</v>
      </c>
      <c r="G962" s="37"/>
      <c r="H962" s="36">
        <v>1053000</v>
      </c>
      <c r="I962" s="36"/>
      <c r="J962" s="36">
        <v>408000</v>
      </c>
      <c r="K962" s="36"/>
      <c r="L962" s="36">
        <v>0</v>
      </c>
      <c r="M962" s="36"/>
      <c r="N962" s="36">
        <v>824000</v>
      </c>
      <c r="O962" s="36"/>
      <c r="P962" s="36">
        <v>637000</v>
      </c>
      <c r="Q962" s="36"/>
      <c r="R962" s="36">
        <v>0</v>
      </c>
      <c r="S962" s="36">
        <f t="shared" si="240"/>
        <v>0</v>
      </c>
    </row>
    <row r="963" spans="1:21" x14ac:dyDescent="0.25">
      <c r="A963" s="65"/>
      <c r="B963" s="14"/>
      <c r="C963" s="65" t="s">
        <v>455</v>
      </c>
      <c r="D963" s="14"/>
      <c r="E963" s="65"/>
      <c r="F963" s="39">
        <f t="shared" ref="F963" si="241">SUM(H963:L963)</f>
        <v>1086000</v>
      </c>
      <c r="G963" s="40"/>
      <c r="H963" s="39">
        <v>604000</v>
      </c>
      <c r="I963" s="40"/>
      <c r="J963" s="39">
        <v>482000</v>
      </c>
      <c r="K963" s="40"/>
      <c r="L963" s="39">
        <v>0</v>
      </c>
      <c r="M963" s="40"/>
      <c r="N963" s="39">
        <v>595000</v>
      </c>
      <c r="O963" s="40"/>
      <c r="P963" s="39">
        <v>491000</v>
      </c>
      <c r="Q963" s="40"/>
      <c r="R963" s="39">
        <v>0</v>
      </c>
      <c r="S963" s="36">
        <f t="shared" ref="S963" si="242">SUM(N963:P963)-R963-F963</f>
        <v>0</v>
      </c>
      <c r="T963" s="11"/>
      <c r="U963" s="65"/>
    </row>
    <row r="964" spans="1:21" x14ac:dyDescent="0.25">
      <c r="A964" s="65"/>
      <c r="B964" s="14"/>
      <c r="C964" s="65"/>
      <c r="D964" s="14"/>
      <c r="E964" s="65"/>
      <c r="G964" s="40"/>
      <c r="I964" s="40"/>
      <c r="K964" s="40"/>
      <c r="M964" s="40"/>
      <c r="O964" s="40"/>
      <c r="Q964" s="40"/>
      <c r="T964" s="11"/>
    </row>
    <row r="965" spans="1:21" x14ac:dyDescent="0.25">
      <c r="A965" s="65"/>
      <c r="B965" s="14"/>
      <c r="C965" s="65"/>
      <c r="D965" s="14"/>
      <c r="E965" s="65" t="s">
        <v>4</v>
      </c>
      <c r="F965" s="39">
        <f>SUM(F951:F963)</f>
        <v>23920000</v>
      </c>
      <c r="G965" s="40"/>
      <c r="H965" s="39">
        <f>SUM(H951:H963)</f>
        <v>6255000</v>
      </c>
      <c r="I965" s="40"/>
      <c r="J965" s="39">
        <f>SUM(J951:J963)</f>
        <v>16584000</v>
      </c>
      <c r="K965" s="40"/>
      <c r="L965" s="39">
        <f>SUM(L951:L963)</f>
        <v>1081000</v>
      </c>
      <c r="M965" s="40"/>
      <c r="N965" s="39">
        <f>SUM(N951:N963)</f>
        <v>12668000</v>
      </c>
      <c r="O965" s="40"/>
      <c r="P965" s="39">
        <f>SUM(P951:P963)</f>
        <v>12076000</v>
      </c>
      <c r="Q965" s="40"/>
      <c r="R965" s="39">
        <f>SUM(R951:R963)</f>
        <v>824000</v>
      </c>
      <c r="S965" s="36">
        <f t="shared" ref="S965" si="243">SUM(N965:P965)-R965-F965</f>
        <v>0</v>
      </c>
      <c r="T965" s="11"/>
    </row>
    <row r="966" spans="1:21" x14ac:dyDescent="0.25">
      <c r="A966" s="65"/>
      <c r="B966" s="14"/>
      <c r="C966" s="65"/>
      <c r="D966" s="14"/>
      <c r="E966" s="15"/>
      <c r="G966" s="40"/>
      <c r="I966" s="40"/>
      <c r="K966" s="40"/>
      <c r="M966" s="40"/>
      <c r="O966" s="40"/>
      <c r="Q966" s="40"/>
      <c r="T966" s="11"/>
    </row>
    <row r="967" spans="1:21" x14ac:dyDescent="0.25">
      <c r="A967" s="65"/>
      <c r="B967" s="65" t="s">
        <v>403</v>
      </c>
      <c r="C967" s="65"/>
      <c r="D967" s="14"/>
      <c r="E967" s="65"/>
      <c r="G967" s="40"/>
      <c r="I967" s="40"/>
      <c r="K967" s="40"/>
      <c r="M967" s="40"/>
      <c r="O967" s="40"/>
      <c r="Q967" s="40"/>
      <c r="T967" s="11"/>
    </row>
    <row r="968" spans="1:21" x14ac:dyDescent="0.25">
      <c r="A968" s="65"/>
      <c r="B968" s="14"/>
      <c r="C968" s="65" t="s">
        <v>308</v>
      </c>
      <c r="D968" s="14"/>
      <c r="E968" s="65"/>
      <c r="F968" s="36">
        <f>SUM(H968:L968)</f>
        <v>789000</v>
      </c>
      <c r="G968" s="40"/>
      <c r="H968" s="36">
        <v>172000</v>
      </c>
      <c r="I968" s="40"/>
      <c r="J968" s="36">
        <v>632000</v>
      </c>
      <c r="K968" s="40"/>
      <c r="L968" s="36">
        <v>-15000</v>
      </c>
      <c r="M968" s="40"/>
      <c r="N968" s="36">
        <v>848000</v>
      </c>
      <c r="O968" s="40"/>
      <c r="P968" s="36">
        <v>-59000</v>
      </c>
      <c r="Q968" s="40"/>
      <c r="R968" s="36">
        <v>0</v>
      </c>
      <c r="S968" s="36">
        <f t="shared" ref="S968:S971" si="244">SUM(N968:P968)-R968-F968</f>
        <v>0</v>
      </c>
      <c r="T968" s="11"/>
      <c r="U968" s="65"/>
    </row>
    <row r="969" spans="1:21" s="65" customFormat="1" x14ac:dyDescent="0.25">
      <c r="B969" s="14"/>
      <c r="C969" s="65" t="s">
        <v>577</v>
      </c>
      <c r="D969" s="14"/>
      <c r="F969" s="36">
        <f>SUM(H969:L969)</f>
        <v>-9219000</v>
      </c>
      <c r="G969" s="40"/>
      <c r="H969" s="36">
        <v>0</v>
      </c>
      <c r="I969" s="40"/>
      <c r="J969" s="36">
        <v>-9219000</v>
      </c>
      <c r="K969" s="40"/>
      <c r="L969" s="36">
        <v>0</v>
      </c>
      <c r="M969" s="40"/>
      <c r="N969" s="36">
        <v>-4000</v>
      </c>
      <c r="O969" s="40"/>
      <c r="P969" s="36">
        <v>-9215000</v>
      </c>
      <c r="Q969" s="40"/>
      <c r="R969" s="36">
        <v>0</v>
      </c>
      <c r="S969" s="36">
        <f t="shared" ref="S969" si="245">SUM(N969:P969)-R969-F969</f>
        <v>0</v>
      </c>
      <c r="T969" s="64"/>
    </row>
    <row r="970" spans="1:21" x14ac:dyDescent="0.25">
      <c r="A970" s="65"/>
      <c r="B970" s="65"/>
      <c r="C970" s="65" t="s">
        <v>311</v>
      </c>
      <c r="D970" s="14"/>
      <c r="E970" s="65"/>
      <c r="F970" s="36">
        <f>SUM(H970:L970)</f>
        <v>0</v>
      </c>
      <c r="G970" s="40"/>
      <c r="H970" s="36">
        <v>0</v>
      </c>
      <c r="I970" s="40"/>
      <c r="J970" s="36">
        <v>0</v>
      </c>
      <c r="K970" s="40"/>
      <c r="L970" s="36">
        <v>0</v>
      </c>
      <c r="M970" s="40"/>
      <c r="N970" s="36">
        <v>0</v>
      </c>
      <c r="O970" s="40"/>
      <c r="P970" s="36">
        <v>0</v>
      </c>
      <c r="Q970" s="40"/>
      <c r="R970" s="36">
        <v>0</v>
      </c>
      <c r="S970" s="36">
        <f t="shared" si="244"/>
        <v>0</v>
      </c>
      <c r="T970" s="11"/>
      <c r="U970" s="65"/>
    </row>
    <row r="971" spans="1:21" x14ac:dyDescent="0.25">
      <c r="A971" s="65"/>
      <c r="B971" s="65"/>
      <c r="C971" s="65" t="s">
        <v>141</v>
      </c>
      <c r="D971" s="14"/>
      <c r="E971" s="65"/>
      <c r="F971" s="39">
        <f>SUM(H971:L971)</f>
        <v>-2721000</v>
      </c>
      <c r="G971" s="40"/>
      <c r="H971" s="39">
        <v>0</v>
      </c>
      <c r="I971" s="40"/>
      <c r="J971" s="39">
        <v>-2721000</v>
      </c>
      <c r="K971" s="40"/>
      <c r="L971" s="39">
        <v>0</v>
      </c>
      <c r="M971" s="40"/>
      <c r="N971" s="39">
        <v>0</v>
      </c>
      <c r="O971" s="40"/>
      <c r="P971" s="39">
        <v>-2721000</v>
      </c>
      <c r="Q971" s="40"/>
      <c r="R971" s="39">
        <v>0</v>
      </c>
      <c r="S971" s="36">
        <f t="shared" si="244"/>
        <v>0</v>
      </c>
      <c r="T971" s="11"/>
      <c r="U971" s="65"/>
    </row>
    <row r="972" spans="1:21" x14ac:dyDescent="0.25">
      <c r="A972" s="65"/>
      <c r="B972" s="65"/>
      <c r="C972" s="65"/>
      <c r="D972" s="14"/>
      <c r="E972" s="65"/>
      <c r="G972" s="40"/>
      <c r="I972" s="40"/>
      <c r="K972" s="40"/>
      <c r="M972" s="40"/>
      <c r="O972" s="40"/>
      <c r="Q972" s="40"/>
      <c r="T972" s="11"/>
    </row>
    <row r="973" spans="1:21" x14ac:dyDescent="0.25">
      <c r="A973" s="65"/>
      <c r="B973" s="65"/>
      <c r="C973" s="65"/>
      <c r="D973" s="14"/>
      <c r="E973" s="65" t="s">
        <v>4</v>
      </c>
      <c r="F973" s="39">
        <f>SUM(F968:F971)</f>
        <v>-11151000</v>
      </c>
      <c r="G973" s="40"/>
      <c r="H973" s="39">
        <f>SUM(H968:H971)</f>
        <v>172000</v>
      </c>
      <c r="I973" s="40"/>
      <c r="J973" s="39">
        <f>SUM(J968:J971)</f>
        <v>-11308000</v>
      </c>
      <c r="K973" s="40"/>
      <c r="L973" s="39">
        <f>SUM(L968:L971)</f>
        <v>-15000</v>
      </c>
      <c r="M973" s="40"/>
      <c r="N973" s="39">
        <f>SUM(N968:N971)</f>
        <v>844000</v>
      </c>
      <c r="O973" s="40"/>
      <c r="P973" s="39">
        <f>SUM(P968:P971)</f>
        <v>-11995000</v>
      </c>
      <c r="Q973" s="40"/>
      <c r="R973" s="39">
        <f>SUM(R968:R971)</f>
        <v>0</v>
      </c>
      <c r="S973" s="36">
        <f t="shared" ref="S973" si="246">SUM(N973:P973)-R973-F973</f>
        <v>0</v>
      </c>
      <c r="T973" s="11"/>
    </row>
    <row r="974" spans="1:21" x14ac:dyDescent="0.25">
      <c r="A974" s="65"/>
      <c r="B974" s="65"/>
      <c r="C974" s="65"/>
      <c r="D974" s="14"/>
      <c r="E974" s="65"/>
      <c r="G974" s="40"/>
      <c r="I974" s="40"/>
      <c r="K974" s="40"/>
      <c r="M974" s="40"/>
      <c r="O974" s="40"/>
      <c r="Q974" s="40"/>
      <c r="T974" s="11"/>
    </row>
    <row r="975" spans="1:21" x14ac:dyDescent="0.25">
      <c r="A975" s="65"/>
      <c r="B975" s="14"/>
      <c r="C975" s="65"/>
      <c r="D975" s="14"/>
      <c r="E975" s="65" t="s">
        <v>456</v>
      </c>
      <c r="F975" s="39">
        <f>F885+F899+F924+F948+F965+F973</f>
        <v>120841000</v>
      </c>
      <c r="G975" s="40"/>
      <c r="H975" s="39">
        <f>H885+H899+H924+H948+H965+H973</f>
        <v>51518000</v>
      </c>
      <c r="I975" s="40"/>
      <c r="J975" s="39">
        <f>J885+J899+J924+J948+J965+J973</f>
        <v>67650000</v>
      </c>
      <c r="K975" s="40"/>
      <c r="L975" s="39">
        <f>L885+L899+L924+L948+L965+L973</f>
        <v>1673000</v>
      </c>
      <c r="M975" s="40"/>
      <c r="N975" s="39">
        <f>N885+N899+N924+N948+N965+N973</f>
        <v>122551000</v>
      </c>
      <c r="O975" s="40"/>
      <c r="P975" s="39">
        <f>P885+P899+P924+P948+P965+P973</f>
        <v>102818000</v>
      </c>
      <c r="Q975" s="39"/>
      <c r="R975" s="39">
        <f>R885+R899+R924+R948+R965+R973</f>
        <v>104528000</v>
      </c>
      <c r="S975" s="36">
        <f t="shared" ref="S975" si="247">SUM(N975:P975)-R975-F975</f>
        <v>0</v>
      </c>
      <c r="T975" s="11"/>
    </row>
    <row r="976" spans="1:21" x14ac:dyDescent="0.25">
      <c r="A976" s="65"/>
      <c r="B976" s="14"/>
      <c r="C976" s="65"/>
      <c r="D976" s="14"/>
      <c r="E976" s="65"/>
      <c r="G976" s="40"/>
      <c r="I976" s="40"/>
      <c r="K976" s="40"/>
      <c r="M976" s="40"/>
      <c r="O976" s="40"/>
      <c r="Q976" s="40"/>
      <c r="T976" s="11"/>
    </row>
    <row r="977" spans="1:21" x14ac:dyDescent="0.25">
      <c r="A977" s="10" t="s">
        <v>187</v>
      </c>
      <c r="B977" s="65"/>
      <c r="C977" s="65"/>
      <c r="D977" s="65"/>
      <c r="E977" s="10"/>
      <c r="G977" s="40"/>
      <c r="I977" s="40"/>
      <c r="K977" s="40"/>
      <c r="M977" s="40"/>
      <c r="O977" s="40"/>
      <c r="Q977" s="40"/>
      <c r="T977" s="11"/>
    </row>
    <row r="978" spans="1:21" x14ac:dyDescent="0.25">
      <c r="A978" s="65"/>
      <c r="B978" s="10" t="s">
        <v>188</v>
      </c>
      <c r="C978" s="65"/>
      <c r="D978" s="65"/>
      <c r="E978" s="65"/>
      <c r="G978" s="40"/>
      <c r="I978" s="40"/>
      <c r="K978" s="40"/>
      <c r="M978" s="40"/>
      <c r="O978" s="40"/>
      <c r="P978" s="41"/>
      <c r="Q978" s="40"/>
      <c r="T978" s="11"/>
    </row>
    <row r="979" spans="1:21" x14ac:dyDescent="0.25">
      <c r="A979" s="65"/>
      <c r="B979" s="14"/>
      <c r="C979" s="65" t="s">
        <v>457</v>
      </c>
      <c r="D979" s="14"/>
      <c r="E979" s="65"/>
      <c r="F979" s="36">
        <f>SUM(H979:L979)</f>
        <v>4204000</v>
      </c>
      <c r="G979" s="40"/>
      <c r="H979" s="36">
        <v>1782000</v>
      </c>
      <c r="I979" s="40"/>
      <c r="J979" s="36">
        <v>2422000</v>
      </c>
      <c r="K979" s="40"/>
      <c r="L979" s="36">
        <v>0</v>
      </c>
      <c r="M979" s="40"/>
      <c r="N979" s="36">
        <v>6881000</v>
      </c>
      <c r="O979" s="40"/>
      <c r="P979" s="36">
        <v>13048000</v>
      </c>
      <c r="Q979" s="40"/>
      <c r="R979" s="36">
        <v>15725000</v>
      </c>
      <c r="S979" s="36">
        <f t="shared" ref="S979:S999" si="248">SUM(N979:P979)-R979-F979</f>
        <v>0</v>
      </c>
      <c r="T979" s="11"/>
    </row>
    <row r="980" spans="1:21" x14ac:dyDescent="0.25">
      <c r="A980" s="65"/>
      <c r="B980" s="14"/>
      <c r="C980" s="65" t="s">
        <v>458</v>
      </c>
      <c r="D980" s="14"/>
      <c r="E980" s="65"/>
      <c r="F980" s="36">
        <f t="shared" ref="F980:F996" si="249">SUM(H980:L980)</f>
        <v>434000</v>
      </c>
      <c r="G980" s="40"/>
      <c r="H980" s="36">
        <v>351000</v>
      </c>
      <c r="I980" s="40"/>
      <c r="J980" s="36">
        <v>83000</v>
      </c>
      <c r="K980" s="40"/>
      <c r="L980" s="36">
        <v>0</v>
      </c>
      <c r="M980" s="40"/>
      <c r="N980" s="36">
        <v>818000</v>
      </c>
      <c r="O980" s="40"/>
      <c r="P980" s="36">
        <v>1816000</v>
      </c>
      <c r="Q980" s="40"/>
      <c r="R980" s="36">
        <v>2200000</v>
      </c>
      <c r="S980" s="36">
        <f t="shared" si="248"/>
        <v>0</v>
      </c>
      <c r="T980" s="11"/>
      <c r="U980" s="65"/>
    </row>
    <row r="981" spans="1:21" x14ac:dyDescent="0.25">
      <c r="A981" s="65"/>
      <c r="B981" s="14"/>
      <c r="C981" s="65" t="s">
        <v>307</v>
      </c>
      <c r="D981" s="14"/>
      <c r="E981" s="65"/>
      <c r="F981" s="36">
        <f t="shared" si="249"/>
        <v>795000</v>
      </c>
      <c r="G981" s="40"/>
      <c r="H981" s="36">
        <v>795000</v>
      </c>
      <c r="I981" s="40"/>
      <c r="J981" s="36">
        <v>0</v>
      </c>
      <c r="K981" s="40"/>
      <c r="L981" s="36">
        <v>0</v>
      </c>
      <c r="M981" s="40"/>
      <c r="N981" s="36">
        <v>486000</v>
      </c>
      <c r="O981" s="40"/>
      <c r="P981" s="36">
        <v>308000</v>
      </c>
      <c r="Q981" s="40"/>
      <c r="R981" s="36">
        <v>-1000</v>
      </c>
      <c r="S981" s="36">
        <f t="shared" si="248"/>
        <v>0</v>
      </c>
      <c r="T981" s="11"/>
      <c r="U981" s="65"/>
    </row>
    <row r="982" spans="1:21" x14ac:dyDescent="0.25">
      <c r="A982" s="65"/>
      <c r="B982" s="14"/>
      <c r="C982" s="65" t="s">
        <v>459</v>
      </c>
      <c r="D982" s="14"/>
      <c r="E982" s="65"/>
      <c r="F982" s="36">
        <f t="shared" si="249"/>
        <v>21946000</v>
      </c>
      <c r="G982" s="40"/>
      <c r="H982" s="36">
        <v>21079000</v>
      </c>
      <c r="I982" s="40"/>
      <c r="J982" s="36">
        <v>867000</v>
      </c>
      <c r="K982" s="40"/>
      <c r="L982" s="36">
        <v>0</v>
      </c>
      <c r="M982" s="40"/>
      <c r="N982" s="36">
        <v>10834000</v>
      </c>
      <c r="O982" s="40"/>
      <c r="P982" s="36">
        <v>16012000</v>
      </c>
      <c r="Q982" s="40"/>
      <c r="R982" s="36">
        <v>4900000</v>
      </c>
      <c r="S982" s="36">
        <f t="shared" si="248"/>
        <v>0</v>
      </c>
      <c r="T982" s="11"/>
      <c r="U982" s="65"/>
    </row>
    <row r="983" spans="1:21" s="15" customFormat="1" x14ac:dyDescent="0.25">
      <c r="A983" s="65"/>
      <c r="B983" s="14"/>
      <c r="C983" s="65" t="s">
        <v>460</v>
      </c>
      <c r="E983" s="65"/>
      <c r="F983" s="36">
        <f t="shared" si="249"/>
        <v>105000</v>
      </c>
      <c r="G983" s="40"/>
      <c r="H983" s="36">
        <v>0</v>
      </c>
      <c r="I983" s="40"/>
      <c r="J983" s="36">
        <v>105000</v>
      </c>
      <c r="K983" s="40"/>
      <c r="L983" s="36">
        <v>0</v>
      </c>
      <c r="M983" s="40"/>
      <c r="N983" s="36">
        <v>0</v>
      </c>
      <c r="O983" s="40"/>
      <c r="P983" s="36">
        <v>105000</v>
      </c>
      <c r="Q983" s="40"/>
      <c r="R983" s="36">
        <v>0</v>
      </c>
      <c r="S983" s="36">
        <f t="shared" si="248"/>
        <v>0</v>
      </c>
      <c r="T983" s="11"/>
      <c r="U983" s="65"/>
    </row>
    <row r="984" spans="1:21" x14ac:dyDescent="0.25">
      <c r="A984" s="65"/>
      <c r="B984" s="14"/>
      <c r="C984" s="65" t="s">
        <v>461</v>
      </c>
      <c r="D984" s="14"/>
      <c r="E984" s="65"/>
      <c r="F984" s="36">
        <f t="shared" si="249"/>
        <v>12653000</v>
      </c>
      <c r="G984" s="40"/>
      <c r="H984" s="36">
        <v>12653000</v>
      </c>
      <c r="I984" s="40"/>
      <c r="J984" s="36">
        <v>0</v>
      </c>
      <c r="K984" s="40"/>
      <c r="L984" s="36">
        <v>0</v>
      </c>
      <c r="M984" s="40"/>
      <c r="N984" s="36">
        <v>6409000</v>
      </c>
      <c r="O984" s="40"/>
      <c r="P984" s="36">
        <v>6244000</v>
      </c>
      <c r="Q984" s="40"/>
      <c r="R984" s="36">
        <v>0</v>
      </c>
      <c r="S984" s="36">
        <f t="shared" si="248"/>
        <v>0</v>
      </c>
      <c r="T984" s="11"/>
      <c r="U984" s="65"/>
    </row>
    <row r="985" spans="1:21" x14ac:dyDescent="0.25">
      <c r="A985" s="65"/>
      <c r="B985" s="14"/>
      <c r="C985" s="65" t="s">
        <v>462</v>
      </c>
      <c r="D985" s="14"/>
      <c r="E985" s="65"/>
      <c r="F985" s="36">
        <f t="shared" si="249"/>
        <v>6534000</v>
      </c>
      <c r="G985" s="40"/>
      <c r="H985" s="36">
        <v>0</v>
      </c>
      <c r="I985" s="40"/>
      <c r="J985" s="36">
        <v>6534000</v>
      </c>
      <c r="K985" s="40"/>
      <c r="L985" s="36">
        <v>0</v>
      </c>
      <c r="M985" s="40"/>
      <c r="N985" s="36">
        <v>130000</v>
      </c>
      <c r="O985" s="40"/>
      <c r="P985" s="36">
        <v>6405000</v>
      </c>
      <c r="Q985" s="40"/>
      <c r="R985" s="36">
        <v>1000</v>
      </c>
      <c r="S985" s="36">
        <f t="shared" si="248"/>
        <v>0</v>
      </c>
      <c r="T985" s="11"/>
      <c r="U985" s="65"/>
    </row>
    <row r="986" spans="1:21" x14ac:dyDescent="0.25">
      <c r="A986" s="65"/>
      <c r="B986" s="14"/>
      <c r="C986" s="65" t="s">
        <v>311</v>
      </c>
      <c r="D986" s="14"/>
      <c r="E986" s="65"/>
      <c r="F986" s="36">
        <f t="shared" si="249"/>
        <v>0</v>
      </c>
      <c r="G986" s="40"/>
      <c r="H986" s="36">
        <v>-25868000</v>
      </c>
      <c r="I986" s="40"/>
      <c r="J986" s="36">
        <v>25868000</v>
      </c>
      <c r="K986" s="40"/>
      <c r="L986" s="36">
        <v>0</v>
      </c>
      <c r="M986" s="40"/>
      <c r="N986" s="36">
        <v>0</v>
      </c>
      <c r="O986" s="40"/>
      <c r="P986" s="36">
        <v>0</v>
      </c>
      <c r="Q986" s="40"/>
      <c r="R986" s="36">
        <v>0</v>
      </c>
      <c r="S986" s="36">
        <f t="shared" si="248"/>
        <v>0</v>
      </c>
      <c r="T986" s="11"/>
      <c r="U986" s="65"/>
    </row>
    <row r="987" spans="1:21" x14ac:dyDescent="0.25">
      <c r="A987" s="65"/>
      <c r="B987" s="65"/>
      <c r="C987" s="65" t="s">
        <v>463</v>
      </c>
      <c r="D987" s="14"/>
      <c r="E987" s="65"/>
      <c r="F987" s="36">
        <f t="shared" si="249"/>
        <v>0</v>
      </c>
      <c r="G987" s="40"/>
      <c r="H987" s="36">
        <v>0</v>
      </c>
      <c r="I987" s="40"/>
      <c r="J987" s="36">
        <v>0</v>
      </c>
      <c r="K987" s="40"/>
      <c r="L987" s="36">
        <v>0</v>
      </c>
      <c r="M987" s="40"/>
      <c r="N987" s="36">
        <v>-152000</v>
      </c>
      <c r="O987" s="40"/>
      <c r="P987" s="36">
        <v>152000</v>
      </c>
      <c r="Q987" s="40"/>
      <c r="R987" s="36">
        <v>0</v>
      </c>
      <c r="S987" s="36">
        <f t="shared" si="248"/>
        <v>0</v>
      </c>
      <c r="T987" s="11"/>
      <c r="U987" s="65"/>
    </row>
    <row r="988" spans="1:21" x14ac:dyDescent="0.25">
      <c r="A988" s="65"/>
      <c r="B988" s="65"/>
      <c r="C988" s="65" t="s">
        <v>464</v>
      </c>
      <c r="D988" s="14"/>
      <c r="E988" s="65"/>
      <c r="F988" s="36">
        <f t="shared" si="249"/>
        <v>5268000</v>
      </c>
      <c r="G988" s="40"/>
      <c r="H988" s="36">
        <v>2935000</v>
      </c>
      <c r="I988" s="40"/>
      <c r="J988" s="36">
        <v>2333000</v>
      </c>
      <c r="K988" s="40"/>
      <c r="L988" s="36">
        <v>0</v>
      </c>
      <c r="M988" s="40"/>
      <c r="N988" s="36">
        <v>3379000</v>
      </c>
      <c r="O988" s="40"/>
      <c r="P988" s="36">
        <v>2386000</v>
      </c>
      <c r="Q988" s="40"/>
      <c r="R988" s="36">
        <v>497000</v>
      </c>
      <c r="S988" s="36">
        <f t="shared" si="248"/>
        <v>0</v>
      </c>
      <c r="T988" s="11"/>
      <c r="U988" s="65"/>
    </row>
    <row r="989" spans="1:21" x14ac:dyDescent="0.25">
      <c r="A989" s="65"/>
      <c r="B989" s="65"/>
      <c r="C989" s="65" t="s">
        <v>23</v>
      </c>
      <c r="D989" s="14"/>
      <c r="E989" s="65"/>
      <c r="F989" s="36">
        <f t="shared" si="249"/>
        <v>4346000</v>
      </c>
      <c r="G989" s="40"/>
      <c r="H989" s="36">
        <v>4460000</v>
      </c>
      <c r="I989" s="40"/>
      <c r="J989" s="36">
        <v>-114000</v>
      </c>
      <c r="K989" s="40"/>
      <c r="L989" s="36">
        <v>0</v>
      </c>
      <c r="M989" s="40"/>
      <c r="N989" s="36">
        <v>174000</v>
      </c>
      <c r="O989" s="40"/>
      <c r="P989" s="36">
        <v>8033000</v>
      </c>
      <c r="Q989" s="40"/>
      <c r="R989" s="36">
        <v>3861000</v>
      </c>
      <c r="S989" s="36">
        <f t="shared" si="248"/>
        <v>0</v>
      </c>
      <c r="T989" s="11"/>
      <c r="U989" s="65"/>
    </row>
    <row r="990" spans="1:21" x14ac:dyDescent="0.25">
      <c r="A990" s="10"/>
      <c r="B990" s="14"/>
      <c r="C990" s="65" t="s">
        <v>465</v>
      </c>
      <c r="D990" s="14"/>
      <c r="E990" s="65"/>
      <c r="F990" s="36">
        <f t="shared" si="249"/>
        <v>4104000</v>
      </c>
      <c r="G990" s="40"/>
      <c r="H990" s="36">
        <v>3712000</v>
      </c>
      <c r="I990" s="40"/>
      <c r="J990" s="36">
        <v>392000</v>
      </c>
      <c r="K990" s="40"/>
      <c r="L990" s="36">
        <v>0</v>
      </c>
      <c r="M990" s="40"/>
      <c r="N990" s="36">
        <v>3860000</v>
      </c>
      <c r="O990" s="40"/>
      <c r="P990" s="36">
        <v>3793000</v>
      </c>
      <c r="Q990" s="40"/>
      <c r="R990" s="36">
        <v>3549000</v>
      </c>
      <c r="S990" s="36">
        <f t="shared" si="248"/>
        <v>0</v>
      </c>
      <c r="T990" s="11"/>
      <c r="U990" s="65"/>
    </row>
    <row r="991" spans="1:21" x14ac:dyDescent="0.25">
      <c r="A991" s="65"/>
      <c r="B991" s="14"/>
      <c r="C991" s="65" t="s">
        <v>466</v>
      </c>
      <c r="D991" s="14"/>
      <c r="E991" s="65"/>
      <c r="F991" s="36">
        <f t="shared" si="249"/>
        <v>104000</v>
      </c>
      <c r="G991" s="40"/>
      <c r="H991" s="36">
        <v>0</v>
      </c>
      <c r="I991" s="40"/>
      <c r="J991" s="36">
        <v>104000</v>
      </c>
      <c r="K991" s="40"/>
      <c r="L991" s="36">
        <v>0</v>
      </c>
      <c r="M991" s="40"/>
      <c r="N991" s="36">
        <v>0</v>
      </c>
      <c r="O991" s="40"/>
      <c r="P991" s="36">
        <v>104000</v>
      </c>
      <c r="Q991" s="40"/>
      <c r="R991" s="36">
        <v>0</v>
      </c>
      <c r="S991" s="36">
        <f t="shared" si="248"/>
        <v>0</v>
      </c>
      <c r="T991" s="11"/>
      <c r="U991" s="65"/>
    </row>
    <row r="992" spans="1:21" x14ac:dyDescent="0.25">
      <c r="A992" s="65"/>
      <c r="B992" s="14"/>
      <c r="C992" s="65" t="s">
        <v>467</v>
      </c>
      <c r="D992" s="14"/>
      <c r="E992" s="65"/>
      <c r="F992" s="36">
        <f t="shared" si="249"/>
        <v>0</v>
      </c>
      <c r="G992" s="40"/>
      <c r="H992" s="36">
        <v>-3190000</v>
      </c>
      <c r="I992" s="40"/>
      <c r="J992" s="36">
        <v>3190000</v>
      </c>
      <c r="K992" s="40"/>
      <c r="L992" s="36">
        <v>0</v>
      </c>
      <c r="M992" s="40"/>
      <c r="N992" s="36">
        <v>0</v>
      </c>
      <c r="O992" s="40"/>
      <c r="P992" s="36">
        <v>0</v>
      </c>
      <c r="Q992" s="40"/>
      <c r="R992" s="36">
        <v>0</v>
      </c>
      <c r="S992" s="36">
        <f t="shared" si="248"/>
        <v>0</v>
      </c>
      <c r="T992" s="11"/>
      <c r="U992" s="65"/>
    </row>
    <row r="993" spans="1:21" x14ac:dyDescent="0.25">
      <c r="A993" s="65"/>
      <c r="B993" s="65"/>
      <c r="C993" s="65" t="s">
        <v>468</v>
      </c>
      <c r="D993" s="14"/>
      <c r="E993" s="65"/>
      <c r="F993" s="36">
        <f t="shared" si="249"/>
        <v>27166000</v>
      </c>
      <c r="G993" s="40"/>
      <c r="H993" s="36">
        <v>26492000</v>
      </c>
      <c r="I993" s="40"/>
      <c r="J993" s="36">
        <v>674000</v>
      </c>
      <c r="K993" s="40"/>
      <c r="L993" s="36">
        <v>0</v>
      </c>
      <c r="M993" s="40"/>
      <c r="N993" s="36">
        <v>1403000</v>
      </c>
      <c r="O993" s="40"/>
      <c r="P993" s="36">
        <v>30126000</v>
      </c>
      <c r="Q993" s="40"/>
      <c r="R993" s="36">
        <v>4363000</v>
      </c>
      <c r="S993" s="36">
        <f t="shared" si="248"/>
        <v>0</v>
      </c>
      <c r="T993" s="11"/>
      <c r="U993" s="65"/>
    </row>
    <row r="994" spans="1:21" x14ac:dyDescent="0.25">
      <c r="A994" s="65"/>
      <c r="B994" s="65"/>
      <c r="C994" s="65" t="s">
        <v>469</v>
      </c>
      <c r="D994" s="14"/>
      <c r="E994" s="65"/>
      <c r="F994" s="36">
        <f t="shared" si="249"/>
        <v>1002000</v>
      </c>
      <c r="G994" s="40"/>
      <c r="H994" s="36">
        <v>677000</v>
      </c>
      <c r="I994" s="40"/>
      <c r="J994" s="36">
        <v>325000</v>
      </c>
      <c r="K994" s="40"/>
      <c r="L994" s="36">
        <v>0</v>
      </c>
      <c r="M994" s="40"/>
      <c r="N994" s="36">
        <v>236000</v>
      </c>
      <c r="O994" s="40"/>
      <c r="P994" s="36">
        <v>1039000</v>
      </c>
      <c r="Q994" s="40"/>
      <c r="R994" s="36">
        <v>273000</v>
      </c>
      <c r="S994" s="36">
        <f t="shared" si="248"/>
        <v>0</v>
      </c>
      <c r="T994" s="11"/>
      <c r="U994" s="65"/>
    </row>
    <row r="995" spans="1:21" x14ac:dyDescent="0.25">
      <c r="A995" s="65"/>
      <c r="B995" s="65"/>
      <c r="C995" s="15" t="s">
        <v>189</v>
      </c>
      <c r="D995" s="14"/>
      <c r="E995" s="65"/>
      <c r="F995" s="36">
        <f t="shared" si="249"/>
        <v>127000</v>
      </c>
      <c r="G995" s="40"/>
      <c r="H995" s="36">
        <v>0</v>
      </c>
      <c r="I995" s="40"/>
      <c r="J995" s="36">
        <v>127000</v>
      </c>
      <c r="K995" s="40"/>
      <c r="L995" s="36">
        <v>0</v>
      </c>
      <c r="M995" s="40"/>
      <c r="N995" s="36">
        <v>0</v>
      </c>
      <c r="O995" s="40"/>
      <c r="P995" s="36">
        <v>127000</v>
      </c>
      <c r="Q995" s="40"/>
      <c r="R995" s="36">
        <v>0</v>
      </c>
      <c r="S995" s="36">
        <f t="shared" si="248"/>
        <v>0</v>
      </c>
      <c r="T995" s="11"/>
      <c r="U995" s="65"/>
    </row>
    <row r="996" spans="1:21" x14ac:dyDescent="0.25">
      <c r="A996" s="10"/>
      <c r="B996" s="65"/>
      <c r="C996" s="65" t="s">
        <v>470</v>
      </c>
      <c r="D996" s="14"/>
      <c r="E996" s="15"/>
      <c r="F996" s="36">
        <f t="shared" si="249"/>
        <v>5742000</v>
      </c>
      <c r="G996" s="40"/>
      <c r="H996" s="36">
        <v>5294000</v>
      </c>
      <c r="I996" s="40"/>
      <c r="J996" s="36">
        <v>448000</v>
      </c>
      <c r="K996" s="40"/>
      <c r="L996" s="36">
        <v>0</v>
      </c>
      <c r="M996" s="40"/>
      <c r="N996" s="36">
        <v>2677000</v>
      </c>
      <c r="O996" s="40"/>
      <c r="P996" s="36">
        <v>3065000</v>
      </c>
      <c r="Q996" s="40"/>
      <c r="R996" s="36">
        <v>0</v>
      </c>
      <c r="S996" s="36">
        <f t="shared" si="248"/>
        <v>0</v>
      </c>
      <c r="T996" s="11"/>
      <c r="U996" s="65"/>
    </row>
    <row r="997" spans="1:21" x14ac:dyDescent="0.25">
      <c r="A997" s="65"/>
      <c r="B997" s="65"/>
      <c r="C997" s="65" t="s">
        <v>141</v>
      </c>
      <c r="D997" s="14"/>
      <c r="E997" s="65"/>
      <c r="F997" s="39">
        <f t="shared" ref="F997" si="250">SUM(H997:L997)</f>
        <v>0</v>
      </c>
      <c r="G997" s="40"/>
      <c r="H997" s="39">
        <v>0</v>
      </c>
      <c r="I997" s="40"/>
      <c r="J997" s="39">
        <v>0</v>
      </c>
      <c r="K997" s="40"/>
      <c r="L997" s="39">
        <v>0</v>
      </c>
      <c r="M997" s="40"/>
      <c r="N997" s="39">
        <v>0</v>
      </c>
      <c r="O997" s="40"/>
      <c r="P997" s="39">
        <v>0</v>
      </c>
      <c r="Q997" s="40"/>
      <c r="R997" s="39">
        <v>0</v>
      </c>
      <c r="S997" s="36">
        <f t="shared" si="248"/>
        <v>0</v>
      </c>
      <c r="T997" s="11"/>
      <c r="U997" s="65"/>
    </row>
    <row r="998" spans="1:21" x14ac:dyDescent="0.25">
      <c r="A998" s="65"/>
      <c r="B998" s="14"/>
      <c r="C998" s="65"/>
      <c r="D998" s="14"/>
      <c r="E998" s="65"/>
      <c r="G998" s="40"/>
      <c r="I998" s="40"/>
      <c r="K998" s="40"/>
      <c r="M998" s="40"/>
      <c r="O998" s="40"/>
      <c r="Q998" s="40"/>
      <c r="T998" s="11"/>
    </row>
    <row r="999" spans="1:21" x14ac:dyDescent="0.25">
      <c r="A999" s="65"/>
      <c r="B999" s="14"/>
      <c r="C999" s="65"/>
      <c r="D999" s="14"/>
      <c r="E999" s="65" t="s">
        <v>471</v>
      </c>
      <c r="F999" s="39">
        <f>SUM(F979:F997)</f>
        <v>94530000</v>
      </c>
      <c r="G999" s="40"/>
      <c r="H999" s="39">
        <f>SUM(H979:H997)</f>
        <v>51172000</v>
      </c>
      <c r="I999" s="40"/>
      <c r="J999" s="39">
        <f>SUM(J979:J997)</f>
        <v>43358000</v>
      </c>
      <c r="K999" s="40"/>
      <c r="L999" s="39">
        <f>SUM(L979:L997)</f>
        <v>0</v>
      </c>
      <c r="M999" s="40"/>
      <c r="N999" s="39">
        <f>SUM(N979:N997)</f>
        <v>37135000</v>
      </c>
      <c r="O999" s="40"/>
      <c r="P999" s="39">
        <f>SUM(P979:P997)</f>
        <v>92763000</v>
      </c>
      <c r="Q999" s="40"/>
      <c r="R999" s="39">
        <f>SUM(R979:R997)</f>
        <v>35368000</v>
      </c>
      <c r="S999" s="36">
        <f t="shared" si="248"/>
        <v>0</v>
      </c>
      <c r="T999" s="11"/>
    </row>
    <row r="1000" spans="1:21" x14ac:dyDescent="0.25">
      <c r="A1000" s="65"/>
      <c r="B1000" s="14"/>
      <c r="C1000" s="65"/>
      <c r="D1000" s="14"/>
      <c r="E1000" s="22"/>
      <c r="G1000" s="40"/>
      <c r="I1000" s="40"/>
      <c r="K1000" s="40"/>
      <c r="M1000" s="40"/>
      <c r="O1000" s="40"/>
      <c r="Q1000" s="40"/>
      <c r="T1000" s="11"/>
    </row>
    <row r="1001" spans="1:21" x14ac:dyDescent="0.25">
      <c r="A1001" s="10" t="s">
        <v>1</v>
      </c>
      <c r="B1001" s="14"/>
      <c r="C1001" s="65"/>
      <c r="D1001" s="14"/>
      <c r="E1001" s="65"/>
      <c r="G1001" s="40"/>
      <c r="I1001" s="40"/>
      <c r="K1001" s="40"/>
      <c r="M1001" s="40"/>
      <c r="O1001" s="40"/>
      <c r="Q1001" s="40"/>
      <c r="T1001" s="11"/>
    </row>
    <row r="1002" spans="1:21" x14ac:dyDescent="0.25">
      <c r="A1002" s="65"/>
      <c r="B1002" s="14"/>
      <c r="C1002" s="65" t="s">
        <v>472</v>
      </c>
      <c r="D1002" s="14"/>
      <c r="E1002" s="65"/>
      <c r="F1002" s="39">
        <f>SUM(H1002:L1002)</f>
        <v>264412000</v>
      </c>
      <c r="G1002" s="40"/>
      <c r="H1002" s="39">
        <v>17623000</v>
      </c>
      <c r="I1002" s="40"/>
      <c r="J1002" s="39">
        <v>165782000</v>
      </c>
      <c r="K1002" s="40"/>
      <c r="L1002" s="39">
        <v>81007000</v>
      </c>
      <c r="M1002" s="40"/>
      <c r="N1002" s="39">
        <v>164000</v>
      </c>
      <c r="O1002" s="40"/>
      <c r="P1002" s="39">
        <v>264249000</v>
      </c>
      <c r="Q1002" s="40"/>
      <c r="R1002" s="39">
        <v>1000</v>
      </c>
      <c r="S1002" s="36">
        <f t="shared" ref="S1002" si="251">SUM(N1002:P1002)-R1002-F1002</f>
        <v>0</v>
      </c>
      <c r="T1002" s="11"/>
    </row>
    <row r="1003" spans="1:21" x14ac:dyDescent="0.25">
      <c r="A1003" s="65"/>
      <c r="B1003" s="14"/>
      <c r="C1003" s="65"/>
      <c r="D1003" s="14"/>
      <c r="E1003" s="22"/>
      <c r="G1003" s="40"/>
      <c r="I1003" s="40"/>
      <c r="K1003" s="40"/>
      <c r="M1003" s="40"/>
      <c r="O1003" s="40"/>
      <c r="Q1003" s="40"/>
      <c r="T1003" s="11"/>
    </row>
    <row r="1004" spans="1:21" x14ac:dyDescent="0.25">
      <c r="A1004" s="65"/>
      <c r="B1004" s="14"/>
      <c r="C1004" s="65" t="s">
        <v>473</v>
      </c>
      <c r="D1004" s="14"/>
      <c r="E1004" s="65"/>
      <c r="F1004" s="39">
        <f>SUM(H1004:L1004)</f>
        <v>-211859000</v>
      </c>
      <c r="G1004" s="40"/>
      <c r="H1004" s="39">
        <v>0</v>
      </c>
      <c r="I1004" s="40"/>
      <c r="J1004" s="39">
        <v>-211859000</v>
      </c>
      <c r="K1004" s="40"/>
      <c r="L1004" s="39">
        <v>0</v>
      </c>
      <c r="M1004" s="40"/>
      <c r="N1004" s="39">
        <v>0</v>
      </c>
      <c r="O1004" s="40"/>
      <c r="P1004" s="39">
        <v>-211859000</v>
      </c>
      <c r="Q1004" s="40"/>
      <c r="R1004" s="39">
        <v>0</v>
      </c>
      <c r="S1004" s="36">
        <f t="shared" ref="S1004" si="252">SUM(N1004:P1004)-R1004-F1004</f>
        <v>0</v>
      </c>
      <c r="T1004" s="11"/>
    </row>
    <row r="1005" spans="1:21" x14ac:dyDescent="0.25">
      <c r="A1005" s="65"/>
      <c r="B1005" s="14"/>
      <c r="C1005" s="65"/>
      <c r="D1005" s="14"/>
      <c r="E1005" s="10"/>
      <c r="G1005" s="40"/>
      <c r="I1005" s="40"/>
      <c r="K1005" s="40"/>
      <c r="M1005" s="40"/>
      <c r="O1005" s="40"/>
      <c r="Q1005" s="40"/>
      <c r="T1005" s="11"/>
    </row>
    <row r="1006" spans="1:21" x14ac:dyDescent="0.25">
      <c r="A1006" s="65"/>
      <c r="B1006" s="14"/>
      <c r="C1006" s="65"/>
      <c r="D1006" s="14"/>
      <c r="E1006" s="65" t="s">
        <v>474</v>
      </c>
      <c r="F1006" s="39">
        <f>SUM(F1002:F1004)</f>
        <v>52553000</v>
      </c>
      <c r="G1006" s="40"/>
      <c r="H1006" s="39">
        <f>SUM(H1002:H1004)</f>
        <v>17623000</v>
      </c>
      <c r="I1006" s="40"/>
      <c r="J1006" s="39">
        <f>SUM(J1002:J1004)</f>
        <v>-46077000</v>
      </c>
      <c r="K1006" s="40"/>
      <c r="L1006" s="39">
        <f>SUM(L1002:L1004)</f>
        <v>81007000</v>
      </c>
      <c r="M1006" s="40"/>
      <c r="N1006" s="39">
        <f>SUM(N1002:N1004)</f>
        <v>164000</v>
      </c>
      <c r="O1006" s="40"/>
      <c r="P1006" s="39">
        <f>SUM(P1002:P1004)</f>
        <v>52390000</v>
      </c>
      <c r="Q1006" s="40"/>
      <c r="R1006" s="39">
        <f>SUM(R1002:R1004)</f>
        <v>1000</v>
      </c>
      <c r="S1006" s="36">
        <f t="shared" ref="S1006" si="253">SUM(N1006:P1006)-R1006-F1006</f>
        <v>0</v>
      </c>
      <c r="T1006" s="11"/>
    </row>
    <row r="1007" spans="1:21" x14ac:dyDescent="0.25">
      <c r="A1007" s="65"/>
      <c r="B1007" s="14"/>
      <c r="C1007" s="65"/>
      <c r="D1007" s="14"/>
      <c r="E1007" s="65"/>
      <c r="G1007" s="40"/>
      <c r="I1007" s="40"/>
      <c r="K1007" s="40"/>
      <c r="M1007" s="40"/>
      <c r="O1007" s="40"/>
      <c r="Q1007" s="40"/>
      <c r="T1007" s="11"/>
    </row>
    <row r="1008" spans="1:21" s="15" customFormat="1" x14ac:dyDescent="0.25">
      <c r="A1008" s="10" t="s">
        <v>0</v>
      </c>
      <c r="B1008" s="14"/>
      <c r="C1008" s="65"/>
      <c r="E1008" s="65"/>
      <c r="F1008" s="36"/>
      <c r="G1008" s="40"/>
      <c r="H1008" s="36"/>
      <c r="I1008" s="40"/>
      <c r="J1008" s="36"/>
      <c r="K1008" s="40"/>
      <c r="L1008" s="36"/>
      <c r="M1008" s="40"/>
      <c r="N1008" s="36"/>
      <c r="O1008" s="40"/>
      <c r="P1008" s="36"/>
      <c r="Q1008" s="40"/>
      <c r="R1008" s="36"/>
      <c r="S1008" s="4"/>
      <c r="T1008" s="11"/>
    </row>
    <row r="1009" spans="1:21" s="15" customFormat="1" x14ac:dyDescent="0.25">
      <c r="A1009" s="65"/>
      <c r="B1009" s="14"/>
      <c r="C1009" s="65" t="s">
        <v>475</v>
      </c>
      <c r="E1009" s="65"/>
      <c r="F1009" s="36">
        <f>SUM(H1009:L1009)</f>
        <v>6462000</v>
      </c>
      <c r="G1009" s="40"/>
      <c r="H1009" s="36">
        <v>0</v>
      </c>
      <c r="I1009" s="40"/>
      <c r="J1009" s="36">
        <v>6462000</v>
      </c>
      <c r="K1009" s="40"/>
      <c r="L1009" s="36">
        <v>0</v>
      </c>
      <c r="M1009" s="40"/>
      <c r="N1009" s="36">
        <v>2410000</v>
      </c>
      <c r="O1009" s="40"/>
      <c r="P1009" s="36">
        <v>4323000</v>
      </c>
      <c r="Q1009" s="40"/>
      <c r="R1009" s="36">
        <v>271000</v>
      </c>
      <c r="S1009" s="36">
        <f t="shared" ref="S1009:S1037" si="254">SUM(N1009:P1009)-R1009-F1009</f>
        <v>0</v>
      </c>
      <c r="T1009" s="11"/>
    </row>
    <row r="1010" spans="1:21" x14ac:dyDescent="0.25">
      <c r="A1010" s="65"/>
      <c r="B1010" s="14"/>
      <c r="C1010" s="65" t="s">
        <v>476</v>
      </c>
      <c r="D1010" s="14"/>
      <c r="E1010" s="65"/>
      <c r="F1010" s="36">
        <f t="shared" ref="F1010:F1036" si="255">SUM(H1010:L1010)</f>
        <v>93000</v>
      </c>
      <c r="G1010" s="40"/>
      <c r="H1010" s="36">
        <v>0</v>
      </c>
      <c r="I1010" s="40"/>
      <c r="J1010" s="36">
        <v>93000</v>
      </c>
      <c r="K1010" s="40"/>
      <c r="L1010" s="36">
        <v>0</v>
      </c>
      <c r="M1010" s="40"/>
      <c r="N1010" s="36">
        <v>60000</v>
      </c>
      <c r="O1010" s="40"/>
      <c r="P1010" s="36">
        <v>34000</v>
      </c>
      <c r="Q1010" s="40"/>
      <c r="R1010" s="36">
        <v>1000</v>
      </c>
      <c r="S1010" s="36">
        <f t="shared" si="254"/>
        <v>0</v>
      </c>
      <c r="T1010" s="11"/>
      <c r="U1010" s="15"/>
    </row>
    <row r="1011" spans="1:21" x14ac:dyDescent="0.25">
      <c r="A1011" s="65"/>
      <c r="B1011" s="14"/>
      <c r="C1011" s="65" t="s">
        <v>477</v>
      </c>
      <c r="D1011" s="14"/>
      <c r="E1011" s="65"/>
      <c r="F1011" s="36">
        <f t="shared" si="255"/>
        <v>186000</v>
      </c>
      <c r="G1011" s="40"/>
      <c r="H1011" s="36">
        <v>0</v>
      </c>
      <c r="I1011" s="40"/>
      <c r="J1011" s="36">
        <v>186000</v>
      </c>
      <c r="K1011" s="40"/>
      <c r="L1011" s="36">
        <v>0</v>
      </c>
      <c r="M1011" s="40"/>
      <c r="N1011" s="36">
        <v>163000</v>
      </c>
      <c r="O1011" s="40"/>
      <c r="P1011" s="36">
        <v>229000</v>
      </c>
      <c r="Q1011" s="40"/>
      <c r="R1011" s="36">
        <v>206000</v>
      </c>
      <c r="S1011" s="36">
        <f t="shared" si="254"/>
        <v>0</v>
      </c>
      <c r="T1011" s="11"/>
      <c r="U1011" s="15"/>
    </row>
    <row r="1012" spans="1:21" x14ac:dyDescent="0.25">
      <c r="A1012" s="65"/>
      <c r="B1012" s="14"/>
      <c r="C1012" s="65" t="s">
        <v>478</v>
      </c>
      <c r="D1012" s="14"/>
      <c r="E1012" s="65"/>
      <c r="F1012" s="36">
        <f t="shared" si="255"/>
        <v>-1386000</v>
      </c>
      <c r="G1012" s="40"/>
      <c r="H1012" s="36">
        <v>0</v>
      </c>
      <c r="I1012" s="40"/>
      <c r="J1012" s="36">
        <v>-1386000</v>
      </c>
      <c r="K1012" s="40"/>
      <c r="L1012" s="36">
        <v>0</v>
      </c>
      <c r="M1012" s="40"/>
      <c r="N1012" s="36">
        <v>325000</v>
      </c>
      <c r="O1012" s="40"/>
      <c r="P1012" s="36">
        <v>1964000</v>
      </c>
      <c r="Q1012" s="40"/>
      <c r="R1012" s="36">
        <v>3675000</v>
      </c>
      <c r="S1012" s="36">
        <f t="shared" si="254"/>
        <v>0</v>
      </c>
      <c r="T1012" s="11"/>
      <c r="U1012" s="15"/>
    </row>
    <row r="1013" spans="1:21" x14ac:dyDescent="0.25">
      <c r="A1013" s="65"/>
      <c r="B1013" s="14"/>
      <c r="C1013" s="65" t="s">
        <v>479</v>
      </c>
      <c r="D1013" s="14"/>
      <c r="E1013" s="65"/>
      <c r="F1013" s="36">
        <f t="shared" si="255"/>
        <v>16362000</v>
      </c>
      <c r="G1013" s="40"/>
      <c r="H1013" s="36">
        <v>0</v>
      </c>
      <c r="I1013" s="40"/>
      <c r="J1013" s="36">
        <v>16362000</v>
      </c>
      <c r="K1013" s="40"/>
      <c r="L1013" s="36">
        <v>0</v>
      </c>
      <c r="M1013" s="40"/>
      <c r="N1013" s="36">
        <v>345000</v>
      </c>
      <c r="O1013" s="40"/>
      <c r="P1013" s="36">
        <v>16029000</v>
      </c>
      <c r="Q1013" s="40"/>
      <c r="R1013" s="36">
        <v>12000</v>
      </c>
      <c r="S1013" s="36">
        <f t="shared" si="254"/>
        <v>0</v>
      </c>
      <c r="T1013" s="11"/>
      <c r="U1013" s="15"/>
    </row>
    <row r="1014" spans="1:21" x14ac:dyDescent="0.25">
      <c r="A1014" s="15"/>
      <c r="B1014" s="14"/>
      <c r="C1014" s="65" t="s">
        <v>23</v>
      </c>
      <c r="D1014" s="14"/>
      <c r="E1014" s="65"/>
      <c r="F1014" s="36">
        <f t="shared" si="255"/>
        <v>193000</v>
      </c>
      <c r="G1014" s="40"/>
      <c r="H1014" s="36">
        <v>0</v>
      </c>
      <c r="I1014" s="40"/>
      <c r="J1014" s="36">
        <v>193000</v>
      </c>
      <c r="K1014" s="40"/>
      <c r="L1014" s="36">
        <v>0</v>
      </c>
      <c r="M1014" s="40"/>
      <c r="N1014" s="36">
        <v>201000</v>
      </c>
      <c r="O1014" s="40"/>
      <c r="P1014" s="36">
        <v>-8000</v>
      </c>
      <c r="Q1014" s="40"/>
      <c r="R1014" s="36">
        <v>0</v>
      </c>
      <c r="S1014" s="36">
        <f t="shared" si="254"/>
        <v>0</v>
      </c>
      <c r="T1014" s="11"/>
      <c r="U1014" s="15"/>
    </row>
    <row r="1015" spans="1:21" x14ac:dyDescent="0.25">
      <c r="A1015" s="15"/>
      <c r="B1015" s="14"/>
      <c r="C1015" s="65" t="s">
        <v>480</v>
      </c>
      <c r="D1015" s="14"/>
      <c r="E1015" s="65"/>
      <c r="F1015" s="36">
        <f t="shared" si="255"/>
        <v>172000</v>
      </c>
      <c r="G1015" s="40"/>
      <c r="H1015" s="36">
        <v>0</v>
      </c>
      <c r="I1015" s="40"/>
      <c r="J1015" s="36">
        <v>172000</v>
      </c>
      <c r="K1015" s="40"/>
      <c r="L1015" s="36">
        <v>0</v>
      </c>
      <c r="M1015" s="40"/>
      <c r="N1015" s="36">
        <v>8910000</v>
      </c>
      <c r="O1015" s="40"/>
      <c r="P1015" s="36">
        <v>-7944000</v>
      </c>
      <c r="Q1015" s="40"/>
      <c r="R1015" s="36">
        <v>794000</v>
      </c>
      <c r="S1015" s="36">
        <f t="shared" si="254"/>
        <v>0</v>
      </c>
      <c r="T1015" s="11"/>
      <c r="U1015" s="15"/>
    </row>
    <row r="1016" spans="1:21" x14ac:dyDescent="0.25">
      <c r="A1016" s="65"/>
      <c r="B1016" s="65"/>
      <c r="C1016" s="65" t="s">
        <v>481</v>
      </c>
      <c r="D1016" s="14"/>
      <c r="E1016" s="65"/>
      <c r="F1016" s="36">
        <f t="shared" si="255"/>
        <v>0</v>
      </c>
      <c r="G1016" s="40"/>
      <c r="H1016" s="36">
        <v>0</v>
      </c>
      <c r="I1016" s="40"/>
      <c r="J1016" s="36">
        <v>0</v>
      </c>
      <c r="K1016" s="40"/>
      <c r="L1016" s="36">
        <v>0</v>
      </c>
      <c r="M1016" s="40"/>
      <c r="N1016" s="36">
        <v>0</v>
      </c>
      <c r="O1016" s="40"/>
      <c r="P1016" s="36">
        <v>0</v>
      </c>
      <c r="Q1016" s="40"/>
      <c r="R1016" s="36">
        <v>0</v>
      </c>
      <c r="S1016" s="36">
        <f t="shared" si="254"/>
        <v>0</v>
      </c>
      <c r="T1016" s="11"/>
      <c r="U1016" s="15"/>
    </row>
    <row r="1017" spans="1:21" x14ac:dyDescent="0.25">
      <c r="A1017" s="65"/>
      <c r="B1017" s="65"/>
      <c r="C1017" s="65" t="s">
        <v>482</v>
      </c>
      <c r="D1017" s="14"/>
      <c r="E1017" s="65"/>
      <c r="F1017" s="36">
        <f t="shared" si="255"/>
        <v>2290000</v>
      </c>
      <c r="G1017" s="40"/>
      <c r="H1017" s="36">
        <v>0</v>
      </c>
      <c r="I1017" s="40"/>
      <c r="J1017" s="36">
        <v>2290000</v>
      </c>
      <c r="K1017" s="40"/>
      <c r="L1017" s="36">
        <v>0</v>
      </c>
      <c r="M1017" s="40"/>
      <c r="N1017" s="36">
        <v>1000</v>
      </c>
      <c r="O1017" s="40"/>
      <c r="P1017" s="36">
        <v>2289000</v>
      </c>
      <c r="Q1017" s="40"/>
      <c r="R1017" s="36">
        <v>0</v>
      </c>
      <c r="S1017" s="36">
        <f t="shared" si="254"/>
        <v>0</v>
      </c>
      <c r="T1017" s="11"/>
      <c r="U1017" s="15"/>
    </row>
    <row r="1018" spans="1:21" x14ac:dyDescent="0.25">
      <c r="A1018" s="65"/>
      <c r="B1018" s="65"/>
      <c r="C1018" s="65" t="s">
        <v>483</v>
      </c>
      <c r="D1018" s="14"/>
      <c r="E1018" s="65"/>
      <c r="F1018" s="36">
        <f t="shared" si="255"/>
        <v>18255000</v>
      </c>
      <c r="G1018" s="40"/>
      <c r="H1018" s="36">
        <v>0</v>
      </c>
      <c r="I1018" s="40"/>
      <c r="J1018" s="36">
        <v>18255000</v>
      </c>
      <c r="K1018" s="40"/>
      <c r="L1018" s="36">
        <v>0</v>
      </c>
      <c r="M1018" s="40"/>
      <c r="N1018" s="36">
        <v>2953000</v>
      </c>
      <c r="O1018" s="40"/>
      <c r="P1018" s="36">
        <v>15285000</v>
      </c>
      <c r="Q1018" s="40"/>
      <c r="R1018" s="36">
        <v>-17000</v>
      </c>
      <c r="S1018" s="36">
        <f t="shared" si="254"/>
        <v>0</v>
      </c>
      <c r="T1018" s="11"/>
      <c r="U1018" s="15"/>
    </row>
    <row r="1019" spans="1:21" x14ac:dyDescent="0.25">
      <c r="A1019" s="10"/>
      <c r="B1019" s="23"/>
      <c r="C1019" s="65" t="s">
        <v>484</v>
      </c>
      <c r="D1019" s="14"/>
      <c r="E1019" s="65"/>
      <c r="F1019" s="36">
        <f t="shared" si="255"/>
        <v>726000</v>
      </c>
      <c r="G1019" s="40"/>
      <c r="H1019" s="36">
        <v>0</v>
      </c>
      <c r="I1019" s="40"/>
      <c r="J1019" s="36">
        <v>726000</v>
      </c>
      <c r="K1019" s="40"/>
      <c r="L1019" s="36">
        <v>0</v>
      </c>
      <c r="M1019" s="40"/>
      <c r="N1019" s="36">
        <v>0</v>
      </c>
      <c r="O1019" s="40"/>
      <c r="P1019" s="36">
        <v>726000</v>
      </c>
      <c r="Q1019" s="40"/>
      <c r="R1019" s="36">
        <v>0</v>
      </c>
      <c r="S1019" s="36">
        <f t="shared" si="254"/>
        <v>0</v>
      </c>
      <c r="T1019" s="11"/>
      <c r="U1019" s="15"/>
    </row>
    <row r="1020" spans="1:21" ht="13.8" x14ac:dyDescent="0.3">
      <c r="A1020" s="65"/>
      <c r="B1020" s="24"/>
      <c r="C1020" s="65" t="s">
        <v>485</v>
      </c>
      <c r="D1020" s="14"/>
      <c r="E1020" s="65"/>
      <c r="F1020" s="36">
        <f t="shared" si="255"/>
        <v>0</v>
      </c>
      <c r="G1020" s="40"/>
      <c r="H1020" s="36">
        <v>0</v>
      </c>
      <c r="I1020" s="40"/>
      <c r="J1020" s="36">
        <v>0</v>
      </c>
      <c r="K1020" s="40"/>
      <c r="L1020" s="36">
        <v>0</v>
      </c>
      <c r="M1020" s="40"/>
      <c r="N1020" s="36">
        <v>0</v>
      </c>
      <c r="O1020" s="40"/>
      <c r="P1020" s="36">
        <v>0</v>
      </c>
      <c r="Q1020" s="40"/>
      <c r="R1020" s="36">
        <v>0</v>
      </c>
      <c r="S1020" s="36">
        <f t="shared" si="254"/>
        <v>0</v>
      </c>
      <c r="T1020" s="11"/>
      <c r="U1020" s="15"/>
    </row>
    <row r="1021" spans="1:21" x14ac:dyDescent="0.25">
      <c r="A1021" s="65"/>
      <c r="B1021" s="14"/>
      <c r="C1021" s="65" t="s">
        <v>486</v>
      </c>
      <c r="D1021" s="14"/>
      <c r="E1021" s="65"/>
      <c r="F1021" s="36">
        <f t="shared" si="255"/>
        <v>55000</v>
      </c>
      <c r="G1021" s="40"/>
      <c r="H1021" s="36">
        <v>0</v>
      </c>
      <c r="I1021" s="40"/>
      <c r="J1021" s="36">
        <v>55000</v>
      </c>
      <c r="K1021" s="40"/>
      <c r="L1021" s="36">
        <v>0</v>
      </c>
      <c r="M1021" s="40"/>
      <c r="N1021" s="36">
        <v>8000</v>
      </c>
      <c r="O1021" s="40"/>
      <c r="P1021" s="36">
        <v>47000</v>
      </c>
      <c r="Q1021" s="40"/>
      <c r="R1021" s="36">
        <v>0</v>
      </c>
      <c r="S1021" s="36">
        <f t="shared" si="254"/>
        <v>0</v>
      </c>
      <c r="T1021" s="11"/>
      <c r="U1021" s="15"/>
    </row>
    <row r="1022" spans="1:21" ht="13.8" x14ac:dyDescent="0.3">
      <c r="A1022" s="65"/>
      <c r="B1022" s="24"/>
      <c r="C1022" s="65" t="s">
        <v>304</v>
      </c>
      <c r="D1022" s="14"/>
      <c r="E1022" s="65"/>
      <c r="F1022" s="36">
        <f t="shared" si="255"/>
        <v>-4616000</v>
      </c>
      <c r="G1022" s="40"/>
      <c r="H1022" s="36">
        <v>0</v>
      </c>
      <c r="I1022" s="40"/>
      <c r="J1022" s="36">
        <v>-4616000</v>
      </c>
      <c r="K1022" s="40"/>
      <c r="L1022" s="36">
        <v>0</v>
      </c>
      <c r="M1022" s="40"/>
      <c r="N1022" s="36">
        <v>0</v>
      </c>
      <c r="O1022" s="40"/>
      <c r="P1022" s="36">
        <v>-4616000</v>
      </c>
      <c r="Q1022" s="40"/>
      <c r="R1022" s="36">
        <v>0</v>
      </c>
      <c r="S1022" s="36">
        <f t="shared" si="254"/>
        <v>0</v>
      </c>
      <c r="T1022" s="11"/>
      <c r="U1022" s="15"/>
    </row>
    <row r="1023" spans="1:21" x14ac:dyDescent="0.25">
      <c r="A1023" s="65"/>
      <c r="B1023" s="65"/>
      <c r="C1023" s="65" t="s">
        <v>487</v>
      </c>
      <c r="D1023" s="14"/>
      <c r="E1023" s="65"/>
      <c r="F1023" s="36">
        <f t="shared" si="255"/>
        <v>9417000</v>
      </c>
      <c r="G1023" s="40"/>
      <c r="H1023" s="36">
        <v>0</v>
      </c>
      <c r="I1023" s="40"/>
      <c r="J1023" s="36">
        <v>9417000</v>
      </c>
      <c r="K1023" s="40"/>
      <c r="L1023" s="36">
        <v>0</v>
      </c>
      <c r="M1023" s="40"/>
      <c r="N1023" s="36">
        <v>1632000</v>
      </c>
      <c r="O1023" s="40"/>
      <c r="P1023" s="36">
        <v>8496000</v>
      </c>
      <c r="Q1023" s="40"/>
      <c r="R1023" s="36">
        <v>711000</v>
      </c>
      <c r="S1023" s="36">
        <f t="shared" si="254"/>
        <v>0</v>
      </c>
      <c r="T1023" s="11"/>
      <c r="U1023" s="15"/>
    </row>
    <row r="1024" spans="1:21" x14ac:dyDescent="0.25">
      <c r="A1024" s="10"/>
      <c r="B1024" s="10"/>
      <c r="C1024" s="65" t="s">
        <v>488</v>
      </c>
      <c r="D1024" s="14"/>
      <c r="E1024" s="65"/>
      <c r="F1024" s="36">
        <f t="shared" si="255"/>
        <v>0</v>
      </c>
      <c r="G1024" s="40"/>
      <c r="H1024" s="36">
        <v>0</v>
      </c>
      <c r="I1024" s="40"/>
      <c r="J1024" s="36">
        <v>0</v>
      </c>
      <c r="K1024" s="40"/>
      <c r="L1024" s="36">
        <v>0</v>
      </c>
      <c r="M1024" s="40"/>
      <c r="N1024" s="36">
        <v>0</v>
      </c>
      <c r="O1024" s="40"/>
      <c r="P1024" s="36">
        <v>0</v>
      </c>
      <c r="Q1024" s="40"/>
      <c r="R1024" s="36">
        <v>0</v>
      </c>
      <c r="S1024" s="36">
        <f t="shared" si="254"/>
        <v>0</v>
      </c>
      <c r="T1024" s="11"/>
      <c r="U1024" s="15"/>
    </row>
    <row r="1025" spans="1:21" x14ac:dyDescent="0.25">
      <c r="A1025" s="65"/>
      <c r="B1025" s="65"/>
      <c r="C1025" s="65" t="s">
        <v>489</v>
      </c>
      <c r="D1025" s="14"/>
      <c r="E1025" s="65"/>
      <c r="F1025" s="36">
        <f t="shared" si="255"/>
        <v>105000</v>
      </c>
      <c r="G1025" s="40"/>
      <c r="H1025" s="36">
        <v>0</v>
      </c>
      <c r="I1025" s="40"/>
      <c r="J1025" s="36">
        <v>105000</v>
      </c>
      <c r="K1025" s="40"/>
      <c r="L1025" s="36">
        <v>0</v>
      </c>
      <c r="M1025" s="40"/>
      <c r="N1025" s="36">
        <v>237000</v>
      </c>
      <c r="O1025" s="40"/>
      <c r="P1025" s="36">
        <v>164000</v>
      </c>
      <c r="Q1025" s="40"/>
      <c r="R1025" s="36">
        <v>296000</v>
      </c>
      <c r="S1025" s="36">
        <f t="shared" si="254"/>
        <v>0</v>
      </c>
      <c r="T1025" s="11"/>
      <c r="U1025" s="15"/>
    </row>
    <row r="1026" spans="1:21" x14ac:dyDescent="0.25">
      <c r="A1026" s="65"/>
      <c r="B1026" s="65"/>
      <c r="C1026" s="65" t="s">
        <v>490</v>
      </c>
      <c r="D1026" s="14"/>
      <c r="E1026" s="65"/>
      <c r="F1026" s="36">
        <f t="shared" si="255"/>
        <v>0</v>
      </c>
      <c r="G1026" s="40"/>
      <c r="H1026" s="36">
        <v>0</v>
      </c>
      <c r="I1026" s="40"/>
      <c r="J1026" s="36">
        <v>0</v>
      </c>
      <c r="K1026" s="40"/>
      <c r="L1026" s="36">
        <v>0</v>
      </c>
      <c r="M1026" s="40"/>
      <c r="N1026" s="36">
        <v>0</v>
      </c>
      <c r="O1026" s="40"/>
      <c r="P1026" s="36">
        <v>0</v>
      </c>
      <c r="Q1026" s="40"/>
      <c r="R1026" s="36">
        <v>0</v>
      </c>
      <c r="S1026" s="36">
        <f t="shared" si="254"/>
        <v>0</v>
      </c>
      <c r="T1026" s="11"/>
      <c r="U1026" s="15"/>
    </row>
    <row r="1027" spans="1:21" s="65" customFormat="1" x14ac:dyDescent="0.25">
      <c r="C1027" s="65" t="s">
        <v>578</v>
      </c>
      <c r="D1027" s="14"/>
      <c r="F1027" s="36">
        <f t="shared" ref="F1027" si="256">SUM(H1027:L1027)</f>
        <v>11612000</v>
      </c>
      <c r="G1027" s="40"/>
      <c r="H1027" s="36">
        <v>0</v>
      </c>
      <c r="I1027" s="40"/>
      <c r="J1027" s="36">
        <v>11612000</v>
      </c>
      <c r="K1027" s="40"/>
      <c r="L1027" s="36">
        <v>0</v>
      </c>
      <c r="M1027" s="40"/>
      <c r="N1027" s="36">
        <v>6619000</v>
      </c>
      <c r="O1027" s="40"/>
      <c r="P1027" s="36">
        <v>4993000</v>
      </c>
      <c r="Q1027" s="40"/>
      <c r="R1027" s="36">
        <v>0</v>
      </c>
      <c r="S1027" s="36">
        <f t="shared" ref="S1027" si="257">SUM(N1027:P1027)-R1027-F1027</f>
        <v>0</v>
      </c>
      <c r="T1027" s="64"/>
      <c r="U1027" s="15"/>
    </row>
    <row r="1028" spans="1:21" x14ac:dyDescent="0.25">
      <c r="A1028" s="65"/>
      <c r="B1028" s="65"/>
      <c r="C1028" s="65" t="s">
        <v>491</v>
      </c>
      <c r="D1028" s="14"/>
      <c r="E1028" s="65"/>
      <c r="F1028" s="36">
        <f t="shared" si="255"/>
        <v>14113000</v>
      </c>
      <c r="G1028" s="40"/>
      <c r="H1028" s="36">
        <v>0</v>
      </c>
      <c r="I1028" s="40"/>
      <c r="J1028" s="36">
        <v>14113000</v>
      </c>
      <c r="K1028" s="40"/>
      <c r="L1028" s="36">
        <v>0</v>
      </c>
      <c r="M1028" s="40"/>
      <c r="N1028" s="36">
        <v>444000</v>
      </c>
      <c r="O1028" s="40"/>
      <c r="P1028" s="36">
        <v>13669000</v>
      </c>
      <c r="Q1028" s="40"/>
      <c r="R1028" s="36">
        <v>0</v>
      </c>
      <c r="S1028" s="36">
        <f t="shared" si="254"/>
        <v>0</v>
      </c>
      <c r="T1028" s="11"/>
      <c r="U1028" s="15"/>
    </row>
    <row r="1029" spans="1:21" x14ac:dyDescent="0.25">
      <c r="A1029" s="65"/>
      <c r="B1029" s="65"/>
      <c r="C1029" s="65" t="s">
        <v>492</v>
      </c>
      <c r="D1029" s="14"/>
      <c r="E1029" s="65"/>
      <c r="F1029" s="36">
        <f t="shared" si="255"/>
        <v>1000</v>
      </c>
      <c r="G1029" s="40"/>
      <c r="H1029" s="36">
        <v>0</v>
      </c>
      <c r="I1029" s="40"/>
      <c r="J1029" s="36">
        <v>1000</v>
      </c>
      <c r="K1029" s="40"/>
      <c r="L1029" s="36">
        <v>0</v>
      </c>
      <c r="M1029" s="40"/>
      <c r="N1029" s="36">
        <v>0</v>
      </c>
      <c r="O1029" s="40"/>
      <c r="P1029" s="36">
        <v>1000</v>
      </c>
      <c r="Q1029" s="40"/>
      <c r="R1029" s="36">
        <v>0</v>
      </c>
      <c r="S1029" s="36">
        <f t="shared" si="254"/>
        <v>0</v>
      </c>
      <c r="T1029" s="11"/>
      <c r="U1029" s="15"/>
    </row>
    <row r="1030" spans="1:21" x14ac:dyDescent="0.25">
      <c r="A1030" s="65"/>
      <c r="B1030" s="65"/>
      <c r="C1030" s="65" t="s">
        <v>493</v>
      </c>
      <c r="D1030" s="14"/>
      <c r="E1030" s="65"/>
      <c r="F1030" s="36">
        <f t="shared" si="255"/>
        <v>1688000</v>
      </c>
      <c r="G1030" s="40"/>
      <c r="H1030" s="36">
        <v>0</v>
      </c>
      <c r="I1030" s="40"/>
      <c r="J1030" s="36">
        <v>1688000</v>
      </c>
      <c r="K1030" s="40"/>
      <c r="L1030" s="36">
        <v>0</v>
      </c>
      <c r="M1030" s="40"/>
      <c r="N1030" s="36">
        <v>132000</v>
      </c>
      <c r="O1030" s="40"/>
      <c r="P1030" s="36">
        <v>1556000</v>
      </c>
      <c r="Q1030" s="40"/>
      <c r="R1030" s="36">
        <v>0</v>
      </c>
      <c r="S1030" s="36">
        <f t="shared" si="254"/>
        <v>0</v>
      </c>
      <c r="T1030" s="11"/>
      <c r="U1030" s="15"/>
    </row>
    <row r="1031" spans="1:21" x14ac:dyDescent="0.25">
      <c r="A1031" s="65"/>
      <c r="B1031" s="65"/>
      <c r="C1031" s="65" t="s">
        <v>494</v>
      </c>
      <c r="D1031" s="14"/>
      <c r="E1031" s="65"/>
      <c r="F1031" s="36">
        <f t="shared" si="255"/>
        <v>19006000</v>
      </c>
      <c r="G1031" s="40"/>
      <c r="H1031" s="36">
        <v>0</v>
      </c>
      <c r="I1031" s="40"/>
      <c r="J1031" s="36">
        <v>19006000</v>
      </c>
      <c r="K1031" s="40"/>
      <c r="L1031" s="36">
        <v>0</v>
      </c>
      <c r="M1031" s="40"/>
      <c r="N1031" s="36">
        <v>522000</v>
      </c>
      <c r="O1031" s="40"/>
      <c r="P1031" s="36">
        <v>18484000</v>
      </c>
      <c r="Q1031" s="40"/>
      <c r="R1031" s="36">
        <v>0</v>
      </c>
      <c r="S1031" s="36">
        <f t="shared" si="254"/>
        <v>0</v>
      </c>
      <c r="T1031" s="11"/>
      <c r="U1031" s="15"/>
    </row>
    <row r="1032" spans="1:21" x14ac:dyDescent="0.25">
      <c r="A1032" s="65"/>
      <c r="B1032" s="65"/>
      <c r="C1032" s="65" t="s">
        <v>495</v>
      </c>
      <c r="D1032" s="14"/>
      <c r="E1032" s="65"/>
      <c r="F1032" s="36">
        <f t="shared" si="255"/>
        <v>2068000</v>
      </c>
      <c r="G1032" s="40"/>
      <c r="H1032" s="36">
        <v>1000</v>
      </c>
      <c r="I1032" s="40"/>
      <c r="J1032" s="36">
        <v>2025000</v>
      </c>
      <c r="K1032" s="40"/>
      <c r="L1032" s="36">
        <v>42000</v>
      </c>
      <c r="M1032" s="40"/>
      <c r="N1032" s="36">
        <v>1269000</v>
      </c>
      <c r="O1032" s="40"/>
      <c r="P1032" s="36">
        <v>992000</v>
      </c>
      <c r="Q1032" s="40"/>
      <c r="R1032" s="36">
        <v>193000</v>
      </c>
      <c r="S1032" s="36">
        <f t="shared" si="254"/>
        <v>0</v>
      </c>
      <c r="T1032" s="11"/>
      <c r="U1032" s="15"/>
    </row>
    <row r="1033" spans="1:21" x14ac:dyDescent="0.25">
      <c r="A1033" s="65"/>
      <c r="B1033" s="65"/>
      <c r="C1033" s="65" t="s">
        <v>496</v>
      </c>
      <c r="D1033" s="14"/>
      <c r="E1033" s="65"/>
      <c r="F1033" s="36">
        <f t="shared" si="255"/>
        <v>453000</v>
      </c>
      <c r="G1033" s="40"/>
      <c r="H1033" s="36">
        <v>0</v>
      </c>
      <c r="I1033" s="40"/>
      <c r="J1033" s="36">
        <v>453000</v>
      </c>
      <c r="K1033" s="40"/>
      <c r="L1033" s="36">
        <v>0</v>
      </c>
      <c r="M1033" s="40"/>
      <c r="N1033" s="36">
        <v>49000</v>
      </c>
      <c r="O1033" s="40"/>
      <c r="P1033" s="36">
        <v>414000</v>
      </c>
      <c r="Q1033" s="40"/>
      <c r="R1033" s="36">
        <v>10000</v>
      </c>
      <c r="S1033" s="36">
        <f t="shared" si="254"/>
        <v>0</v>
      </c>
      <c r="T1033" s="11"/>
      <c r="U1033" s="15"/>
    </row>
    <row r="1034" spans="1:21" x14ac:dyDescent="0.25">
      <c r="A1034" s="65"/>
      <c r="B1034" s="65"/>
      <c r="C1034" s="65" t="s">
        <v>497</v>
      </c>
      <c r="D1034" s="14"/>
      <c r="E1034" s="65"/>
      <c r="F1034" s="36">
        <f t="shared" si="255"/>
        <v>6000</v>
      </c>
      <c r="G1034" s="40"/>
      <c r="H1034" s="36">
        <v>0</v>
      </c>
      <c r="I1034" s="40"/>
      <c r="J1034" s="36">
        <v>6000</v>
      </c>
      <c r="K1034" s="40"/>
      <c r="L1034" s="36">
        <v>0</v>
      </c>
      <c r="M1034" s="40"/>
      <c r="N1034" s="36">
        <v>0</v>
      </c>
      <c r="O1034" s="40"/>
      <c r="P1034" s="36">
        <v>6000</v>
      </c>
      <c r="Q1034" s="40"/>
      <c r="R1034" s="36">
        <v>0</v>
      </c>
      <c r="S1034" s="36">
        <f t="shared" si="254"/>
        <v>0</v>
      </c>
      <c r="T1034" s="11"/>
      <c r="U1034" s="15"/>
    </row>
    <row r="1035" spans="1:21" x14ac:dyDescent="0.25">
      <c r="A1035" s="65"/>
      <c r="B1035" s="65"/>
      <c r="C1035" s="65" t="s">
        <v>498</v>
      </c>
      <c r="D1035" s="14"/>
      <c r="E1035" s="65"/>
      <c r="F1035" s="36">
        <f t="shared" si="255"/>
        <v>8000</v>
      </c>
      <c r="G1035" s="40"/>
      <c r="H1035" s="36">
        <v>0</v>
      </c>
      <c r="I1035" s="40"/>
      <c r="J1035" s="36">
        <v>8000</v>
      </c>
      <c r="K1035" s="40"/>
      <c r="L1035" s="36">
        <v>0</v>
      </c>
      <c r="M1035" s="40"/>
      <c r="N1035" s="36">
        <v>0</v>
      </c>
      <c r="O1035" s="40"/>
      <c r="P1035" s="36">
        <v>8000</v>
      </c>
      <c r="Q1035" s="40"/>
      <c r="R1035" s="36">
        <v>0</v>
      </c>
      <c r="S1035" s="36">
        <f t="shared" si="254"/>
        <v>0</v>
      </c>
      <c r="T1035" s="11"/>
      <c r="U1035" s="15"/>
    </row>
    <row r="1036" spans="1:21" x14ac:dyDescent="0.25">
      <c r="A1036" s="65"/>
      <c r="B1036" s="65"/>
      <c r="C1036" s="65" t="s">
        <v>319</v>
      </c>
      <c r="D1036" s="14"/>
      <c r="E1036" s="65"/>
      <c r="F1036" s="36">
        <f t="shared" si="255"/>
        <v>0</v>
      </c>
      <c r="G1036" s="40"/>
      <c r="H1036" s="36">
        <v>0</v>
      </c>
      <c r="I1036" s="40"/>
      <c r="J1036" s="36">
        <v>0</v>
      </c>
      <c r="K1036" s="40"/>
      <c r="L1036" s="36">
        <v>0</v>
      </c>
      <c r="M1036" s="40"/>
      <c r="N1036" s="36">
        <v>0</v>
      </c>
      <c r="O1036" s="40"/>
      <c r="P1036" s="36">
        <v>0</v>
      </c>
      <c r="Q1036" s="40"/>
      <c r="R1036" s="36">
        <v>0</v>
      </c>
      <c r="S1036" s="36">
        <f t="shared" si="254"/>
        <v>0</v>
      </c>
      <c r="T1036" s="11"/>
      <c r="U1036" s="15"/>
    </row>
    <row r="1037" spans="1:21" x14ac:dyDescent="0.25">
      <c r="A1037" s="65"/>
      <c r="B1037" s="65"/>
      <c r="C1037" s="65" t="s">
        <v>141</v>
      </c>
      <c r="D1037" s="14"/>
      <c r="E1037" s="65"/>
      <c r="F1037" s="39">
        <f t="shared" ref="F1037" si="258">SUM(H1037:L1037)</f>
        <v>0</v>
      </c>
      <c r="G1037" s="40"/>
      <c r="H1037" s="39">
        <v>0</v>
      </c>
      <c r="I1037" s="40"/>
      <c r="J1037" s="39">
        <v>0</v>
      </c>
      <c r="K1037" s="40"/>
      <c r="L1037" s="39">
        <v>0</v>
      </c>
      <c r="M1037" s="40"/>
      <c r="N1037" s="39">
        <v>0</v>
      </c>
      <c r="O1037" s="40"/>
      <c r="P1037" s="39">
        <v>0</v>
      </c>
      <c r="Q1037" s="40"/>
      <c r="R1037" s="39">
        <v>0</v>
      </c>
      <c r="S1037" s="36">
        <f t="shared" si="254"/>
        <v>0</v>
      </c>
      <c r="T1037" s="11"/>
      <c r="U1037" s="15"/>
    </row>
    <row r="1038" spans="1:21" s="65" customFormat="1" x14ac:dyDescent="0.25">
      <c r="D1038" s="14"/>
      <c r="F1038" s="41"/>
      <c r="G1038" s="40"/>
      <c r="H1038" s="41"/>
      <c r="I1038" s="40"/>
      <c r="J1038" s="41"/>
      <c r="K1038" s="40"/>
      <c r="L1038" s="41"/>
      <c r="M1038" s="40"/>
      <c r="N1038" s="41"/>
      <c r="O1038" s="40"/>
      <c r="P1038" s="41"/>
      <c r="Q1038" s="40"/>
      <c r="R1038" s="41"/>
      <c r="S1038" s="4"/>
      <c r="T1038" s="64"/>
      <c r="U1038" s="15"/>
    </row>
    <row r="1039" spans="1:21" s="65" customFormat="1" x14ac:dyDescent="0.25">
      <c r="D1039" s="14"/>
      <c r="E1039" s="65" t="s">
        <v>499</v>
      </c>
      <c r="F1039" s="39">
        <f>SUM(F1009:F1037)</f>
        <v>97269000</v>
      </c>
      <c r="G1039" s="66"/>
      <c r="H1039" s="39">
        <f>SUM(H1009:H1037)</f>
        <v>1000</v>
      </c>
      <c r="I1039" s="66"/>
      <c r="J1039" s="39">
        <f>SUM(J1009:J1037)</f>
        <v>97226000</v>
      </c>
      <c r="K1039" s="66"/>
      <c r="L1039" s="39">
        <f>SUM(L1009:L1037)</f>
        <v>42000</v>
      </c>
      <c r="M1039" s="66"/>
      <c r="N1039" s="39">
        <f>SUM(N1009:N1037)</f>
        <v>26280000</v>
      </c>
      <c r="O1039" s="66"/>
      <c r="P1039" s="39">
        <f>SUM(P1009:P1037)</f>
        <v>77141000</v>
      </c>
      <c r="Q1039" s="66"/>
      <c r="R1039" s="39">
        <f>SUM(R1009:R1037)</f>
        <v>6152000</v>
      </c>
      <c r="S1039" s="36">
        <f t="shared" ref="S1039" si="259">SUM(N1039:P1039)-R1039-F1039</f>
        <v>0</v>
      </c>
      <c r="T1039" s="64"/>
      <c r="U1039" s="15"/>
    </row>
    <row r="1040" spans="1:21" s="65" customFormat="1" x14ac:dyDescent="0.25">
      <c r="D1040" s="14"/>
      <c r="F1040" s="41"/>
      <c r="G1040" s="40"/>
      <c r="H1040" s="41"/>
      <c r="I1040" s="40"/>
      <c r="J1040" s="41"/>
      <c r="K1040" s="40"/>
      <c r="L1040" s="41"/>
      <c r="M1040" s="40"/>
      <c r="N1040" s="41"/>
      <c r="O1040" s="40"/>
      <c r="P1040" s="41"/>
      <c r="Q1040" s="40"/>
      <c r="R1040" s="41"/>
      <c r="S1040" s="4"/>
      <c r="T1040" s="64"/>
      <c r="U1040" s="15"/>
    </row>
    <row r="1041" spans="1:21" x14ac:dyDescent="0.25">
      <c r="A1041" s="65"/>
      <c r="B1041" s="65"/>
      <c r="C1041" s="65" t="s">
        <v>500</v>
      </c>
      <c r="D1041" s="14"/>
      <c r="E1041" s="65"/>
      <c r="F1041" s="39">
        <f>SUM(H1041:L1041)</f>
        <v>-65772000</v>
      </c>
      <c r="G1041" s="40"/>
      <c r="H1041" s="39">
        <v>-24425000</v>
      </c>
      <c r="I1041" s="40"/>
      <c r="J1041" s="39">
        <v>-16297000</v>
      </c>
      <c r="K1041" s="40"/>
      <c r="L1041" s="39">
        <v>-25050000</v>
      </c>
      <c r="M1041" s="40"/>
      <c r="N1041" s="39">
        <v>-1018000</v>
      </c>
      <c r="O1041" s="40"/>
      <c r="P1041" s="39">
        <v>-64753000</v>
      </c>
      <c r="Q1041" s="40"/>
      <c r="R1041" s="39">
        <v>1000</v>
      </c>
      <c r="S1041" s="36">
        <f t="shared" ref="S1041" si="260">SUM(N1041:P1041)-R1041-F1041</f>
        <v>0</v>
      </c>
      <c r="T1041" s="11"/>
    </row>
    <row r="1042" spans="1:21" x14ac:dyDescent="0.25">
      <c r="A1042" s="65"/>
      <c r="B1042" s="65"/>
      <c r="C1042" s="65"/>
      <c r="D1042" s="14"/>
      <c r="E1042" s="65"/>
      <c r="G1042" s="40"/>
      <c r="I1042" s="40"/>
      <c r="K1042" s="40"/>
      <c r="M1042" s="40"/>
      <c r="O1042" s="40"/>
      <c r="Q1042" s="40"/>
      <c r="T1042" s="11"/>
    </row>
    <row r="1043" spans="1:21" s="65" customFormat="1" x14ac:dyDescent="0.25">
      <c r="B1043" s="71" t="s">
        <v>536</v>
      </c>
      <c r="D1043" s="14"/>
      <c r="F1043" s="39">
        <f>SUM(H1043:L1043)</f>
        <v>43877000</v>
      </c>
      <c r="G1043" s="66"/>
      <c r="H1043" s="72">
        <v>0</v>
      </c>
      <c r="I1043" s="66"/>
      <c r="J1043" s="72">
        <v>43877000</v>
      </c>
      <c r="K1043" s="66"/>
      <c r="L1043" s="72">
        <v>0</v>
      </c>
      <c r="M1043" s="66"/>
      <c r="N1043" s="72">
        <v>0</v>
      </c>
      <c r="O1043" s="66"/>
      <c r="P1043" s="72">
        <v>43877000</v>
      </c>
      <c r="Q1043" s="66"/>
      <c r="R1043" s="72">
        <v>0</v>
      </c>
      <c r="S1043" s="36">
        <f t="shared" ref="S1043" si="261">SUM(N1043:P1043)-R1043-F1043</f>
        <v>0</v>
      </c>
      <c r="T1043" s="64"/>
      <c r="U1043" s="15"/>
    </row>
    <row r="1044" spans="1:21" x14ac:dyDescent="0.25">
      <c r="A1044" s="65"/>
      <c r="B1044" s="65"/>
      <c r="C1044" s="65"/>
      <c r="D1044" s="14"/>
      <c r="E1044" s="65"/>
      <c r="G1044" s="40"/>
      <c r="I1044" s="40"/>
      <c r="K1044" s="40"/>
      <c r="M1044" s="40"/>
      <c r="O1044" s="40"/>
      <c r="Q1044" s="40"/>
      <c r="T1044" s="11"/>
    </row>
    <row r="1045" spans="1:21" ht="13.8" thickBot="1" x14ac:dyDescent="0.3">
      <c r="A1045" s="65"/>
      <c r="B1045" s="65"/>
      <c r="C1045" s="65"/>
      <c r="D1045" s="14"/>
      <c r="E1045" s="65" t="s">
        <v>501</v>
      </c>
      <c r="F1045" s="45">
        <f>F62+F128+F170+F186+F234+F256+F387+F403+F521+F603+F609+F625+F770+F775+F865+F975+F999+F1006+F1039+F1041+F1043</f>
        <v>3651999000</v>
      </c>
      <c r="G1045" s="67"/>
      <c r="H1045" s="45">
        <f>H62+H128+H170+H186+H234+H256+H387+H403+H521+H603+H609+H625+H770+H775+H865+H975+H999+H1006+H1039+H1041+H1043</f>
        <v>457008000</v>
      </c>
      <c r="I1045" s="67"/>
      <c r="J1045" s="45">
        <f>J62+J128+J170+J186+J234+J256+J387+J403+J521+J603+J609+J625+J770+J775+J865+J975+J999+J1006+J1039+J1041+J1043</f>
        <v>2597924000</v>
      </c>
      <c r="K1045" s="67"/>
      <c r="L1045" s="45">
        <f>L62+L128+L170+L186+L234+L256+L387+L403+L521+L603+L609+L625+L770+L775+L865+L975+L999+L1006+L1039+L1041+L1043</f>
        <v>597067000</v>
      </c>
      <c r="M1045" s="67"/>
      <c r="N1045" s="45">
        <f>N62+N128+N170+N186+N234+N256+N387+N403+N521+N603+N609+N625+N770+N775+N865+N975+N999+N1006+N1039+N1041+N1043</f>
        <v>1932398000</v>
      </c>
      <c r="O1045" s="67"/>
      <c r="P1045" s="45">
        <f>P62+P128+P170+P186+P234+P256+P387+P403+P521+P603+P609+P625+P770+P775+P865+P975+P999+P1006+P1039+P1041+P1043</f>
        <v>2105592000</v>
      </c>
      <c r="Q1045" s="67"/>
      <c r="R1045" s="45">
        <f>R62+R128+R170+R186+R234+R256+R387+R403+R521+R603+R609+R625+R770+R775+R865+R975+R999+R1006+R1039+R1041+R1043</f>
        <v>385991000</v>
      </c>
      <c r="S1045" s="36">
        <f t="shared" ref="S1045" si="262">SUM(N1045:P1045)-R1045-F1045</f>
        <v>0</v>
      </c>
      <c r="T1045" s="11"/>
    </row>
    <row r="1046" spans="1:21" ht="13.8" thickTop="1" x14ac:dyDescent="0.25"/>
  </sheetData>
  <sortState ref="C60:S80">
    <sortCondition ref="C60:C80"/>
  </sortState>
  <phoneticPr fontId="5" type="noConversion"/>
  <conditionalFormatting sqref="H1043 J1043 L1043 N1043 P1043 R1043 H1006 J1006 L1006 N1006 P1006 R1006 P978 H999 J999 L999 N999 P999 R999 R965 H965 J965 L965 N965 P965 H975 J975 L975 N975 P975:R975 H963 J963 L963 N963 P963 R963 H971 J971 L971 N971 P971 R971 H997 J997 L997 N997 P997 R997 H1002 J1002 L1002 N1002 P1002 R1002 H1004 J1004 L1004 N1004 P1004 R1004 H921:H922 J921:J922 L921:L922 N921:N922 P921:P922 R921:R922 H885 J885 L885 N885 P885 R885 H899 J899 L899 N899 P899 R899 H883 J883 L883 N883 P883 R883 H897 J897 L897 N897 P897 R897 H946 J946 L946 N946 P946 R946 H1040:H1041 J1040:J1041 L1040:L1041 N1040:N1041 P1040:P1041 H1037:H1038 J1037:J1038 L1037:L1038 N1037:N1038 P1037:P1038 R1037:R1038 R1040:R1041 R849 H813 J813 L813 N813 P813 R813 H823 J823 L823 N823 P823 R823 H835 J835 L835 N835 P835 R835 H842 J842 L842 N842 P842 R842 H849 J849 L849 N849 P849 H855 J855 L855 N855 P855 R855 H863 J863 L863 N863 P863 R863 H865 J865 L865 N865 P865 R865 H811 J811 L811 N811 P811 R811 H821 J821 L821 N821 P821 R821 H833 J833 L833 N833 P833 R833 H840 J840 L840 N840 P840 R840 H847 J847 L847 N847 P847 R847 H853 J853 L853 N853 P853 R853 H861 J861 L861 N861 P861 R861 H785 J785 L785 N785 P785 R785 H775 J775 L775 N775 P775 R775 H768 J768 L768 N768 P768 R768 H770 J770 L770 N770 P770 R770 H766 J766 L766 N766 P766 R766 H773 J773 L773 N773 P773 R773 H783 J783 L783 N783 P783 R783 R739 H739 J739 L739 N739 P739 J737 P737 H711 J711 L711 N711 P711 R711 H709 J709 L709 N709 P709 R709 H598 J598 L598 N598 R660 H660 J660 L660 N660 P660 H658 J658 L658 N658 P658 R658 H609 J609 L609 N609 P609 R609 H600 J600 L600 N600 P600 R600 H603 J603 L603 N603 P603 R603 H607 J607 L607 N607 P607 R607 H616 J616 L616 N616 P616 R616 H619 J619 L619 N619 P619 R619 G623:R623 G618:R618 P598 H583 J583 L583 N583 P583 R583 H581 J581 L581 N581 P581 R581 H566 J566 L566 N566 P566 R566 H544 J544 L544 N544 P544 R544 H564 J564 L564 N564 P564 R564 R598 H519 J519 L519 N519 P519 R519 H521 J521 L521 N521 P521 R521 H517 J517 L517 N517 P517 R517 H507 J507 L507 N507 P507 R507 H505 J505 L505 N505 P505 R505 H490 J490 L490 N490 P490 R490 H488 J488 L488 N488 P488 R488 H450 J450 L450 N450 P450 R450 H448 J448 L448 N448 P448 R448 H403 J403 L403 N403 P403 R403 H384 J384 L384 N384 P384 R384 H387 J387 L387 N387 P387 R387 H376 J376 L376 N376 P376 R376 H363 J363 L363 N363 P363 R363 J215 L215 N215 P215 R215 H223 J223 L223 H317 J317 L317 N317 P317 R317 H248 J248 L248 N248 P248 R248 H254 J254 L254 N254 P254 R254 H256 J256:L256 N256 P256 R256 H215">
    <cfRule type="cellIs" priority="7" stopIfTrue="1" operator="lessThan">
      <formula>10</formula>
    </cfRule>
  </conditionalFormatting>
  <pageMargins left="0.75" right="0.25" top="1.1000000000000001" bottom="0.5" header="0.5" footer="0.25"/>
  <pageSetup scale="76" fitToHeight="16" orientation="portrait" r:id="rId1"/>
  <headerFooter alignWithMargins="0">
    <oddHeader>&amp;L&amp;"Times New Roman,Regular"
   (Dollars in Thousands)&amp;C&amp;"Times New Roman,Regular"
Davis
CURRENT FUNDS EXPENDITURES BY DEPARTMENT&amp;R&amp;"Times New Roman,Regular"
2014-15 Schedule 2-C</oddHeader>
  </headerFooter>
  <rowBreaks count="6" manualBreakCount="6">
    <brk id="75" max="16383" man="1"/>
    <brk id="146" max="16383" man="1"/>
    <brk id="639" max="16383" man="1"/>
    <brk id="711" max="16383" man="1"/>
    <brk id="781" max="16383" man="1"/>
    <brk id="849" max="16383" man="1"/>
  </rowBreaks>
  <ignoredErrors>
    <ignoredError sqref="F11:T11 F1048:T1048 F8:G10 S8:T10 F22:T22 F12:G21 S12:T21 F45:T46 F23:G44 S23:T44 F53:T56 F52:G52 S52:T52 F58:T67 F57:G57 S57:T57 F90:T99 F68:G89 S68:T89 F105:T105 F100:G104 S100:T104 F114:T117 F106:G113 S106:T113 F123:T132 F118:G122 S118:T122 F133:G134 S133:T134 F1050:T1052 G1049:T1049 F48:T51 F47:O47 Q47:T47" unlockedFormula="1"/>
    <ignoredError sqref="S1043:T1043 F1043:G1043 F1044:T1044 S1041:T1041 F1041:G1041 S1025:T1035 F1025:G1035 F1036:T1038 S1021:T1023 F1021:G1023 F1024:T1024 S1017:T1019 F1017:G1019 F1020:T1020 S1009:T1015 F1009:G1015 F1016:T1016 S1004:T1004 F1004:G1004 F1005:T1008 S1002:T1002 F1002:G1002 F1003:T1003 S979:T996 F979:G996 F997:T1001 S971:T971 F971:G971 F972:T978 S968:T969 F968:G969 F970:T970 S955:T963 F955:G963 F964:T967 S951:T953 F951:G953 F954:T954 S932:T946 F932:G946 F947:T950 S928:T930 F928:G930 F931:T931 S915:T921 F915:G921 F922:T927 S903:T913 F903:G913 F914:T914 S889:T897 F889:G897 F898:T902 S872:T883 F872:G883 F884:T888 S870:T870 F870:G870 F871:T871 S858:T859 F858:G859 F860:T869 S852:T853 F852:G853 F854:T857 S846:T847 F846:G847 F848:T851 S839:T840 F839:G840 F841:T845 S827:T833 F827:G833 F834:T838 S819:T821 F819:G821 F822:T826 S817:T817 F817:G817 F818:T818 S806:T811 F806:G811 F812:T816 S804:T804 F804:G804 F805:T805 S789:T800 F789:G800 F801:T803 S781:T783 F781:G783 F784:T788 S773:T773 F773:G773 F774:T780 S764:T764 F764:G764 F765:T772 S744:T762 F744:G762 F763:T763 S742:T742 F742:G742 F743:T743 S735:T736 F735:G736 F737:T741 S731:T733 F731:G733 F734:T734 S729:T729 F729:G729 F730:T730 S726:T727 F726:G727 F728:T728 S724:T724 F724:G724 F725:T725 S721:T722 F721:G722 F723:T723 S715:T719 F715:G719 F720:T720 S700:T707 F700:G707 S697:T699 F697:G699 F708:T714 S692:T695 F692:G695 F696:T696 S685:T690 F685:G690 F691:T691 S680:T681 F680:G681 F682:T684 S677:T678 F677:G678 F679:T679 S670:T675 F670:G675 F676:T676 S664:T667 F664:G667 F668:T669 S653:T657 F653:G657 F658:T663 S643:T651 F643:G651 F652:T652 S641:T641 F641:G641 F642:T642 S630:T639 F630:G639 F640:T640 S621:T621 F621:G621 F622:T629 S614:T616 F614:G616 F617:T620 S607:T607 F607:G607 F608:T613 S596:T598 F596:G598 S586:T595 F586:G595 F599:T606 S580:T581 F580:G581 F582:T585 S572:T578 F572:G578 F579:T579 S569:T570 F569:G570 F571:T571 S554:T564 F554:G564 F565:T568 S547:T552 F547:G552 F553:T553 S526:T542 F526:G542 F543:T546 S516:T517 F516:G517 S510:T515 F510:G515 F518:T525 S494:T505 F494:G505 F506:T509 S487:T488 F487:G488 F489:T493 S453:T485 F453:G485 F486:T486 S424:T448 F424:G448 S408:T423 F408:G423 F449:T452 S401:T401 F401:G401 F402:T407 S398:T398 F398:G398 F399:T400 S395:T395 F395:G395 F396:T397 S392:T392 F392:G392 F393:T394 S379:T382 F379:G382 F383:T391 S366:T374 F366:G374 F375:T378 S349:T361 F349:G361 F362:T365 S333:T347 F333:G347 F348:T348 S320:T331 F320:G331 F332:T332 S291:T315 F291:G315 F316:T319 S274:T289 F274:G289 F290:T290 S268:T272 F268:G272 F273:T273 S261:T266 F261:G266 F267:T267 S251:T252 F251:G252 F253:T260 S245:T246 F245:G246 F247:T250 S242:T242 F242:G242 F243:T244 S239:T239 F239:G239 F240:T241 S226:T230 F226:G230 F231:T238 S218:T221 F218:G221 F222:T225 S213:T213 F213:G213 S208:T212 F208:G212 S206:T207 F206:G207 F214:T217 S191:T200 F191:G200 F201:T205 S184:T184 F184:G184 F185:T190 S181:T181 F181:G181 F182:T183 S178:T178 F178:G178 F179:T180 S175:T175 F175:G175 F176:T177 S167:T167 F167:G167 F168:T174 S164:T164 F164:G164 F165:T166 S149:T159 F149:G159 F160:T163 S140:T144 F140:G144 F145:T148 S135:T138 F135:G138 F139:T139 G1045 S1045:T1045 F1046:T1047 F1042:T1042 F1039:T1040 I1045 K1045 M1045 O1045 Q1045" formula="1" unlockedFormula="1"/>
    <ignoredError sqref="H135:R138 H1041:R1041 H1043:R1043 H140:R144 H149:R159 H164:R164 H167:R167 H175:R175 H178:R178 H181:R181 H184:R184 H191:R200 H213:R213 H218:R221 H206:R207 H208:R212 H226:R230 H239:R239 H242:R242 H245:R246 H251:R252 H261:R266 H268:R272 H274:R289 H291:R315 H320:R331 H333:R347 H349:R361 H366:R374 H379:R382 H392:R392 H395:R395 H398:R398 H401:R401 H424:R448 H453:R485 H408:R423 H487:R488 H494:R505 H516:R517 H526:R542 H510:R515 H547:R552 H554:R564 H569:R570 H572:R578 H580:R581 H596:R598 H607:R607 H586:R595 H614:R616 H621:R621 H630:R639 H641:R641 H643:R651 H653:R657 H664:R667 H670:R675 H677:R678 H680:R681 H685:R690 H692:R695 H700:R707 H715:R719 H697:R699 H721:R722 H724:R724 H726:R727 H729:R729 H731:R733 H735:R736 H742:R742 H744:R748 H764:R764 H773:I773 H781:R783 H789:R800 H804:R804 H806:R811 H817:R817 H819:R821 H827:R833 H839:R840 H846:R847 H852:R853 H858:R859 H870:R870 H872:R883 H889:R897 H903:R913 H915:R921 H928:R930 H932:R946 H951:R953 H955:R963 H968:R969 H971:R971 H979:R996 H1002:R1002 H1004:R1004 H1009:R1015 H1017:R1019 H1021:R1023 H1025:R1035 H750:R762 K773:O773 Q773:R773" formula="1"/>
    <ignoredError sqref="P47" formulaRange="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46"/>
  <sheetViews>
    <sheetView tabSelected="1" workbookViewId="0">
      <selection activeCell="R1045" sqref="A1:R1045"/>
    </sheetView>
  </sheetViews>
  <sheetFormatPr defaultRowHeight="13.2" x14ac:dyDescent="0.25"/>
  <cols>
    <col min="1" max="1" width="2.6640625" customWidth="1"/>
    <col min="2" max="2" width="3.33203125" customWidth="1"/>
    <col min="4" max="4" width="1.33203125" customWidth="1"/>
    <col min="5" max="5" width="30.6640625" bestFit="1" customWidth="1"/>
    <col min="6" max="6" width="11.21875" bestFit="1" customWidth="1"/>
    <col min="7" max="7" width="2" customWidth="1"/>
    <col min="8" max="8" width="9.77734375" bestFit="1" customWidth="1"/>
    <col min="9" max="9" width="2" customWidth="1"/>
    <col min="10" max="10" width="11.21875" bestFit="1" customWidth="1"/>
    <col min="11" max="11" width="2" customWidth="1"/>
    <col min="12" max="12" width="9.77734375" bestFit="1" customWidth="1"/>
    <col min="13" max="13" width="2" customWidth="1"/>
    <col min="14" max="14" width="11.21875" bestFit="1" customWidth="1"/>
    <col min="15" max="15" width="2" customWidth="1"/>
    <col min="16" max="16" width="11.21875" bestFit="1" customWidth="1"/>
    <col min="17" max="17" width="2" customWidth="1"/>
    <col min="18" max="18" width="9.77734375" bestFit="1" customWidth="1"/>
  </cols>
  <sheetData>
    <row r="1" spans="1:18" x14ac:dyDescent="0.25">
      <c r="A1" s="2"/>
      <c r="B1" s="2"/>
      <c r="C1" s="2"/>
      <c r="D1" s="68"/>
      <c r="E1" s="3" t="s">
        <v>17</v>
      </c>
      <c r="F1" s="25" t="s">
        <v>17</v>
      </c>
      <c r="G1" s="26"/>
      <c r="H1" s="27" t="s">
        <v>18</v>
      </c>
      <c r="I1" s="27"/>
      <c r="J1" s="27"/>
      <c r="K1" s="27"/>
      <c r="L1" s="27"/>
      <c r="M1" s="28"/>
      <c r="N1" s="27" t="s">
        <v>19</v>
      </c>
      <c r="O1" s="27"/>
      <c r="P1" s="27"/>
      <c r="Q1" s="27"/>
      <c r="R1" s="27"/>
    </row>
    <row r="2" spans="1:18" ht="26.4" x14ac:dyDescent="0.25">
      <c r="A2" s="6"/>
      <c r="B2" s="6"/>
      <c r="C2" s="6"/>
      <c r="D2" s="6"/>
      <c r="E2" s="6" t="s">
        <v>17</v>
      </c>
      <c r="F2" s="29" t="s">
        <v>4</v>
      </c>
      <c r="G2" s="30"/>
      <c r="H2" s="31" t="s">
        <v>20</v>
      </c>
      <c r="I2" s="31"/>
      <c r="J2" s="31"/>
      <c r="K2" s="32"/>
      <c r="L2" s="33" t="s">
        <v>5</v>
      </c>
      <c r="M2" s="34"/>
      <c r="N2" s="29" t="s">
        <v>21</v>
      </c>
      <c r="O2" s="35"/>
      <c r="P2" s="29" t="s">
        <v>3</v>
      </c>
      <c r="Q2" s="35"/>
      <c r="R2" s="29" t="s">
        <v>22</v>
      </c>
    </row>
    <row r="3" spans="1:18" x14ac:dyDescent="0.25">
      <c r="A3" s="65"/>
      <c r="B3" s="65"/>
      <c r="C3" s="65"/>
      <c r="D3" s="14"/>
      <c r="E3" s="65"/>
      <c r="F3" s="36"/>
      <c r="G3" s="37"/>
      <c r="H3" s="38" t="s">
        <v>23</v>
      </c>
      <c r="I3" s="36"/>
      <c r="J3" s="39" t="s">
        <v>24</v>
      </c>
      <c r="K3" s="36"/>
      <c r="L3" s="36"/>
      <c r="M3" s="36"/>
      <c r="N3" s="36"/>
      <c r="O3" s="36"/>
      <c r="P3" s="36"/>
      <c r="Q3" s="36"/>
      <c r="R3" s="36" t="s">
        <v>17</v>
      </c>
    </row>
    <row r="4" spans="1:18" x14ac:dyDescent="0.25">
      <c r="A4" s="9" t="s">
        <v>25</v>
      </c>
      <c r="B4" s="9"/>
      <c r="C4" s="65"/>
      <c r="D4" s="14"/>
      <c r="E4" s="65"/>
      <c r="F4" s="36"/>
      <c r="G4" s="37"/>
      <c r="H4" s="36"/>
      <c r="I4" s="36"/>
      <c r="J4" s="36"/>
      <c r="K4" s="36"/>
      <c r="L4" s="36"/>
      <c r="M4" s="36"/>
      <c r="N4" s="36"/>
      <c r="O4" s="36"/>
      <c r="P4" s="36"/>
      <c r="Q4" s="36"/>
      <c r="R4" s="36"/>
    </row>
    <row r="5" spans="1:18" x14ac:dyDescent="0.25">
      <c r="A5" s="10" t="s">
        <v>26</v>
      </c>
      <c r="B5" s="10"/>
      <c r="C5" s="65"/>
      <c r="D5" s="14"/>
      <c r="E5" s="9"/>
      <c r="F5" s="36"/>
      <c r="G5" s="37"/>
      <c r="H5" s="36"/>
      <c r="I5" s="36"/>
      <c r="J5" s="36"/>
      <c r="K5" s="36"/>
      <c r="L5" s="36"/>
      <c r="M5" s="36"/>
      <c r="N5" s="36"/>
      <c r="O5" s="36"/>
      <c r="P5" s="36"/>
      <c r="Q5" s="36"/>
      <c r="R5" s="36"/>
    </row>
    <row r="6" spans="1:18" x14ac:dyDescent="0.25">
      <c r="A6" s="10"/>
      <c r="B6" s="10"/>
      <c r="C6" s="65"/>
      <c r="D6" s="14"/>
      <c r="E6" s="9"/>
      <c r="F6" s="36"/>
      <c r="G6" s="37"/>
      <c r="H6" s="36"/>
      <c r="I6" s="36"/>
      <c r="J6" s="36"/>
      <c r="K6" s="36"/>
      <c r="L6" s="36"/>
      <c r="M6" s="36"/>
      <c r="N6" s="36"/>
      <c r="O6" s="36"/>
      <c r="P6" s="36"/>
      <c r="Q6" s="36"/>
      <c r="R6" s="36"/>
    </row>
    <row r="7" spans="1:18" x14ac:dyDescent="0.25">
      <c r="A7" s="65"/>
      <c r="B7" s="65" t="s">
        <v>27</v>
      </c>
      <c r="C7" s="65"/>
      <c r="D7" s="14"/>
      <c r="E7" s="65"/>
      <c r="F7" s="36"/>
      <c r="G7" s="37"/>
      <c r="H7" s="36"/>
      <c r="I7" s="36"/>
      <c r="J7" s="36"/>
      <c r="K7" s="36"/>
      <c r="L7" s="36"/>
      <c r="M7" s="36"/>
      <c r="N7" s="36"/>
      <c r="O7" s="36"/>
      <c r="P7" s="36"/>
      <c r="Q7" s="36"/>
      <c r="R7" s="36"/>
    </row>
    <row r="8" spans="1:18" x14ac:dyDescent="0.25">
      <c r="A8" s="65"/>
      <c r="B8" s="14"/>
      <c r="C8" s="47" t="s">
        <v>28</v>
      </c>
      <c r="D8" s="14"/>
      <c r="E8" s="65"/>
      <c r="F8" s="43">
        <f>SUM(H8:L8)</f>
        <v>8184000</v>
      </c>
      <c r="G8" s="44"/>
      <c r="H8" s="43">
        <v>2872000</v>
      </c>
      <c r="I8" s="44"/>
      <c r="J8" s="43">
        <v>178000</v>
      </c>
      <c r="K8" s="44"/>
      <c r="L8" s="43">
        <v>5134000</v>
      </c>
      <c r="M8" s="44"/>
      <c r="N8" s="43">
        <v>3337000</v>
      </c>
      <c r="O8" s="44"/>
      <c r="P8" s="43">
        <v>4847000</v>
      </c>
      <c r="Q8" s="44"/>
      <c r="R8" s="43">
        <v>0</v>
      </c>
    </row>
    <row r="9" spans="1:18" x14ac:dyDescent="0.25">
      <c r="A9" s="65"/>
      <c r="B9" s="14"/>
      <c r="C9" s="47" t="s">
        <v>273</v>
      </c>
      <c r="D9" s="14"/>
      <c r="E9" s="12"/>
      <c r="F9" s="36">
        <f>SUM(H9:L9)</f>
        <v>8000</v>
      </c>
      <c r="G9" s="40"/>
      <c r="H9" s="36">
        <v>8000</v>
      </c>
      <c r="I9" s="40"/>
      <c r="J9" s="36">
        <v>0</v>
      </c>
      <c r="K9" s="40"/>
      <c r="L9" s="36">
        <v>0</v>
      </c>
      <c r="M9" s="40"/>
      <c r="N9" s="36">
        <v>3000</v>
      </c>
      <c r="O9" s="40"/>
      <c r="P9" s="36">
        <v>5000</v>
      </c>
      <c r="Q9" s="40"/>
      <c r="R9" s="36">
        <v>0</v>
      </c>
    </row>
    <row r="10" spans="1:18" x14ac:dyDescent="0.25">
      <c r="A10" s="65"/>
      <c r="B10" s="14"/>
      <c r="C10" s="47" t="s">
        <v>29</v>
      </c>
      <c r="D10" s="14"/>
      <c r="E10" s="65"/>
      <c r="F10" s="36">
        <f>SUM(H10:L10)</f>
        <v>11450000</v>
      </c>
      <c r="G10" s="40"/>
      <c r="H10" s="36">
        <v>4675000</v>
      </c>
      <c r="I10" s="40"/>
      <c r="J10" s="36">
        <v>2249000</v>
      </c>
      <c r="K10" s="40"/>
      <c r="L10" s="36">
        <v>4526000</v>
      </c>
      <c r="M10" s="40"/>
      <c r="N10" s="36">
        <v>5298000</v>
      </c>
      <c r="O10" s="40"/>
      <c r="P10" s="36">
        <v>6258000</v>
      </c>
      <c r="Q10" s="40"/>
      <c r="R10" s="36">
        <v>106000</v>
      </c>
    </row>
    <row r="11" spans="1:18" x14ac:dyDescent="0.25">
      <c r="A11" s="65"/>
      <c r="B11" s="14"/>
      <c r="C11" s="47" t="s">
        <v>30</v>
      </c>
      <c r="D11" s="14"/>
      <c r="E11" s="65"/>
      <c r="F11" s="36">
        <f>SUM(H11:L11)</f>
        <v>0</v>
      </c>
      <c r="G11" s="40"/>
      <c r="H11" s="36">
        <v>0</v>
      </c>
      <c r="I11" s="40"/>
      <c r="J11" s="36">
        <v>0</v>
      </c>
      <c r="K11" s="40"/>
      <c r="L11" s="36">
        <v>0</v>
      </c>
      <c r="M11" s="40"/>
      <c r="N11" s="36">
        <v>0</v>
      </c>
      <c r="O11" s="40"/>
      <c r="P11" s="36">
        <v>0</v>
      </c>
      <c r="Q11" s="40"/>
      <c r="R11" s="36">
        <v>0</v>
      </c>
    </row>
    <row r="12" spans="1:18" x14ac:dyDescent="0.25">
      <c r="A12" s="65"/>
      <c r="B12" s="14"/>
      <c r="C12" s="47" t="s">
        <v>31</v>
      </c>
      <c r="D12" s="14"/>
      <c r="E12" s="65"/>
      <c r="F12" s="36">
        <f>SUM(H12:L12)</f>
        <v>217000</v>
      </c>
      <c r="G12" s="40"/>
      <c r="H12" s="36">
        <v>210000</v>
      </c>
      <c r="I12" s="40"/>
      <c r="J12" s="36">
        <v>-11000</v>
      </c>
      <c r="K12" s="40"/>
      <c r="L12" s="36">
        <v>18000</v>
      </c>
      <c r="M12" s="40"/>
      <c r="N12" s="36">
        <v>91000</v>
      </c>
      <c r="O12" s="40"/>
      <c r="P12" s="36">
        <v>151000</v>
      </c>
      <c r="Q12" s="40"/>
      <c r="R12" s="36">
        <v>25000</v>
      </c>
    </row>
    <row r="13" spans="1:18" x14ac:dyDescent="0.25">
      <c r="A13" s="65"/>
      <c r="B13" s="14"/>
      <c r="C13" s="65" t="s">
        <v>504</v>
      </c>
      <c r="D13" s="65"/>
      <c r="E13" s="65"/>
      <c r="F13" s="36">
        <f t="shared" ref="F13:F45" si="0">SUM(H13:L13)</f>
        <v>5448000</v>
      </c>
      <c r="G13" s="40"/>
      <c r="H13" s="36">
        <v>1557000</v>
      </c>
      <c r="I13" s="40"/>
      <c r="J13" s="36">
        <v>294000</v>
      </c>
      <c r="K13" s="40"/>
      <c r="L13" s="36">
        <v>3597000</v>
      </c>
      <c r="M13" s="40"/>
      <c r="N13" s="36">
        <v>3268000</v>
      </c>
      <c r="O13" s="40"/>
      <c r="P13" s="36">
        <v>2471000</v>
      </c>
      <c r="Q13" s="40"/>
      <c r="R13" s="36">
        <v>291000</v>
      </c>
    </row>
    <row r="14" spans="1:18" x14ac:dyDescent="0.25">
      <c r="A14" s="14"/>
      <c r="B14" s="14"/>
      <c r="C14" s="47" t="s">
        <v>32</v>
      </c>
      <c r="D14" s="14"/>
      <c r="E14" s="65"/>
      <c r="F14" s="36">
        <f t="shared" si="0"/>
        <v>111000</v>
      </c>
      <c r="G14" s="40"/>
      <c r="H14" s="36">
        <v>0</v>
      </c>
      <c r="I14" s="40"/>
      <c r="J14" s="36">
        <v>0</v>
      </c>
      <c r="K14" s="40"/>
      <c r="L14" s="36">
        <v>111000</v>
      </c>
      <c r="M14" s="40"/>
      <c r="N14" s="36">
        <v>24000</v>
      </c>
      <c r="O14" s="40"/>
      <c r="P14" s="36">
        <v>88000</v>
      </c>
      <c r="Q14" s="40"/>
      <c r="R14" s="36">
        <v>1000</v>
      </c>
    </row>
    <row r="15" spans="1:18" x14ac:dyDescent="0.25">
      <c r="A15" s="14"/>
      <c r="B15" s="14"/>
      <c r="C15" s="47" t="s">
        <v>33</v>
      </c>
      <c r="D15" s="14"/>
      <c r="E15" s="65"/>
      <c r="F15" s="36">
        <f t="shared" si="0"/>
        <v>2137000</v>
      </c>
      <c r="G15" s="40"/>
      <c r="H15" s="36">
        <v>1705000</v>
      </c>
      <c r="I15" s="40"/>
      <c r="J15" s="36">
        <v>72000</v>
      </c>
      <c r="K15" s="40"/>
      <c r="L15" s="36">
        <v>360000</v>
      </c>
      <c r="M15" s="40"/>
      <c r="N15" s="36">
        <v>1297000</v>
      </c>
      <c r="O15" s="40"/>
      <c r="P15" s="36">
        <v>841000</v>
      </c>
      <c r="Q15" s="40"/>
      <c r="R15" s="36">
        <v>1000</v>
      </c>
    </row>
    <row r="16" spans="1:18" x14ac:dyDescent="0.25">
      <c r="A16" s="14"/>
      <c r="B16" s="14"/>
      <c r="C16" s="47" t="s">
        <v>537</v>
      </c>
      <c r="D16" s="14"/>
      <c r="E16" s="65"/>
      <c r="F16" s="36">
        <f t="shared" si="0"/>
        <v>4050000</v>
      </c>
      <c r="G16" s="40"/>
      <c r="H16" s="36">
        <v>4025000</v>
      </c>
      <c r="I16" s="40"/>
      <c r="J16" s="36">
        <v>25000</v>
      </c>
      <c r="K16" s="40"/>
      <c r="L16" s="36">
        <v>0</v>
      </c>
      <c r="M16" s="40"/>
      <c r="N16" s="36">
        <v>2612000</v>
      </c>
      <c r="O16" s="40"/>
      <c r="P16" s="36">
        <v>1438000</v>
      </c>
      <c r="Q16" s="40"/>
      <c r="R16" s="36">
        <v>0</v>
      </c>
    </row>
    <row r="17" spans="1:18" x14ac:dyDescent="0.25">
      <c r="A17" s="65"/>
      <c r="B17" s="14"/>
      <c r="C17" s="47" t="s">
        <v>34</v>
      </c>
      <c r="D17" s="14"/>
      <c r="E17" s="65"/>
      <c r="F17" s="36">
        <f t="shared" si="0"/>
        <v>11213000</v>
      </c>
      <c r="G17" s="40"/>
      <c r="H17" s="36">
        <v>2727000</v>
      </c>
      <c r="I17" s="40"/>
      <c r="J17" s="36">
        <v>517000</v>
      </c>
      <c r="K17" s="40"/>
      <c r="L17" s="36">
        <v>7969000</v>
      </c>
      <c r="M17" s="40"/>
      <c r="N17" s="36">
        <v>5129000</v>
      </c>
      <c r="O17" s="40"/>
      <c r="P17" s="36">
        <v>6087000</v>
      </c>
      <c r="Q17" s="40"/>
      <c r="R17" s="36">
        <v>3000</v>
      </c>
    </row>
    <row r="18" spans="1:18" x14ac:dyDescent="0.25">
      <c r="A18" s="65"/>
      <c r="B18" s="14"/>
      <c r="C18" s="47" t="s">
        <v>35</v>
      </c>
      <c r="D18" s="14"/>
      <c r="E18" s="65"/>
      <c r="F18" s="36">
        <f t="shared" si="0"/>
        <v>262000</v>
      </c>
      <c r="G18" s="40"/>
      <c r="H18" s="36">
        <v>19000</v>
      </c>
      <c r="I18" s="40"/>
      <c r="J18" s="36">
        <v>8000</v>
      </c>
      <c r="K18" s="40"/>
      <c r="L18" s="36">
        <v>235000</v>
      </c>
      <c r="M18" s="40"/>
      <c r="N18" s="36">
        <v>154000</v>
      </c>
      <c r="O18" s="40"/>
      <c r="P18" s="36">
        <v>108000</v>
      </c>
      <c r="Q18" s="40"/>
      <c r="R18" s="36">
        <v>0</v>
      </c>
    </row>
    <row r="19" spans="1:18" x14ac:dyDescent="0.25">
      <c r="A19" s="65"/>
      <c r="B19" s="14"/>
      <c r="C19" s="47" t="s">
        <v>36</v>
      </c>
      <c r="D19" s="14"/>
      <c r="E19" s="65"/>
      <c r="F19" s="36">
        <f t="shared" si="0"/>
        <v>4841000</v>
      </c>
      <c r="G19" s="40"/>
      <c r="H19" s="36">
        <v>1632000</v>
      </c>
      <c r="I19" s="40"/>
      <c r="J19" s="36">
        <v>224000</v>
      </c>
      <c r="K19" s="40"/>
      <c r="L19" s="36">
        <v>2985000</v>
      </c>
      <c r="M19" s="40"/>
      <c r="N19" s="36">
        <v>3048000</v>
      </c>
      <c r="O19" s="40"/>
      <c r="P19" s="36">
        <v>1806000</v>
      </c>
      <c r="Q19" s="40"/>
      <c r="R19" s="36">
        <v>13000</v>
      </c>
    </row>
    <row r="20" spans="1:18" x14ac:dyDescent="0.25">
      <c r="A20" s="65"/>
      <c r="B20" s="14"/>
      <c r="C20" s="48" t="s">
        <v>37</v>
      </c>
      <c r="D20" s="14"/>
      <c r="E20" s="65"/>
      <c r="F20" s="36">
        <f t="shared" si="0"/>
        <v>6240000</v>
      </c>
      <c r="G20" s="40"/>
      <c r="H20" s="36">
        <v>1241000</v>
      </c>
      <c r="I20" s="40"/>
      <c r="J20" s="36">
        <v>63000</v>
      </c>
      <c r="K20" s="40"/>
      <c r="L20" s="36">
        <v>4936000</v>
      </c>
      <c r="M20" s="40"/>
      <c r="N20" s="36">
        <v>3027000</v>
      </c>
      <c r="O20" s="40"/>
      <c r="P20" s="36">
        <v>3215000</v>
      </c>
      <c r="Q20" s="40"/>
      <c r="R20" s="36">
        <v>2000</v>
      </c>
    </row>
    <row r="21" spans="1:18" x14ac:dyDescent="0.25">
      <c r="A21" s="14"/>
      <c r="B21" s="14"/>
      <c r="C21" s="47" t="s">
        <v>38</v>
      </c>
      <c r="D21" s="14"/>
      <c r="E21" s="65"/>
      <c r="F21" s="36">
        <f t="shared" si="0"/>
        <v>3577000</v>
      </c>
      <c r="G21" s="40"/>
      <c r="H21" s="36">
        <v>916000</v>
      </c>
      <c r="I21" s="40"/>
      <c r="J21" s="36">
        <v>51000</v>
      </c>
      <c r="K21" s="40"/>
      <c r="L21" s="36">
        <v>2610000</v>
      </c>
      <c r="M21" s="40"/>
      <c r="N21" s="36">
        <v>1827000</v>
      </c>
      <c r="O21" s="40"/>
      <c r="P21" s="36">
        <v>1751000</v>
      </c>
      <c r="Q21" s="40"/>
      <c r="R21" s="36">
        <v>1000</v>
      </c>
    </row>
    <row r="22" spans="1:18" x14ac:dyDescent="0.25">
      <c r="A22" s="65"/>
      <c r="B22" s="14"/>
      <c r="C22" s="48" t="s">
        <v>39</v>
      </c>
      <c r="D22" s="14"/>
      <c r="E22" s="65"/>
      <c r="F22" s="36">
        <f t="shared" si="0"/>
        <v>0</v>
      </c>
      <c r="G22" s="40"/>
      <c r="H22" s="36">
        <v>0</v>
      </c>
      <c r="I22" s="40"/>
      <c r="J22" s="36">
        <v>0</v>
      </c>
      <c r="K22" s="40"/>
      <c r="L22" s="36">
        <v>0</v>
      </c>
      <c r="M22" s="40"/>
      <c r="N22" s="36">
        <v>0</v>
      </c>
      <c r="O22" s="40"/>
      <c r="P22" s="36">
        <v>0</v>
      </c>
      <c r="Q22" s="40"/>
      <c r="R22" s="36">
        <v>0</v>
      </c>
    </row>
    <row r="23" spans="1:18" x14ac:dyDescent="0.25">
      <c r="A23" s="65"/>
      <c r="B23" s="14"/>
      <c r="C23" s="48" t="s">
        <v>40</v>
      </c>
      <c r="D23" s="14"/>
      <c r="E23" s="65"/>
      <c r="F23" s="36">
        <f t="shared" si="0"/>
        <v>5357000</v>
      </c>
      <c r="G23" s="40"/>
      <c r="H23" s="36">
        <v>1446000</v>
      </c>
      <c r="I23" s="40"/>
      <c r="J23" s="36">
        <v>679000</v>
      </c>
      <c r="K23" s="40"/>
      <c r="L23" s="36">
        <v>3232000</v>
      </c>
      <c r="M23" s="40"/>
      <c r="N23" s="36">
        <v>2879000</v>
      </c>
      <c r="O23" s="40"/>
      <c r="P23" s="36">
        <v>2527000</v>
      </c>
      <c r="Q23" s="40"/>
      <c r="R23" s="36">
        <v>49000</v>
      </c>
    </row>
    <row r="24" spans="1:18" x14ac:dyDescent="0.25">
      <c r="A24" s="65"/>
      <c r="B24" s="14"/>
      <c r="C24" s="48" t="s">
        <v>23</v>
      </c>
      <c r="D24" s="14"/>
      <c r="E24" s="65"/>
      <c r="F24" s="36">
        <f t="shared" si="0"/>
        <v>7531000</v>
      </c>
      <c r="G24" s="40"/>
      <c r="H24" s="36">
        <v>1878000</v>
      </c>
      <c r="I24" s="40"/>
      <c r="J24" s="36">
        <v>313000</v>
      </c>
      <c r="K24" s="40"/>
      <c r="L24" s="36">
        <v>5340000</v>
      </c>
      <c r="M24" s="40"/>
      <c r="N24" s="36">
        <v>2752000</v>
      </c>
      <c r="O24" s="40"/>
      <c r="P24" s="36">
        <v>5267000</v>
      </c>
      <c r="Q24" s="40"/>
      <c r="R24" s="36">
        <v>488000</v>
      </c>
    </row>
    <row r="25" spans="1:18" x14ac:dyDescent="0.25">
      <c r="A25" s="65"/>
      <c r="B25" s="14"/>
      <c r="C25" s="48" t="s">
        <v>41</v>
      </c>
      <c r="D25" s="14"/>
      <c r="E25" s="65"/>
      <c r="F25" s="36">
        <f t="shared" si="0"/>
        <v>896000</v>
      </c>
      <c r="G25" s="40"/>
      <c r="H25" s="36">
        <v>30000</v>
      </c>
      <c r="I25" s="40"/>
      <c r="J25" s="36">
        <v>19000</v>
      </c>
      <c r="K25" s="40"/>
      <c r="L25" s="36">
        <v>847000</v>
      </c>
      <c r="M25" s="40"/>
      <c r="N25" s="36">
        <v>406000</v>
      </c>
      <c r="O25" s="40"/>
      <c r="P25" s="36">
        <v>490000</v>
      </c>
      <c r="Q25" s="40"/>
      <c r="R25" s="36">
        <v>0</v>
      </c>
    </row>
    <row r="26" spans="1:18" x14ac:dyDescent="0.25">
      <c r="A26" s="65"/>
      <c r="B26" s="14"/>
      <c r="C26" s="48" t="s">
        <v>42</v>
      </c>
      <c r="D26" s="14"/>
      <c r="E26" s="14"/>
      <c r="F26" s="36">
        <f t="shared" si="0"/>
        <v>10127000</v>
      </c>
      <c r="G26" s="40"/>
      <c r="H26" s="36">
        <v>2910000</v>
      </c>
      <c r="I26" s="40"/>
      <c r="J26" s="36">
        <v>245000</v>
      </c>
      <c r="K26" s="40"/>
      <c r="L26" s="36">
        <v>6972000</v>
      </c>
      <c r="M26" s="40"/>
      <c r="N26" s="36">
        <v>5768000</v>
      </c>
      <c r="O26" s="40"/>
      <c r="P26" s="36">
        <v>4385000</v>
      </c>
      <c r="Q26" s="40"/>
      <c r="R26" s="36">
        <v>26000</v>
      </c>
    </row>
    <row r="27" spans="1:18" x14ac:dyDescent="0.25">
      <c r="A27" s="65"/>
      <c r="B27" s="14"/>
      <c r="C27" s="47" t="s">
        <v>43</v>
      </c>
      <c r="D27" s="14"/>
      <c r="E27" s="65"/>
      <c r="F27" s="36">
        <f t="shared" si="0"/>
        <v>291000</v>
      </c>
      <c r="G27" s="40"/>
      <c r="H27" s="36">
        <v>252000</v>
      </c>
      <c r="I27" s="40"/>
      <c r="J27" s="36">
        <v>39000</v>
      </c>
      <c r="K27" s="40"/>
      <c r="L27" s="36">
        <v>0</v>
      </c>
      <c r="M27" s="40"/>
      <c r="N27" s="36">
        <v>164000</v>
      </c>
      <c r="O27" s="40"/>
      <c r="P27" s="36">
        <v>127000</v>
      </c>
      <c r="Q27" s="40"/>
      <c r="R27" s="36">
        <v>0</v>
      </c>
    </row>
    <row r="28" spans="1:18" x14ac:dyDescent="0.25">
      <c r="A28" s="14"/>
      <c r="B28" s="14"/>
      <c r="C28" s="47" t="s">
        <v>44</v>
      </c>
      <c r="D28" s="14"/>
      <c r="E28" s="65"/>
      <c r="F28" s="36">
        <f t="shared" si="0"/>
        <v>845000</v>
      </c>
      <c r="G28" s="40"/>
      <c r="H28" s="36">
        <v>280000</v>
      </c>
      <c r="I28" s="40"/>
      <c r="J28" s="36">
        <v>0</v>
      </c>
      <c r="K28" s="40"/>
      <c r="L28" s="36">
        <v>565000</v>
      </c>
      <c r="M28" s="40"/>
      <c r="N28" s="36">
        <v>521000</v>
      </c>
      <c r="O28" s="40"/>
      <c r="P28" s="36">
        <v>325000</v>
      </c>
      <c r="Q28" s="40"/>
      <c r="R28" s="36">
        <v>1000</v>
      </c>
    </row>
    <row r="29" spans="1:18" x14ac:dyDescent="0.25">
      <c r="A29" s="14"/>
      <c r="B29" s="14"/>
      <c r="C29" s="47" t="s">
        <v>45</v>
      </c>
      <c r="D29" s="14"/>
      <c r="E29" s="65"/>
      <c r="F29" s="36">
        <f t="shared" si="0"/>
        <v>3132000</v>
      </c>
      <c r="G29" s="40"/>
      <c r="H29" s="36">
        <v>699000</v>
      </c>
      <c r="I29" s="40"/>
      <c r="J29" s="36">
        <v>3000</v>
      </c>
      <c r="K29" s="40"/>
      <c r="L29" s="36">
        <v>2430000</v>
      </c>
      <c r="M29" s="40"/>
      <c r="N29" s="36">
        <v>1835000</v>
      </c>
      <c r="O29" s="40"/>
      <c r="P29" s="36">
        <v>1297000</v>
      </c>
      <c r="Q29" s="40"/>
      <c r="R29" s="36">
        <v>0</v>
      </c>
    </row>
    <row r="30" spans="1:18" x14ac:dyDescent="0.25">
      <c r="A30" s="14"/>
      <c r="B30" s="14"/>
      <c r="C30" s="47" t="s">
        <v>513</v>
      </c>
      <c r="D30" s="14"/>
      <c r="E30" s="65"/>
      <c r="F30" s="36">
        <f t="shared" si="0"/>
        <v>72000</v>
      </c>
      <c r="G30" s="40"/>
      <c r="H30" s="36">
        <v>72000</v>
      </c>
      <c r="I30" s="40"/>
      <c r="J30" s="36">
        <v>0</v>
      </c>
      <c r="K30" s="40"/>
      <c r="L30" s="36">
        <v>0</v>
      </c>
      <c r="M30" s="40"/>
      <c r="N30" s="36">
        <v>52000</v>
      </c>
      <c r="O30" s="40"/>
      <c r="P30" s="36">
        <v>20000</v>
      </c>
      <c r="Q30" s="40"/>
      <c r="R30" s="36">
        <v>0</v>
      </c>
    </row>
    <row r="31" spans="1:18" x14ac:dyDescent="0.25">
      <c r="A31" s="65"/>
      <c r="B31" s="14"/>
      <c r="C31" s="47" t="s">
        <v>46</v>
      </c>
      <c r="D31" s="14"/>
      <c r="E31" s="65"/>
      <c r="F31" s="36">
        <f t="shared" si="0"/>
        <v>355000</v>
      </c>
      <c r="G31" s="40"/>
      <c r="H31" s="36">
        <v>74000</v>
      </c>
      <c r="I31" s="40"/>
      <c r="J31" s="36">
        <v>2000</v>
      </c>
      <c r="K31" s="40"/>
      <c r="L31" s="36">
        <v>279000</v>
      </c>
      <c r="M31" s="40"/>
      <c r="N31" s="36">
        <v>178000</v>
      </c>
      <c r="O31" s="40"/>
      <c r="P31" s="36">
        <v>176000</v>
      </c>
      <c r="Q31" s="40"/>
      <c r="R31" s="36">
        <v>-1000</v>
      </c>
    </row>
    <row r="32" spans="1:18" x14ac:dyDescent="0.25">
      <c r="A32" s="65"/>
      <c r="B32" s="65"/>
      <c r="C32" s="47" t="s">
        <v>123</v>
      </c>
      <c r="D32" s="14"/>
      <c r="E32" s="65"/>
      <c r="F32" s="36">
        <f t="shared" si="0"/>
        <v>1132000</v>
      </c>
      <c r="G32" s="40"/>
      <c r="H32" s="36">
        <v>361000</v>
      </c>
      <c r="I32" s="40"/>
      <c r="J32" s="36">
        <v>156000</v>
      </c>
      <c r="K32" s="40"/>
      <c r="L32" s="36">
        <v>615000</v>
      </c>
      <c r="M32" s="40"/>
      <c r="N32" s="36">
        <v>695000</v>
      </c>
      <c r="O32" s="40"/>
      <c r="P32" s="36">
        <v>437000</v>
      </c>
      <c r="Q32" s="40"/>
      <c r="R32" s="36">
        <v>0</v>
      </c>
    </row>
    <row r="33" spans="1:18" x14ac:dyDescent="0.25">
      <c r="A33" s="65"/>
      <c r="B33" s="14"/>
      <c r="C33" s="47" t="s">
        <v>47</v>
      </c>
      <c r="D33" s="14"/>
      <c r="E33" s="12"/>
      <c r="F33" s="36">
        <f t="shared" si="0"/>
        <v>10525000</v>
      </c>
      <c r="G33" s="40"/>
      <c r="H33" s="36">
        <v>1443000</v>
      </c>
      <c r="I33" s="40"/>
      <c r="J33" s="36">
        <v>64000</v>
      </c>
      <c r="K33" s="40"/>
      <c r="L33" s="36">
        <v>9018000</v>
      </c>
      <c r="M33" s="40"/>
      <c r="N33" s="36">
        <v>4430000</v>
      </c>
      <c r="O33" s="40"/>
      <c r="P33" s="36">
        <v>6537000</v>
      </c>
      <c r="Q33" s="40"/>
      <c r="R33" s="36">
        <v>442000</v>
      </c>
    </row>
    <row r="34" spans="1:18" x14ac:dyDescent="0.25">
      <c r="A34" s="65"/>
      <c r="B34" s="14"/>
      <c r="C34" s="47" t="s">
        <v>124</v>
      </c>
      <c r="D34" s="14"/>
      <c r="E34" s="65"/>
      <c r="F34" s="36">
        <f t="shared" si="0"/>
        <v>539000</v>
      </c>
      <c r="G34" s="40"/>
      <c r="H34" s="36">
        <v>504000</v>
      </c>
      <c r="I34" s="40"/>
      <c r="J34" s="36">
        <v>0</v>
      </c>
      <c r="K34" s="40"/>
      <c r="L34" s="36">
        <v>35000</v>
      </c>
      <c r="M34" s="40"/>
      <c r="N34" s="36">
        <v>383000</v>
      </c>
      <c r="O34" s="40"/>
      <c r="P34" s="36">
        <v>156000</v>
      </c>
      <c r="Q34" s="40"/>
      <c r="R34" s="36">
        <v>0</v>
      </c>
    </row>
    <row r="35" spans="1:18" x14ac:dyDescent="0.25">
      <c r="A35" s="14"/>
      <c r="B35" s="14"/>
      <c r="C35" s="47" t="s">
        <v>49</v>
      </c>
      <c r="D35" s="14"/>
      <c r="E35" s="65"/>
      <c r="F35" s="36">
        <f t="shared" si="0"/>
        <v>3640000</v>
      </c>
      <c r="G35" s="40"/>
      <c r="H35" s="36">
        <v>524000</v>
      </c>
      <c r="I35" s="40"/>
      <c r="J35" s="36">
        <v>14000</v>
      </c>
      <c r="K35" s="40"/>
      <c r="L35" s="36">
        <v>3102000</v>
      </c>
      <c r="M35" s="40"/>
      <c r="N35" s="36">
        <v>1916000</v>
      </c>
      <c r="O35" s="40"/>
      <c r="P35" s="36">
        <v>1724000</v>
      </c>
      <c r="Q35" s="40"/>
      <c r="R35" s="36">
        <v>0</v>
      </c>
    </row>
    <row r="36" spans="1:18" x14ac:dyDescent="0.25">
      <c r="A36" s="65"/>
      <c r="B36" s="14"/>
      <c r="C36" s="47" t="s">
        <v>50</v>
      </c>
      <c r="D36" s="14"/>
      <c r="E36" s="12"/>
      <c r="F36" s="36">
        <f t="shared" si="0"/>
        <v>12629000</v>
      </c>
      <c r="G36" s="40"/>
      <c r="H36" s="36">
        <v>2538000</v>
      </c>
      <c r="I36" s="40"/>
      <c r="J36" s="36">
        <v>333000</v>
      </c>
      <c r="K36" s="40"/>
      <c r="L36" s="36">
        <v>9758000</v>
      </c>
      <c r="M36" s="40"/>
      <c r="N36" s="36">
        <v>6377000</v>
      </c>
      <c r="O36" s="40"/>
      <c r="P36" s="36">
        <v>6252000</v>
      </c>
      <c r="Q36" s="40"/>
      <c r="R36" s="36">
        <v>0</v>
      </c>
    </row>
    <row r="37" spans="1:18" x14ac:dyDescent="0.25">
      <c r="A37" s="65"/>
      <c r="B37" s="14"/>
      <c r="C37" s="47" t="s">
        <v>51</v>
      </c>
      <c r="D37" s="14"/>
      <c r="E37" s="12"/>
      <c r="F37" s="36">
        <f t="shared" si="0"/>
        <v>42317000</v>
      </c>
      <c r="G37" s="40"/>
      <c r="H37" s="36">
        <v>9187000</v>
      </c>
      <c r="I37" s="40"/>
      <c r="J37" s="36">
        <v>3476000</v>
      </c>
      <c r="K37" s="40"/>
      <c r="L37" s="36">
        <v>29654000</v>
      </c>
      <c r="M37" s="40"/>
      <c r="N37" s="36">
        <v>17746000</v>
      </c>
      <c r="O37" s="40"/>
      <c r="P37" s="36">
        <v>25508000</v>
      </c>
      <c r="Q37" s="40"/>
      <c r="R37" s="36">
        <v>937000</v>
      </c>
    </row>
    <row r="38" spans="1:18" x14ac:dyDescent="0.25">
      <c r="A38" s="65"/>
      <c r="B38" s="14"/>
      <c r="C38" s="47" t="s">
        <v>52</v>
      </c>
      <c r="D38" s="14"/>
      <c r="E38" s="65"/>
      <c r="F38" s="36">
        <f t="shared" si="0"/>
        <v>684000</v>
      </c>
      <c r="G38" s="40"/>
      <c r="H38" s="36">
        <v>682000</v>
      </c>
      <c r="I38" s="40"/>
      <c r="J38" s="36">
        <v>0</v>
      </c>
      <c r="K38" s="40"/>
      <c r="L38" s="36">
        <v>2000</v>
      </c>
      <c r="M38" s="40"/>
      <c r="N38" s="36">
        <v>494000</v>
      </c>
      <c r="O38" s="40"/>
      <c r="P38" s="36">
        <v>190000</v>
      </c>
      <c r="Q38" s="40"/>
      <c r="R38" s="36">
        <v>0</v>
      </c>
    </row>
    <row r="39" spans="1:18" x14ac:dyDescent="0.25">
      <c r="A39" s="65"/>
      <c r="B39" s="14"/>
      <c r="C39" s="47" t="s">
        <v>53</v>
      </c>
      <c r="D39" s="14"/>
      <c r="E39" s="65"/>
      <c r="F39" s="36">
        <f t="shared" si="0"/>
        <v>118000</v>
      </c>
      <c r="G39" s="40"/>
      <c r="H39" s="36">
        <v>0</v>
      </c>
      <c r="I39" s="40"/>
      <c r="J39" s="36">
        <v>20000</v>
      </c>
      <c r="K39" s="40"/>
      <c r="L39" s="36">
        <v>98000</v>
      </c>
      <c r="M39" s="40"/>
      <c r="N39" s="36">
        <v>57000</v>
      </c>
      <c r="O39" s="40"/>
      <c r="P39" s="36">
        <v>61000</v>
      </c>
      <c r="Q39" s="40"/>
      <c r="R39" s="36">
        <v>0</v>
      </c>
    </row>
    <row r="40" spans="1:18" x14ac:dyDescent="0.25">
      <c r="A40" s="65"/>
      <c r="B40" s="14"/>
      <c r="C40" s="47" t="s">
        <v>54</v>
      </c>
      <c r="D40" s="14"/>
      <c r="E40" s="12"/>
      <c r="F40" s="36">
        <f t="shared" si="0"/>
        <v>34000</v>
      </c>
      <c r="G40" s="40"/>
      <c r="H40" s="36">
        <v>25000</v>
      </c>
      <c r="I40" s="40"/>
      <c r="J40" s="36">
        <v>0</v>
      </c>
      <c r="K40" s="40"/>
      <c r="L40" s="36">
        <v>9000</v>
      </c>
      <c r="M40" s="40"/>
      <c r="N40" s="36">
        <v>24000</v>
      </c>
      <c r="O40" s="40"/>
      <c r="P40" s="36">
        <v>10000</v>
      </c>
      <c r="Q40" s="40"/>
      <c r="R40" s="36">
        <v>0</v>
      </c>
    </row>
    <row r="41" spans="1:18" x14ac:dyDescent="0.25">
      <c r="A41" s="65"/>
      <c r="B41" s="14"/>
      <c r="C41" s="47" t="s">
        <v>55</v>
      </c>
      <c r="D41" s="14"/>
      <c r="E41" s="12"/>
      <c r="F41" s="36">
        <f t="shared" si="0"/>
        <v>613000</v>
      </c>
      <c r="G41" s="40"/>
      <c r="H41" s="36">
        <v>317000</v>
      </c>
      <c r="I41" s="40"/>
      <c r="J41" s="36">
        <v>16000</v>
      </c>
      <c r="K41" s="40"/>
      <c r="L41" s="36">
        <v>280000</v>
      </c>
      <c r="M41" s="40"/>
      <c r="N41" s="36">
        <v>386000</v>
      </c>
      <c r="O41" s="40"/>
      <c r="P41" s="36">
        <v>227000</v>
      </c>
      <c r="Q41" s="40"/>
      <c r="R41" s="36">
        <v>0</v>
      </c>
    </row>
    <row r="42" spans="1:18" x14ac:dyDescent="0.25">
      <c r="A42" s="65"/>
      <c r="B42" s="65"/>
      <c r="C42" s="47" t="s">
        <v>56</v>
      </c>
      <c r="D42" s="14"/>
      <c r="E42" s="65"/>
      <c r="F42" s="36">
        <f t="shared" si="0"/>
        <v>15000</v>
      </c>
      <c r="G42" s="40"/>
      <c r="H42" s="36">
        <v>0</v>
      </c>
      <c r="I42" s="40"/>
      <c r="J42" s="36">
        <v>5000</v>
      </c>
      <c r="K42" s="40"/>
      <c r="L42" s="36">
        <v>10000</v>
      </c>
      <c r="M42" s="40"/>
      <c r="N42" s="36">
        <v>14000</v>
      </c>
      <c r="O42" s="40"/>
      <c r="P42" s="36">
        <v>1000</v>
      </c>
      <c r="Q42" s="40"/>
      <c r="R42" s="36">
        <v>0</v>
      </c>
    </row>
    <row r="43" spans="1:18" x14ac:dyDescent="0.25">
      <c r="A43" s="65"/>
      <c r="B43" s="65"/>
      <c r="C43" s="47" t="s">
        <v>57</v>
      </c>
      <c r="D43" s="14"/>
      <c r="E43" s="65"/>
      <c r="F43" s="36">
        <f t="shared" si="0"/>
        <v>5249000</v>
      </c>
      <c r="G43" s="40"/>
      <c r="H43" s="36">
        <v>1640000</v>
      </c>
      <c r="I43" s="40"/>
      <c r="J43" s="36">
        <v>193000</v>
      </c>
      <c r="K43" s="40"/>
      <c r="L43" s="36">
        <v>3416000</v>
      </c>
      <c r="M43" s="40"/>
      <c r="N43" s="36">
        <v>3122000</v>
      </c>
      <c r="O43" s="40"/>
      <c r="P43" s="36">
        <v>2135000</v>
      </c>
      <c r="Q43" s="40"/>
      <c r="R43" s="36">
        <v>8000</v>
      </c>
    </row>
    <row r="44" spans="1:18" x14ac:dyDescent="0.25">
      <c r="A44" s="65"/>
      <c r="B44" s="65"/>
      <c r="C44" s="47" t="s">
        <v>58</v>
      </c>
      <c r="D44" s="14"/>
      <c r="E44" s="65"/>
      <c r="F44" s="36">
        <f t="shared" si="0"/>
        <v>4157000</v>
      </c>
      <c r="G44" s="40"/>
      <c r="H44" s="36">
        <v>901000</v>
      </c>
      <c r="I44" s="40"/>
      <c r="J44" s="36">
        <v>131000</v>
      </c>
      <c r="K44" s="40"/>
      <c r="L44" s="36">
        <v>3125000</v>
      </c>
      <c r="M44" s="40"/>
      <c r="N44" s="36">
        <v>2015000</v>
      </c>
      <c r="O44" s="40"/>
      <c r="P44" s="36">
        <v>2143000</v>
      </c>
      <c r="Q44" s="40"/>
      <c r="R44" s="36">
        <v>1000</v>
      </c>
    </row>
    <row r="45" spans="1:18" x14ac:dyDescent="0.25">
      <c r="A45" s="65"/>
      <c r="B45" s="65"/>
      <c r="C45" s="65" t="s">
        <v>503</v>
      </c>
      <c r="D45" s="65"/>
      <c r="E45" s="65"/>
      <c r="F45" s="39">
        <f t="shared" si="0"/>
        <v>0</v>
      </c>
      <c r="G45" s="40"/>
      <c r="H45" s="39"/>
      <c r="I45" s="40"/>
      <c r="J45" s="39"/>
      <c r="K45" s="40"/>
      <c r="L45" s="39"/>
      <c r="M45" s="40"/>
      <c r="N45" s="39"/>
      <c r="O45" s="40"/>
      <c r="P45" s="39"/>
      <c r="Q45" s="40"/>
      <c r="R45" s="39"/>
    </row>
    <row r="46" spans="1:18" x14ac:dyDescent="0.25">
      <c r="A46" s="65"/>
      <c r="B46" s="65"/>
      <c r="C46" s="65"/>
      <c r="D46" s="14"/>
      <c r="E46" s="65"/>
      <c r="F46" s="41"/>
      <c r="G46" s="40"/>
      <c r="H46" s="36"/>
      <c r="I46" s="40"/>
      <c r="J46" s="36"/>
      <c r="K46" s="40"/>
      <c r="L46" s="36"/>
      <c r="M46" s="40"/>
      <c r="N46" s="36"/>
      <c r="O46" s="40"/>
      <c r="P46" s="36">
        <v>0</v>
      </c>
      <c r="Q46" s="40"/>
      <c r="R46" s="36"/>
    </row>
    <row r="47" spans="1:18" x14ac:dyDescent="0.25">
      <c r="A47" s="65"/>
      <c r="B47" s="65"/>
      <c r="C47" s="65"/>
      <c r="D47" s="14"/>
      <c r="E47" s="65" t="s">
        <v>4</v>
      </c>
      <c r="F47" s="39">
        <f>SUM(F8:F45)</f>
        <v>167996000</v>
      </c>
      <c r="G47" s="41"/>
      <c r="H47" s="39">
        <f>SUM(H8:H45)</f>
        <v>47350000</v>
      </c>
      <c r="I47" s="41"/>
      <c r="J47" s="39">
        <f>SUM(J8:J45)</f>
        <v>9378000</v>
      </c>
      <c r="K47" s="41"/>
      <c r="L47" s="39">
        <f>SUM(L8:L45)</f>
        <v>111268000</v>
      </c>
      <c r="M47" s="41"/>
      <c r="N47" s="39">
        <f>SUM(N8:N45)</f>
        <v>81329000</v>
      </c>
      <c r="O47" s="41"/>
      <c r="P47" s="39">
        <f>SUM(P8:P45)</f>
        <v>89061000</v>
      </c>
      <c r="Q47" s="41"/>
      <c r="R47" s="39">
        <f>SUM(R8:R45)</f>
        <v>2394000</v>
      </c>
    </row>
    <row r="48" spans="1:18" x14ac:dyDescent="0.25">
      <c r="A48" s="65"/>
      <c r="B48" s="65"/>
      <c r="C48" s="65"/>
      <c r="D48" s="14"/>
      <c r="E48" s="65"/>
      <c r="F48" s="41"/>
      <c r="G48" s="40"/>
      <c r="H48" s="41"/>
      <c r="I48" s="40"/>
      <c r="J48" s="41"/>
      <c r="K48" s="40"/>
      <c r="L48" s="41"/>
      <c r="M48" s="40"/>
      <c r="N48" s="41"/>
      <c r="O48" s="40"/>
      <c r="P48" s="41"/>
      <c r="Q48" s="40"/>
      <c r="R48" s="41"/>
    </row>
    <row r="49" spans="1:18" x14ac:dyDescent="0.25">
      <c r="A49" s="65"/>
      <c r="B49" s="65"/>
      <c r="C49" s="65"/>
      <c r="D49" s="14"/>
      <c r="E49" s="65"/>
      <c r="F49" s="41"/>
      <c r="G49" s="40"/>
      <c r="H49" s="41"/>
      <c r="I49" s="40"/>
      <c r="J49" s="41"/>
      <c r="K49" s="40"/>
      <c r="L49" s="41"/>
      <c r="M49" s="40"/>
      <c r="N49" s="41"/>
      <c r="O49" s="40"/>
      <c r="P49" s="41"/>
      <c r="Q49" s="40"/>
      <c r="R49" s="41"/>
    </row>
    <row r="50" spans="1:18" x14ac:dyDescent="0.25">
      <c r="A50" s="65"/>
      <c r="B50" s="65" t="s">
        <v>579</v>
      </c>
      <c r="C50" s="65"/>
      <c r="D50" s="14"/>
      <c r="E50" s="65"/>
      <c r="F50" s="36"/>
      <c r="G50" s="40"/>
      <c r="H50" s="36"/>
      <c r="I50" s="40"/>
      <c r="J50" s="36"/>
      <c r="K50" s="40"/>
      <c r="L50" s="36"/>
      <c r="M50" s="40"/>
      <c r="N50" s="36"/>
      <c r="O50" s="40"/>
      <c r="P50" s="36"/>
      <c r="Q50" s="40"/>
      <c r="R50" s="36"/>
    </row>
    <row r="51" spans="1:18" x14ac:dyDescent="0.25">
      <c r="A51" s="65"/>
      <c r="B51" s="65"/>
      <c r="C51" s="65" t="s">
        <v>125</v>
      </c>
      <c r="D51" s="65"/>
      <c r="E51" s="65"/>
      <c r="F51" s="41"/>
      <c r="G51" s="40"/>
      <c r="H51" s="41"/>
      <c r="I51" s="40"/>
      <c r="J51" s="41"/>
      <c r="K51" s="40"/>
      <c r="L51" s="41"/>
      <c r="M51" s="40"/>
      <c r="N51" s="41"/>
      <c r="O51" s="40"/>
      <c r="P51" s="41"/>
      <c r="Q51" s="40"/>
      <c r="R51" s="42"/>
    </row>
    <row r="52" spans="1:18" x14ac:dyDescent="0.25">
      <c r="A52" s="65"/>
      <c r="B52" s="65"/>
      <c r="C52" s="65"/>
      <c r="D52" s="65" t="s">
        <v>580</v>
      </c>
      <c r="E52" s="65"/>
      <c r="F52" s="39">
        <f>SUM(H52:L52)</f>
        <v>99000</v>
      </c>
      <c r="G52" s="40"/>
      <c r="H52" s="39">
        <v>0</v>
      </c>
      <c r="I52" s="40"/>
      <c r="J52" s="39">
        <v>0</v>
      </c>
      <c r="K52" s="40"/>
      <c r="L52" s="39">
        <v>99000</v>
      </c>
      <c r="M52" s="40"/>
      <c r="N52" s="39">
        <v>65000</v>
      </c>
      <c r="O52" s="40"/>
      <c r="P52" s="39">
        <v>34000</v>
      </c>
      <c r="Q52" s="40"/>
      <c r="R52" s="39">
        <v>0</v>
      </c>
    </row>
    <row r="53" spans="1:18" x14ac:dyDescent="0.25">
      <c r="A53" s="65"/>
      <c r="B53" s="65"/>
      <c r="C53" s="65"/>
      <c r="D53" s="14"/>
      <c r="E53" s="65"/>
      <c r="F53" s="36"/>
      <c r="G53" s="40"/>
      <c r="H53" s="36"/>
      <c r="I53" s="40"/>
      <c r="J53" s="36"/>
      <c r="K53" s="40"/>
      <c r="L53" s="36"/>
      <c r="M53" s="40"/>
      <c r="N53" s="36"/>
      <c r="O53" s="40"/>
      <c r="P53" s="36">
        <v>0</v>
      </c>
      <c r="Q53" s="40"/>
      <c r="R53" s="36"/>
    </row>
    <row r="54" spans="1:18" x14ac:dyDescent="0.25">
      <c r="A54" s="9"/>
      <c r="B54" s="9"/>
      <c r="C54" s="65"/>
      <c r="D54" s="14"/>
      <c r="E54" s="65" t="s">
        <v>4</v>
      </c>
      <c r="F54" s="39">
        <f>SUM(F51:F52)</f>
        <v>99000</v>
      </c>
      <c r="G54" s="41"/>
      <c r="H54" s="39">
        <f>SUM(H51:H52)</f>
        <v>0</v>
      </c>
      <c r="I54" s="41"/>
      <c r="J54" s="39">
        <f>SUM(J51:J52)</f>
        <v>0</v>
      </c>
      <c r="K54" s="41"/>
      <c r="L54" s="39">
        <f>SUM(L51:L52)</f>
        <v>99000</v>
      </c>
      <c r="M54" s="41"/>
      <c r="N54" s="39">
        <f>SUM(N51:N52)</f>
        <v>65000</v>
      </c>
      <c r="O54" s="41"/>
      <c r="P54" s="39">
        <f>SUM(P51:P52)</f>
        <v>34000</v>
      </c>
      <c r="Q54" s="41"/>
      <c r="R54" s="39">
        <f>SUM(R51:R52)</f>
        <v>0</v>
      </c>
    </row>
    <row r="55" spans="1:18" x14ac:dyDescent="0.25">
      <c r="A55" s="65"/>
      <c r="B55" s="65" t="s">
        <v>59</v>
      </c>
      <c r="C55" s="65"/>
      <c r="D55" s="14"/>
      <c r="E55" s="65"/>
      <c r="F55" s="36"/>
      <c r="G55" s="40"/>
      <c r="H55" s="36"/>
      <c r="I55" s="40"/>
      <c r="J55" s="36"/>
      <c r="K55" s="40"/>
      <c r="L55" s="36"/>
      <c r="M55" s="40"/>
      <c r="N55" s="36"/>
      <c r="O55" s="40"/>
      <c r="P55" s="36"/>
      <c r="Q55" s="40"/>
      <c r="R55" s="36"/>
    </row>
    <row r="56" spans="1:18" x14ac:dyDescent="0.25">
      <c r="A56" s="65"/>
      <c r="B56" s="65"/>
      <c r="C56" s="65" t="s">
        <v>125</v>
      </c>
      <c r="D56" s="65"/>
      <c r="E56" s="65"/>
      <c r="F56" s="41"/>
      <c r="G56" s="40"/>
      <c r="H56" s="41"/>
      <c r="I56" s="40"/>
      <c r="J56" s="41"/>
      <c r="K56" s="40"/>
      <c r="L56" s="41"/>
      <c r="M56" s="40"/>
      <c r="N56" s="41"/>
      <c r="O56" s="40"/>
      <c r="P56" s="41"/>
      <c r="Q56" s="40"/>
      <c r="R56" s="42"/>
    </row>
    <row r="57" spans="1:18" x14ac:dyDescent="0.25">
      <c r="A57" s="65"/>
      <c r="B57" s="65"/>
      <c r="C57" s="65"/>
      <c r="D57" s="65" t="s">
        <v>126</v>
      </c>
      <c r="E57" s="65"/>
      <c r="F57" s="39">
        <f>SUM(H57:L57)</f>
        <v>9002000</v>
      </c>
      <c r="G57" s="40"/>
      <c r="H57" s="39">
        <v>4301000</v>
      </c>
      <c r="I57" s="40"/>
      <c r="J57" s="39">
        <v>3896000</v>
      </c>
      <c r="K57" s="40"/>
      <c r="L57" s="39">
        <v>805000</v>
      </c>
      <c r="M57" s="40"/>
      <c r="N57" s="39">
        <v>2836000</v>
      </c>
      <c r="O57" s="40"/>
      <c r="P57" s="39">
        <v>6300000</v>
      </c>
      <c r="Q57" s="40"/>
      <c r="R57" s="39">
        <v>134000</v>
      </c>
    </row>
    <row r="58" spans="1:18" x14ac:dyDescent="0.25">
      <c r="A58" s="65"/>
      <c r="B58" s="65"/>
      <c r="C58" s="65"/>
      <c r="D58" s="14"/>
      <c r="E58" s="65"/>
      <c r="F58" s="36"/>
      <c r="G58" s="40"/>
      <c r="H58" s="36"/>
      <c r="I58" s="40"/>
      <c r="J58" s="36"/>
      <c r="K58" s="40"/>
      <c r="L58" s="36"/>
      <c r="M58" s="40"/>
      <c r="N58" s="36"/>
      <c r="O58" s="40"/>
      <c r="P58" s="36">
        <v>0</v>
      </c>
      <c r="Q58" s="40"/>
      <c r="R58" s="36"/>
    </row>
    <row r="59" spans="1:18" x14ac:dyDescent="0.25">
      <c r="A59" s="9"/>
      <c r="B59" s="9"/>
      <c r="C59" s="65"/>
      <c r="D59" s="14"/>
      <c r="E59" s="65" t="s">
        <v>4</v>
      </c>
      <c r="F59" s="39">
        <f>SUM(F56:F57)</f>
        <v>9002000</v>
      </c>
      <c r="G59" s="41"/>
      <c r="H59" s="39">
        <f>SUM(H56:H57)</f>
        <v>4301000</v>
      </c>
      <c r="I59" s="41"/>
      <c r="J59" s="39">
        <f>SUM(J56:J57)</f>
        <v>3896000</v>
      </c>
      <c r="K59" s="41"/>
      <c r="L59" s="39">
        <f>SUM(L56:L57)</f>
        <v>805000</v>
      </c>
      <c r="M59" s="41"/>
      <c r="N59" s="39">
        <f>SUM(N56:N57)</f>
        <v>2836000</v>
      </c>
      <c r="O59" s="41"/>
      <c r="P59" s="39">
        <f>SUM(P56:P57)</f>
        <v>6300000</v>
      </c>
      <c r="Q59" s="41"/>
      <c r="R59" s="39">
        <f>SUM(R56:R57)</f>
        <v>134000</v>
      </c>
    </row>
    <row r="60" spans="1:18" x14ac:dyDescent="0.25">
      <c r="A60" s="9"/>
      <c r="B60" s="9"/>
      <c r="C60" s="65"/>
      <c r="D60" s="14"/>
      <c r="E60" s="65"/>
      <c r="F60" s="41"/>
      <c r="G60" s="41"/>
      <c r="H60" s="41"/>
      <c r="I60" s="41"/>
      <c r="J60" s="41"/>
      <c r="K60" s="41"/>
      <c r="L60" s="41"/>
      <c r="M60" s="41"/>
      <c r="N60" s="41"/>
      <c r="O60" s="41"/>
      <c r="P60" s="41"/>
      <c r="Q60" s="41"/>
      <c r="R60" s="41"/>
    </row>
    <row r="61" spans="1:18" x14ac:dyDescent="0.25">
      <c r="A61" s="9"/>
      <c r="B61" s="9"/>
      <c r="C61" s="65"/>
      <c r="D61" s="14"/>
      <c r="E61" s="65" t="s">
        <v>60</v>
      </c>
      <c r="F61" s="36"/>
      <c r="G61" s="40"/>
      <c r="H61" s="41"/>
      <c r="I61" s="40"/>
      <c r="J61" s="41"/>
      <c r="K61" s="40"/>
      <c r="L61" s="41"/>
      <c r="M61" s="40"/>
      <c r="N61" s="41"/>
      <c r="O61" s="40"/>
      <c r="P61" s="41">
        <v>0</v>
      </c>
      <c r="Q61" s="40"/>
      <c r="R61" s="41"/>
    </row>
    <row r="62" spans="1:18" x14ac:dyDescent="0.25">
      <c r="A62" s="65"/>
      <c r="B62" s="65"/>
      <c r="C62" s="65"/>
      <c r="D62" s="14"/>
      <c r="E62" s="65" t="s">
        <v>127</v>
      </c>
      <c r="F62" s="39">
        <f>SUM(F47+F54+F59)</f>
        <v>177097000</v>
      </c>
      <c r="G62" s="41"/>
      <c r="H62" s="39">
        <f>SUM(H47+H54+H59)</f>
        <v>51651000</v>
      </c>
      <c r="I62" s="41"/>
      <c r="J62" s="39">
        <f>SUM(J47+J54+J59)</f>
        <v>13274000</v>
      </c>
      <c r="K62" s="41"/>
      <c r="L62" s="39">
        <f>SUM(L47+L54+L59)</f>
        <v>112172000</v>
      </c>
      <c r="M62" s="41"/>
      <c r="N62" s="39">
        <f>SUM(N47+N54+N59)</f>
        <v>84230000</v>
      </c>
      <c r="O62" s="41"/>
      <c r="P62" s="39">
        <f>SUM(P47+P54+P59)</f>
        <v>95395000</v>
      </c>
      <c r="Q62" s="41"/>
      <c r="R62" s="39">
        <f>SUM(R47+R54+R59)</f>
        <v>2528000</v>
      </c>
    </row>
    <row r="63" spans="1:18" x14ac:dyDescent="0.25">
      <c r="A63" s="65"/>
      <c r="B63" s="65"/>
      <c r="C63" s="65"/>
      <c r="D63" s="14"/>
      <c r="E63" s="65"/>
      <c r="F63" s="41"/>
      <c r="G63" s="40"/>
      <c r="H63" s="41"/>
      <c r="I63" s="40"/>
      <c r="J63" s="41"/>
      <c r="K63" s="40"/>
      <c r="L63" s="41"/>
      <c r="M63" s="40"/>
      <c r="N63" s="41"/>
      <c r="O63" s="40"/>
      <c r="P63" s="41"/>
      <c r="Q63" s="40"/>
      <c r="R63" s="41"/>
    </row>
    <row r="64" spans="1:18" x14ac:dyDescent="0.25">
      <c r="A64" s="10" t="s">
        <v>61</v>
      </c>
      <c r="B64" s="65"/>
      <c r="C64" s="65"/>
      <c r="D64" s="65"/>
      <c r="E64" s="65"/>
      <c r="F64" s="37"/>
      <c r="G64" s="40"/>
      <c r="H64" s="36"/>
      <c r="I64" s="40"/>
      <c r="J64" s="36"/>
      <c r="K64" s="40"/>
      <c r="L64" s="36"/>
      <c r="M64" s="40"/>
      <c r="N64" s="36"/>
      <c r="O64" s="40"/>
      <c r="P64" s="36"/>
      <c r="Q64" s="40"/>
      <c r="R64" s="36"/>
    </row>
    <row r="65" spans="1:18" x14ac:dyDescent="0.25">
      <c r="A65" s="65"/>
      <c r="B65" s="10" t="s">
        <v>128</v>
      </c>
      <c r="C65" s="65"/>
      <c r="D65" s="65"/>
      <c r="E65" s="65"/>
      <c r="F65" s="36"/>
      <c r="G65" s="40"/>
      <c r="H65" s="36"/>
      <c r="I65" s="40"/>
      <c r="J65" s="36"/>
      <c r="K65" s="40"/>
      <c r="L65" s="36"/>
      <c r="M65" s="40"/>
      <c r="N65" s="41"/>
      <c r="O65" s="40"/>
      <c r="P65" s="41"/>
      <c r="Q65" s="40"/>
      <c r="R65" s="41"/>
    </row>
    <row r="66" spans="1:18" x14ac:dyDescent="0.25">
      <c r="A66" s="65"/>
      <c r="B66" s="14"/>
      <c r="C66" s="65"/>
      <c r="D66" s="14"/>
      <c r="E66" s="65"/>
      <c r="F66" s="41"/>
      <c r="G66" s="40"/>
      <c r="H66" s="41"/>
      <c r="I66" s="40"/>
      <c r="J66" s="41"/>
      <c r="K66" s="40"/>
      <c r="L66" s="41"/>
      <c r="M66" s="40"/>
      <c r="N66" s="41"/>
      <c r="O66" s="40"/>
      <c r="P66" s="41"/>
      <c r="Q66" s="40"/>
      <c r="R66" s="41"/>
    </row>
    <row r="67" spans="1:18" x14ac:dyDescent="0.25">
      <c r="A67" s="65"/>
      <c r="B67" s="65" t="s">
        <v>62</v>
      </c>
      <c r="C67" s="65"/>
      <c r="D67" s="14"/>
      <c r="E67" s="65"/>
      <c r="F67" s="36"/>
      <c r="G67" s="40"/>
      <c r="H67" s="41"/>
      <c r="I67" s="40"/>
      <c r="J67" s="36"/>
      <c r="K67" s="40"/>
      <c r="L67" s="36"/>
      <c r="M67" s="40"/>
      <c r="N67" s="36"/>
      <c r="O67" s="40"/>
      <c r="P67" s="36"/>
      <c r="Q67" s="40"/>
      <c r="R67" s="36"/>
    </row>
    <row r="68" spans="1:18" x14ac:dyDescent="0.25">
      <c r="A68" s="65"/>
      <c r="B68" s="14"/>
      <c r="C68" s="60" t="s">
        <v>28</v>
      </c>
      <c r="D68" s="14"/>
      <c r="E68" s="65"/>
      <c r="F68" s="36">
        <f t="shared" ref="F68:F89" si="1">SUM(H68:L68)</f>
        <v>5630000</v>
      </c>
      <c r="G68" s="40"/>
      <c r="H68" s="36">
        <v>5010000</v>
      </c>
      <c r="I68" s="40"/>
      <c r="J68" s="36">
        <v>409000</v>
      </c>
      <c r="K68" s="40"/>
      <c r="L68" s="36">
        <v>211000</v>
      </c>
      <c r="M68" s="40"/>
      <c r="N68" s="36">
        <v>3888000</v>
      </c>
      <c r="O68" s="40"/>
      <c r="P68" s="36">
        <v>1742000</v>
      </c>
      <c r="Q68" s="40"/>
      <c r="R68" s="36">
        <v>0</v>
      </c>
    </row>
    <row r="69" spans="1:18" x14ac:dyDescent="0.25">
      <c r="A69" s="65"/>
      <c r="B69" s="14"/>
      <c r="C69" s="60" t="s">
        <v>63</v>
      </c>
      <c r="D69" s="14"/>
      <c r="E69" s="65"/>
      <c r="F69" s="36">
        <f t="shared" si="1"/>
        <v>2000</v>
      </c>
      <c r="G69" s="40"/>
      <c r="H69" s="36">
        <v>0</v>
      </c>
      <c r="I69" s="40"/>
      <c r="J69" s="36">
        <v>2000</v>
      </c>
      <c r="K69" s="40"/>
      <c r="L69" s="36">
        <v>0</v>
      </c>
      <c r="M69" s="40"/>
      <c r="N69" s="36">
        <v>0</v>
      </c>
      <c r="O69" s="40"/>
      <c r="P69" s="36">
        <v>2000</v>
      </c>
      <c r="Q69" s="40"/>
      <c r="R69" s="36">
        <v>0</v>
      </c>
    </row>
    <row r="70" spans="1:18" x14ac:dyDescent="0.25">
      <c r="A70" s="65"/>
      <c r="B70" s="14"/>
      <c r="C70" s="60" t="s">
        <v>29</v>
      </c>
      <c r="D70" s="14"/>
      <c r="E70" s="65"/>
      <c r="F70" s="36">
        <f t="shared" si="1"/>
        <v>5508000</v>
      </c>
      <c r="G70" s="40"/>
      <c r="H70" s="36">
        <v>4190000</v>
      </c>
      <c r="I70" s="40"/>
      <c r="J70" s="36">
        <v>148000</v>
      </c>
      <c r="K70" s="40"/>
      <c r="L70" s="36">
        <v>1170000</v>
      </c>
      <c r="M70" s="40"/>
      <c r="N70" s="36">
        <v>3634000</v>
      </c>
      <c r="O70" s="40"/>
      <c r="P70" s="36">
        <v>1877000</v>
      </c>
      <c r="Q70" s="40"/>
      <c r="R70" s="36">
        <v>3000</v>
      </c>
    </row>
    <row r="71" spans="1:18" x14ac:dyDescent="0.25">
      <c r="A71" s="65"/>
      <c r="B71" s="14"/>
      <c r="C71" s="65" t="s">
        <v>504</v>
      </c>
      <c r="D71" s="65"/>
      <c r="E71" s="65"/>
      <c r="F71" s="36">
        <f t="shared" si="1"/>
        <v>913000</v>
      </c>
      <c r="G71" s="40"/>
      <c r="H71" s="36">
        <v>641000</v>
      </c>
      <c r="I71" s="40"/>
      <c r="J71" s="36">
        <v>70000</v>
      </c>
      <c r="K71" s="40"/>
      <c r="L71" s="36">
        <v>202000</v>
      </c>
      <c r="M71" s="40"/>
      <c r="N71" s="36">
        <v>587000</v>
      </c>
      <c r="O71" s="40"/>
      <c r="P71" s="36">
        <v>326000</v>
      </c>
      <c r="Q71" s="40"/>
      <c r="R71" s="36">
        <v>0</v>
      </c>
    </row>
    <row r="72" spans="1:18" x14ac:dyDescent="0.25">
      <c r="A72" s="65"/>
      <c r="B72" s="14"/>
      <c r="C72" s="65" t="s">
        <v>514</v>
      </c>
      <c r="D72" s="65"/>
      <c r="E72" s="65"/>
      <c r="F72" s="36">
        <f t="shared" si="1"/>
        <v>3706000</v>
      </c>
      <c r="G72" s="40"/>
      <c r="H72" s="36">
        <v>3705000</v>
      </c>
      <c r="I72" s="40"/>
      <c r="J72" s="36">
        <v>1000</v>
      </c>
      <c r="K72" s="40"/>
      <c r="L72" s="36">
        <v>0</v>
      </c>
      <c r="M72" s="40"/>
      <c r="N72" s="36">
        <v>2419000</v>
      </c>
      <c r="O72" s="40"/>
      <c r="P72" s="36">
        <v>1286000</v>
      </c>
      <c r="Q72" s="40"/>
      <c r="R72" s="36">
        <v>-1000</v>
      </c>
    </row>
    <row r="73" spans="1:18" x14ac:dyDescent="0.25">
      <c r="A73" s="65"/>
      <c r="B73" s="14"/>
      <c r="C73" s="60" t="s">
        <v>34</v>
      </c>
      <c r="D73" s="14"/>
      <c r="E73" s="65"/>
      <c r="F73" s="36">
        <f t="shared" si="1"/>
        <v>2213000</v>
      </c>
      <c r="G73" s="40"/>
      <c r="H73" s="36">
        <v>2130000</v>
      </c>
      <c r="I73" s="40"/>
      <c r="J73" s="36">
        <v>22000</v>
      </c>
      <c r="K73" s="40"/>
      <c r="L73" s="36">
        <v>61000</v>
      </c>
      <c r="M73" s="40"/>
      <c r="N73" s="36">
        <v>1572000</v>
      </c>
      <c r="O73" s="40"/>
      <c r="P73" s="36">
        <v>641000</v>
      </c>
      <c r="Q73" s="40"/>
      <c r="R73" s="36">
        <v>0</v>
      </c>
    </row>
    <row r="74" spans="1:18" x14ac:dyDescent="0.25">
      <c r="A74" s="65"/>
      <c r="B74" s="14"/>
      <c r="C74" s="60" t="s">
        <v>35</v>
      </c>
      <c r="D74" s="14"/>
      <c r="E74" s="65"/>
      <c r="F74" s="36">
        <f t="shared" si="1"/>
        <v>125000</v>
      </c>
      <c r="G74" s="40"/>
      <c r="H74" s="36">
        <v>99000</v>
      </c>
      <c r="I74" s="40"/>
      <c r="J74" s="36">
        <v>26000</v>
      </c>
      <c r="K74" s="40"/>
      <c r="L74" s="36">
        <v>0</v>
      </c>
      <c r="M74" s="40"/>
      <c r="N74" s="36">
        <v>30000</v>
      </c>
      <c r="O74" s="40"/>
      <c r="P74" s="36">
        <v>95000</v>
      </c>
      <c r="Q74" s="40"/>
      <c r="R74" s="36">
        <v>0</v>
      </c>
    </row>
    <row r="75" spans="1:18" x14ac:dyDescent="0.25">
      <c r="A75" s="65"/>
      <c r="B75" s="14"/>
      <c r="C75" s="60" t="s">
        <v>36</v>
      </c>
      <c r="D75" s="14"/>
      <c r="E75" s="65"/>
      <c r="F75" s="36">
        <f t="shared" si="1"/>
        <v>3206000</v>
      </c>
      <c r="G75" s="40"/>
      <c r="H75" s="36">
        <v>2907000</v>
      </c>
      <c r="I75" s="40"/>
      <c r="J75" s="36">
        <v>63000</v>
      </c>
      <c r="K75" s="40"/>
      <c r="L75" s="36">
        <v>236000</v>
      </c>
      <c r="M75" s="40"/>
      <c r="N75" s="36">
        <v>2291000</v>
      </c>
      <c r="O75" s="40"/>
      <c r="P75" s="36">
        <v>915000</v>
      </c>
      <c r="Q75" s="40"/>
      <c r="R75" s="36">
        <v>0</v>
      </c>
    </row>
    <row r="76" spans="1:18" x14ac:dyDescent="0.25">
      <c r="A76" s="65"/>
      <c r="B76" s="14"/>
      <c r="C76" s="60" t="s">
        <v>37</v>
      </c>
      <c r="D76" s="14"/>
      <c r="E76" s="65"/>
      <c r="F76" s="36">
        <f t="shared" si="1"/>
        <v>1192000</v>
      </c>
      <c r="G76" s="40"/>
      <c r="H76" s="36">
        <v>1094000</v>
      </c>
      <c r="I76" s="40"/>
      <c r="J76" s="36">
        <v>42000</v>
      </c>
      <c r="K76" s="40"/>
      <c r="L76" s="36">
        <v>56000</v>
      </c>
      <c r="M76" s="40"/>
      <c r="N76" s="36">
        <v>813000</v>
      </c>
      <c r="O76" s="40"/>
      <c r="P76" s="36">
        <v>379000</v>
      </c>
      <c r="Q76" s="40"/>
      <c r="R76" s="36">
        <v>0</v>
      </c>
    </row>
    <row r="77" spans="1:18" x14ac:dyDescent="0.25">
      <c r="A77" s="65"/>
      <c r="B77" s="14"/>
      <c r="C77" s="60" t="s">
        <v>40</v>
      </c>
      <c r="D77" s="14"/>
      <c r="E77" s="65"/>
      <c r="F77" s="36">
        <f t="shared" si="1"/>
        <v>2935000</v>
      </c>
      <c r="G77" s="40"/>
      <c r="H77" s="36">
        <v>1999000</v>
      </c>
      <c r="I77" s="40"/>
      <c r="J77" s="36">
        <v>515000</v>
      </c>
      <c r="K77" s="40"/>
      <c r="L77" s="36">
        <v>421000</v>
      </c>
      <c r="M77" s="40"/>
      <c r="N77" s="36">
        <v>1839000</v>
      </c>
      <c r="O77" s="40"/>
      <c r="P77" s="36">
        <v>1098000</v>
      </c>
      <c r="Q77" s="40"/>
      <c r="R77" s="36">
        <v>2000</v>
      </c>
    </row>
    <row r="78" spans="1:18" x14ac:dyDescent="0.25">
      <c r="A78" s="65"/>
      <c r="B78" s="14"/>
      <c r="C78" s="60" t="s">
        <v>41</v>
      </c>
      <c r="D78" s="14"/>
      <c r="E78" s="65"/>
      <c r="F78" s="36">
        <f t="shared" si="1"/>
        <v>5637000</v>
      </c>
      <c r="G78" s="40"/>
      <c r="H78" s="36">
        <v>5292000</v>
      </c>
      <c r="I78" s="40"/>
      <c r="J78" s="36">
        <v>311000</v>
      </c>
      <c r="K78" s="40"/>
      <c r="L78" s="36">
        <v>34000</v>
      </c>
      <c r="M78" s="40"/>
      <c r="N78" s="36">
        <v>4031000</v>
      </c>
      <c r="O78" s="40"/>
      <c r="P78" s="36">
        <v>1606000</v>
      </c>
      <c r="Q78" s="40"/>
      <c r="R78" s="36">
        <v>0</v>
      </c>
    </row>
    <row r="79" spans="1:18" x14ac:dyDescent="0.25">
      <c r="A79" s="65"/>
      <c r="B79" s="14"/>
      <c r="C79" s="60" t="s">
        <v>42</v>
      </c>
      <c r="D79" s="14"/>
      <c r="E79" s="65"/>
      <c r="F79" s="36">
        <f t="shared" si="1"/>
        <v>2580000</v>
      </c>
      <c r="G79" s="40"/>
      <c r="H79" s="36">
        <v>2552000</v>
      </c>
      <c r="I79" s="40"/>
      <c r="J79" s="36">
        <v>28000</v>
      </c>
      <c r="K79" s="40"/>
      <c r="L79" s="36">
        <v>0</v>
      </c>
      <c r="M79" s="40"/>
      <c r="N79" s="36">
        <v>1831000</v>
      </c>
      <c r="O79" s="40"/>
      <c r="P79" s="36">
        <v>749000</v>
      </c>
      <c r="Q79" s="40"/>
      <c r="R79" s="36">
        <v>0</v>
      </c>
    </row>
    <row r="80" spans="1:18" x14ac:dyDescent="0.25">
      <c r="A80" s="65"/>
      <c r="B80" s="14"/>
      <c r="C80" s="60" t="s">
        <v>46</v>
      </c>
      <c r="D80" s="14"/>
      <c r="E80" s="65"/>
      <c r="F80" s="36">
        <f t="shared" si="1"/>
        <v>1000</v>
      </c>
      <c r="G80" s="40"/>
      <c r="H80" s="36">
        <v>0</v>
      </c>
      <c r="I80" s="40"/>
      <c r="J80" s="36">
        <v>1000</v>
      </c>
      <c r="K80" s="40"/>
      <c r="L80" s="36">
        <v>0</v>
      </c>
      <c r="M80" s="40"/>
      <c r="N80" s="36">
        <v>0</v>
      </c>
      <c r="O80" s="40"/>
      <c r="P80" s="36">
        <v>1000</v>
      </c>
      <c r="Q80" s="40"/>
      <c r="R80" s="36">
        <v>0</v>
      </c>
    </row>
    <row r="81" spans="1:18" x14ac:dyDescent="0.25">
      <c r="A81" s="65"/>
      <c r="B81" s="14"/>
      <c r="C81" s="60" t="s">
        <v>47</v>
      </c>
      <c r="D81" s="14"/>
      <c r="E81" s="65"/>
      <c r="F81" s="36">
        <f t="shared" si="1"/>
        <v>2803000</v>
      </c>
      <c r="G81" s="40"/>
      <c r="H81" s="36">
        <v>1955000</v>
      </c>
      <c r="I81" s="40"/>
      <c r="J81" s="36">
        <v>157000</v>
      </c>
      <c r="K81" s="40"/>
      <c r="L81" s="36">
        <v>691000</v>
      </c>
      <c r="M81" s="40"/>
      <c r="N81" s="36">
        <v>1882000</v>
      </c>
      <c r="O81" s="40"/>
      <c r="P81" s="36">
        <v>921000</v>
      </c>
      <c r="Q81" s="40"/>
      <c r="R81" s="36">
        <v>0</v>
      </c>
    </row>
    <row r="82" spans="1:18" x14ac:dyDescent="0.25">
      <c r="A82" s="15"/>
      <c r="B82" s="21"/>
      <c r="C82" s="60" t="s">
        <v>50</v>
      </c>
      <c r="D82" s="15"/>
      <c r="E82" s="65"/>
      <c r="F82" s="36">
        <f t="shared" si="1"/>
        <v>1534000</v>
      </c>
      <c r="G82" s="40"/>
      <c r="H82" s="36">
        <v>1481000</v>
      </c>
      <c r="I82" s="40"/>
      <c r="J82" s="36">
        <v>14000</v>
      </c>
      <c r="K82" s="40"/>
      <c r="L82" s="36">
        <v>39000</v>
      </c>
      <c r="M82" s="40"/>
      <c r="N82" s="36">
        <v>1075000</v>
      </c>
      <c r="O82" s="40"/>
      <c r="P82" s="36">
        <v>459000</v>
      </c>
      <c r="Q82" s="40"/>
      <c r="R82" s="36">
        <v>0</v>
      </c>
    </row>
    <row r="83" spans="1:18" x14ac:dyDescent="0.25">
      <c r="A83" s="15"/>
      <c r="B83" s="21"/>
      <c r="C83" s="60" t="s">
        <v>64</v>
      </c>
      <c r="D83" s="15"/>
      <c r="E83" s="65"/>
      <c r="F83" s="36">
        <f t="shared" si="1"/>
        <v>7329000</v>
      </c>
      <c r="G83" s="40"/>
      <c r="H83" s="36">
        <v>5957000</v>
      </c>
      <c r="I83" s="40"/>
      <c r="J83" s="36">
        <v>155000</v>
      </c>
      <c r="K83" s="40"/>
      <c r="L83" s="36">
        <v>1217000</v>
      </c>
      <c r="M83" s="40"/>
      <c r="N83" s="36">
        <v>4785000</v>
      </c>
      <c r="O83" s="40"/>
      <c r="P83" s="36">
        <v>2910000</v>
      </c>
      <c r="Q83" s="40"/>
      <c r="R83" s="36">
        <v>366000</v>
      </c>
    </row>
    <row r="84" spans="1:18" x14ac:dyDescent="0.25">
      <c r="A84" s="15"/>
      <c r="B84" s="15"/>
      <c r="C84" s="60" t="s">
        <v>65</v>
      </c>
      <c r="D84" s="15"/>
      <c r="E84" s="65"/>
      <c r="F84" s="36">
        <f t="shared" si="1"/>
        <v>689000</v>
      </c>
      <c r="G84" s="40"/>
      <c r="H84" s="36">
        <v>357000</v>
      </c>
      <c r="I84" s="40"/>
      <c r="J84" s="36">
        <v>11000</v>
      </c>
      <c r="K84" s="40"/>
      <c r="L84" s="36">
        <v>321000</v>
      </c>
      <c r="M84" s="40"/>
      <c r="N84" s="36">
        <v>515000</v>
      </c>
      <c r="O84" s="40"/>
      <c r="P84" s="36">
        <v>174000</v>
      </c>
      <c r="Q84" s="40"/>
      <c r="R84" s="36">
        <v>0</v>
      </c>
    </row>
    <row r="85" spans="1:18" x14ac:dyDescent="0.25">
      <c r="A85" s="15"/>
      <c r="B85" s="15"/>
      <c r="C85" s="60" t="s">
        <v>66</v>
      </c>
      <c r="D85" s="15"/>
      <c r="E85" s="65"/>
      <c r="F85" s="36">
        <f t="shared" si="1"/>
        <v>-4000</v>
      </c>
      <c r="G85" s="40"/>
      <c r="H85" s="36">
        <v>18000</v>
      </c>
      <c r="I85" s="40"/>
      <c r="J85" s="36">
        <v>-22000</v>
      </c>
      <c r="K85" s="40"/>
      <c r="L85" s="36">
        <v>0</v>
      </c>
      <c r="M85" s="40"/>
      <c r="N85" s="36">
        <v>7000</v>
      </c>
      <c r="O85" s="40"/>
      <c r="P85" s="36">
        <v>-11000</v>
      </c>
      <c r="Q85" s="40"/>
      <c r="R85" s="36">
        <v>0</v>
      </c>
    </row>
    <row r="86" spans="1:18" x14ac:dyDescent="0.25">
      <c r="A86" s="65"/>
      <c r="B86" s="65"/>
      <c r="C86" s="61" t="s">
        <v>55</v>
      </c>
      <c r="D86" s="14"/>
      <c r="E86" s="15"/>
      <c r="F86" s="36">
        <f t="shared" si="1"/>
        <v>583000</v>
      </c>
      <c r="G86" s="40"/>
      <c r="H86" s="36">
        <v>578000</v>
      </c>
      <c r="I86" s="40"/>
      <c r="J86" s="36">
        <v>5000</v>
      </c>
      <c r="K86" s="40"/>
      <c r="L86" s="36">
        <v>0</v>
      </c>
      <c r="M86" s="40"/>
      <c r="N86" s="36">
        <v>428000</v>
      </c>
      <c r="O86" s="40"/>
      <c r="P86" s="36">
        <v>155000</v>
      </c>
      <c r="Q86" s="40"/>
      <c r="R86" s="36">
        <v>0</v>
      </c>
    </row>
    <row r="87" spans="1:18" x14ac:dyDescent="0.25">
      <c r="A87" s="65"/>
      <c r="B87" s="65"/>
      <c r="C87" s="61" t="s">
        <v>67</v>
      </c>
      <c r="D87" s="14"/>
      <c r="E87" s="15"/>
      <c r="F87" s="36">
        <f t="shared" si="1"/>
        <v>3000</v>
      </c>
      <c r="G87" s="40"/>
      <c r="H87" s="36">
        <v>0</v>
      </c>
      <c r="I87" s="40"/>
      <c r="J87" s="36">
        <v>3000</v>
      </c>
      <c r="K87" s="40"/>
      <c r="L87" s="36">
        <v>0</v>
      </c>
      <c r="M87" s="40"/>
      <c r="N87" s="36">
        <v>0</v>
      </c>
      <c r="O87" s="40"/>
      <c r="P87" s="36">
        <v>2000</v>
      </c>
      <c r="Q87" s="40"/>
      <c r="R87" s="36">
        <v>-1000</v>
      </c>
    </row>
    <row r="88" spans="1:18" x14ac:dyDescent="0.25">
      <c r="A88" s="15"/>
      <c r="B88" s="15"/>
      <c r="C88" s="61" t="s">
        <v>58</v>
      </c>
      <c r="D88" s="15"/>
      <c r="E88" s="15"/>
      <c r="F88" s="36">
        <f t="shared" si="1"/>
        <v>3008000</v>
      </c>
      <c r="G88" s="40"/>
      <c r="H88" s="36">
        <v>1889000</v>
      </c>
      <c r="I88" s="40"/>
      <c r="J88" s="36">
        <v>625000</v>
      </c>
      <c r="K88" s="40"/>
      <c r="L88" s="36">
        <v>494000</v>
      </c>
      <c r="M88" s="40"/>
      <c r="N88" s="36">
        <v>1482000</v>
      </c>
      <c r="O88" s="40"/>
      <c r="P88" s="36">
        <v>1529000</v>
      </c>
      <c r="Q88" s="40"/>
      <c r="R88" s="36">
        <v>3000</v>
      </c>
    </row>
    <row r="89" spans="1:18" x14ac:dyDescent="0.25">
      <c r="A89" s="15"/>
      <c r="B89" s="15"/>
      <c r="C89" s="65" t="s">
        <v>503</v>
      </c>
      <c r="D89" s="15"/>
      <c r="E89" s="15"/>
      <c r="F89" s="39">
        <f t="shared" si="1"/>
        <v>1276000</v>
      </c>
      <c r="G89" s="40"/>
      <c r="H89" s="39">
        <v>1255000</v>
      </c>
      <c r="I89" s="40"/>
      <c r="J89" s="39">
        <v>7000</v>
      </c>
      <c r="K89" s="40"/>
      <c r="L89" s="39">
        <v>14000</v>
      </c>
      <c r="M89" s="40"/>
      <c r="N89" s="39">
        <v>922000</v>
      </c>
      <c r="O89" s="40"/>
      <c r="P89" s="39">
        <v>354000</v>
      </c>
      <c r="Q89" s="40"/>
      <c r="R89" s="39">
        <v>0</v>
      </c>
    </row>
    <row r="90" spans="1:18" x14ac:dyDescent="0.25">
      <c r="A90" s="15"/>
      <c r="B90" s="15"/>
      <c r="C90" s="65"/>
      <c r="D90" s="15"/>
      <c r="E90" s="65"/>
      <c r="F90" s="36"/>
      <c r="G90" s="40"/>
      <c r="H90" s="36"/>
      <c r="I90" s="40"/>
      <c r="J90" s="36"/>
      <c r="K90" s="40"/>
      <c r="L90" s="36"/>
      <c r="M90" s="40"/>
      <c r="N90" s="36"/>
      <c r="O90" s="40"/>
      <c r="P90" s="36">
        <v>0</v>
      </c>
      <c r="Q90" s="40"/>
      <c r="R90" s="36"/>
    </row>
    <row r="91" spans="1:18" x14ac:dyDescent="0.25">
      <c r="A91" s="15"/>
      <c r="B91" s="15"/>
      <c r="C91" s="65"/>
      <c r="D91" s="15"/>
      <c r="E91" s="65" t="s">
        <v>4</v>
      </c>
      <c r="F91" s="39">
        <f>SUM(F68:F89)</f>
        <v>50869000</v>
      </c>
      <c r="G91" s="41"/>
      <c r="H91" s="39">
        <f>SUM(H68:H90)</f>
        <v>43109000</v>
      </c>
      <c r="I91" s="41"/>
      <c r="J91" s="39">
        <f>SUM(J68:J90)</f>
        <v>2593000</v>
      </c>
      <c r="K91" s="41"/>
      <c r="L91" s="39">
        <f>SUM(L68:L90)</f>
        <v>5167000</v>
      </c>
      <c r="M91" s="41"/>
      <c r="N91" s="39">
        <f>SUM(N68:N90)</f>
        <v>34031000</v>
      </c>
      <c r="O91" s="41"/>
      <c r="P91" s="39">
        <f>SUM(P68:P90)</f>
        <v>17210000</v>
      </c>
      <c r="Q91" s="41"/>
      <c r="R91" s="39">
        <f>SUM(R68:R90)</f>
        <v>372000</v>
      </c>
    </row>
    <row r="92" spans="1:18" x14ac:dyDescent="0.25">
      <c r="A92" s="15"/>
      <c r="B92" s="15"/>
      <c r="C92" s="65"/>
      <c r="D92" s="15"/>
      <c r="E92" s="65"/>
      <c r="F92" s="41"/>
      <c r="G92" s="40"/>
      <c r="H92" s="41"/>
      <c r="I92" s="40"/>
      <c r="J92" s="41"/>
      <c r="K92" s="40"/>
      <c r="L92" s="41"/>
      <c r="M92" s="40"/>
      <c r="N92" s="41"/>
      <c r="O92" s="40"/>
      <c r="P92" s="41">
        <v>0</v>
      </c>
      <c r="Q92" s="40"/>
      <c r="R92" s="41"/>
    </row>
    <row r="93" spans="1:18" x14ac:dyDescent="0.25">
      <c r="A93" s="10"/>
      <c r="B93" s="65" t="s">
        <v>27</v>
      </c>
      <c r="C93" s="65"/>
      <c r="D93" s="14"/>
      <c r="E93" s="65"/>
      <c r="F93" s="36"/>
      <c r="G93" s="40"/>
      <c r="H93" s="36"/>
      <c r="I93" s="40"/>
      <c r="J93" s="36"/>
      <c r="K93" s="40"/>
      <c r="L93" s="36"/>
      <c r="M93" s="40"/>
      <c r="N93" s="36"/>
      <c r="O93" s="40"/>
      <c r="P93" s="36"/>
      <c r="Q93" s="40"/>
      <c r="R93" s="36"/>
    </row>
    <row r="94" spans="1:18" x14ac:dyDescent="0.25">
      <c r="A94" s="65"/>
      <c r="B94" s="65"/>
      <c r="C94" s="61" t="s">
        <v>529</v>
      </c>
      <c r="D94" s="14"/>
      <c r="E94" s="15"/>
      <c r="F94" s="36">
        <f>SUM(H94:L94)</f>
        <v>0</v>
      </c>
      <c r="G94" s="40"/>
      <c r="H94" s="36">
        <v>0</v>
      </c>
      <c r="I94" s="40"/>
      <c r="J94" s="36">
        <v>0</v>
      </c>
      <c r="K94" s="40"/>
      <c r="L94" s="36">
        <v>0</v>
      </c>
      <c r="M94" s="40"/>
      <c r="N94" s="36">
        <v>0</v>
      </c>
      <c r="O94" s="40"/>
      <c r="P94" s="36">
        <v>0</v>
      </c>
      <c r="Q94" s="40"/>
      <c r="R94" s="36">
        <v>0</v>
      </c>
    </row>
    <row r="95" spans="1:18" x14ac:dyDescent="0.25">
      <c r="A95" s="10"/>
      <c r="B95" s="65"/>
      <c r="C95" s="63" t="s">
        <v>70</v>
      </c>
      <c r="D95" s="14"/>
      <c r="E95" s="65"/>
      <c r="F95" s="39">
        <f>SUM(H95:L95)</f>
        <v>0</v>
      </c>
      <c r="G95" s="40"/>
      <c r="H95" s="39">
        <v>0</v>
      </c>
      <c r="I95" s="40"/>
      <c r="J95" s="39">
        <v>0</v>
      </c>
      <c r="K95" s="40"/>
      <c r="L95" s="39">
        <v>0</v>
      </c>
      <c r="M95" s="40"/>
      <c r="N95" s="39">
        <v>0</v>
      </c>
      <c r="O95" s="40"/>
      <c r="P95" s="39">
        <v>0</v>
      </c>
      <c r="Q95" s="40"/>
      <c r="R95" s="39">
        <v>0</v>
      </c>
    </row>
    <row r="96" spans="1:18" x14ac:dyDescent="0.25">
      <c r="A96" s="15"/>
      <c r="B96" s="21"/>
      <c r="C96" s="65"/>
      <c r="D96" s="15"/>
      <c r="E96" s="15"/>
      <c r="F96" s="36"/>
      <c r="G96" s="40"/>
      <c r="H96" s="36"/>
      <c r="I96" s="40"/>
      <c r="J96" s="36"/>
      <c r="K96" s="40"/>
      <c r="L96" s="36"/>
      <c r="M96" s="40"/>
      <c r="N96" s="36"/>
      <c r="O96" s="40"/>
      <c r="P96" s="36"/>
      <c r="Q96" s="40"/>
      <c r="R96" s="36"/>
    </row>
    <row r="97" spans="1:18" x14ac:dyDescent="0.25">
      <c r="A97" s="65"/>
      <c r="B97" s="14"/>
      <c r="C97" s="65"/>
      <c r="D97" s="14"/>
      <c r="E97" s="12" t="s">
        <v>4</v>
      </c>
      <c r="F97" s="39">
        <f>SUM(F94:F95)</f>
        <v>0</v>
      </c>
      <c r="G97" s="41"/>
      <c r="H97" s="39">
        <f>SUM(H94:H95)</f>
        <v>0</v>
      </c>
      <c r="I97" s="41"/>
      <c r="J97" s="39">
        <f>SUM(J94:J95)</f>
        <v>0</v>
      </c>
      <c r="K97" s="39"/>
      <c r="L97" s="39">
        <f>SUM(L94:L95)</f>
        <v>0</v>
      </c>
      <c r="M97" s="41"/>
      <c r="N97" s="39">
        <f>SUM(N94:N95)</f>
        <v>0</v>
      </c>
      <c r="O97" s="41"/>
      <c r="P97" s="39">
        <f>SUM(P94:P95)</f>
        <v>0</v>
      </c>
      <c r="Q97" s="41"/>
      <c r="R97" s="39">
        <f>SUM(R94:R95)</f>
        <v>0</v>
      </c>
    </row>
    <row r="98" spans="1:18" x14ac:dyDescent="0.25">
      <c r="A98" s="10"/>
      <c r="B98" s="65"/>
      <c r="C98" s="65"/>
      <c r="D98" s="14"/>
      <c r="E98" s="65"/>
      <c r="F98" s="41"/>
      <c r="G98" s="40"/>
      <c r="H98" s="41"/>
      <c r="I98" s="40"/>
      <c r="J98" s="41"/>
      <c r="K98" s="40"/>
      <c r="L98" s="41"/>
      <c r="M98" s="40"/>
      <c r="N98" s="41"/>
      <c r="O98" s="40"/>
      <c r="P98" s="41"/>
      <c r="Q98" s="40"/>
      <c r="R98" s="41"/>
    </row>
    <row r="99" spans="1:18" x14ac:dyDescent="0.25">
      <c r="A99" s="15"/>
      <c r="B99" s="15" t="s">
        <v>68</v>
      </c>
      <c r="C99" s="15"/>
      <c r="D99" s="15"/>
      <c r="E99" s="15"/>
      <c r="F99" s="41"/>
      <c r="G99" s="40"/>
      <c r="H99" s="41"/>
      <c r="I99" s="40"/>
      <c r="J99" s="41"/>
      <c r="K99" s="40"/>
      <c r="L99" s="41"/>
      <c r="M99" s="40"/>
      <c r="N99" s="41"/>
      <c r="O99" s="40"/>
      <c r="P99" s="41"/>
      <c r="Q99" s="40"/>
      <c r="R99" s="41"/>
    </row>
    <row r="100" spans="1:18" x14ac:dyDescent="0.25">
      <c r="A100" s="15"/>
      <c r="B100" s="15"/>
      <c r="C100" s="15" t="s">
        <v>28</v>
      </c>
      <c r="D100" s="15"/>
      <c r="E100" s="15"/>
      <c r="F100" s="36">
        <f t="shared" ref="F100:F113" si="2">SUM(H100:L100)</f>
        <v>26000</v>
      </c>
      <c r="G100" s="40"/>
      <c r="H100" s="41">
        <v>0</v>
      </c>
      <c r="I100" s="40"/>
      <c r="J100" s="41">
        <v>0</v>
      </c>
      <c r="K100" s="40"/>
      <c r="L100" s="41">
        <v>26000</v>
      </c>
      <c r="M100" s="40"/>
      <c r="N100" s="41">
        <v>19000</v>
      </c>
      <c r="O100" s="40"/>
      <c r="P100" s="41">
        <v>7000</v>
      </c>
      <c r="Q100" s="40"/>
      <c r="R100" s="41">
        <v>0</v>
      </c>
    </row>
    <row r="101" spans="1:18" x14ac:dyDescent="0.25">
      <c r="A101" s="65"/>
      <c r="B101" s="65"/>
      <c r="C101" s="61" t="s">
        <v>63</v>
      </c>
      <c r="D101" s="14"/>
      <c r="E101" s="15"/>
      <c r="F101" s="36">
        <f t="shared" si="2"/>
        <v>1002000</v>
      </c>
      <c r="G101" s="40"/>
      <c r="H101" s="36">
        <v>0</v>
      </c>
      <c r="I101" s="40"/>
      <c r="J101" s="36">
        <v>0</v>
      </c>
      <c r="K101" s="40"/>
      <c r="L101" s="36">
        <v>1002000</v>
      </c>
      <c r="M101" s="40"/>
      <c r="N101" s="36">
        <v>615000</v>
      </c>
      <c r="O101" s="40"/>
      <c r="P101" s="36">
        <v>388000</v>
      </c>
      <c r="Q101" s="40"/>
      <c r="R101" s="36">
        <v>1000</v>
      </c>
    </row>
    <row r="102" spans="1:18" x14ac:dyDescent="0.25">
      <c r="A102" s="65"/>
      <c r="B102" s="65"/>
      <c r="C102" s="61" t="s">
        <v>29</v>
      </c>
      <c r="D102" s="14"/>
      <c r="E102" s="15"/>
      <c r="F102" s="36">
        <f t="shared" si="2"/>
        <v>17000</v>
      </c>
      <c r="G102" s="40"/>
      <c r="H102" s="36">
        <v>0</v>
      </c>
      <c r="I102" s="40"/>
      <c r="J102" s="36">
        <v>0</v>
      </c>
      <c r="K102" s="40"/>
      <c r="L102" s="36">
        <v>17000</v>
      </c>
      <c r="M102" s="40"/>
      <c r="N102" s="36">
        <v>0</v>
      </c>
      <c r="O102" s="40"/>
      <c r="P102" s="36">
        <v>16000</v>
      </c>
      <c r="Q102" s="40"/>
      <c r="R102" s="36">
        <v>-1000</v>
      </c>
    </row>
    <row r="103" spans="1:18" x14ac:dyDescent="0.25">
      <c r="A103" s="65"/>
      <c r="B103" s="14"/>
      <c r="C103" s="61" t="s">
        <v>69</v>
      </c>
      <c r="D103" s="14"/>
      <c r="E103" s="15"/>
      <c r="F103" s="36">
        <f t="shared" si="2"/>
        <v>4674000</v>
      </c>
      <c r="G103" s="40"/>
      <c r="H103" s="36">
        <v>0</v>
      </c>
      <c r="I103" s="40"/>
      <c r="J103" s="36">
        <v>118000</v>
      </c>
      <c r="K103" s="40"/>
      <c r="L103" s="36">
        <v>4556000</v>
      </c>
      <c r="M103" s="40"/>
      <c r="N103" s="36">
        <v>1181000</v>
      </c>
      <c r="O103" s="40"/>
      <c r="P103" s="36">
        <v>3639000</v>
      </c>
      <c r="Q103" s="40"/>
      <c r="R103" s="36">
        <v>146000</v>
      </c>
    </row>
    <row r="104" spans="1:18" x14ac:dyDescent="0.25">
      <c r="A104" s="65"/>
      <c r="B104" s="14"/>
      <c r="C104" s="61" t="s">
        <v>34</v>
      </c>
      <c r="D104" s="14"/>
      <c r="E104" s="15"/>
      <c r="F104" s="36">
        <f t="shared" si="2"/>
        <v>26000</v>
      </c>
      <c r="G104" s="40"/>
      <c r="H104" s="36">
        <v>0</v>
      </c>
      <c r="I104" s="40"/>
      <c r="J104" s="36">
        <v>18000</v>
      </c>
      <c r="K104" s="40"/>
      <c r="L104" s="36">
        <v>8000</v>
      </c>
      <c r="M104" s="40"/>
      <c r="N104" s="36">
        <v>8000</v>
      </c>
      <c r="O104" s="40"/>
      <c r="P104" s="36">
        <v>19000</v>
      </c>
      <c r="Q104" s="40"/>
      <c r="R104" s="36">
        <v>1000</v>
      </c>
    </row>
    <row r="105" spans="1:18" x14ac:dyDescent="0.25">
      <c r="A105" s="65"/>
      <c r="B105" s="14"/>
      <c r="C105" s="60" t="s">
        <v>35</v>
      </c>
      <c r="D105" s="14"/>
      <c r="E105" s="15"/>
      <c r="F105" s="36">
        <f t="shared" si="2"/>
        <v>0</v>
      </c>
      <c r="G105" s="40"/>
      <c r="H105" s="36">
        <v>0</v>
      </c>
      <c r="I105" s="40"/>
      <c r="J105" s="36">
        <v>0</v>
      </c>
      <c r="K105" s="40"/>
      <c r="L105" s="36">
        <v>0</v>
      </c>
      <c r="M105" s="40"/>
      <c r="N105" s="36">
        <v>0</v>
      </c>
      <c r="O105" s="40"/>
      <c r="P105" s="36">
        <v>0</v>
      </c>
      <c r="Q105" s="40"/>
      <c r="R105" s="36">
        <v>0</v>
      </c>
    </row>
    <row r="106" spans="1:18" x14ac:dyDescent="0.25">
      <c r="A106" s="65"/>
      <c r="B106" s="14"/>
      <c r="C106" s="60" t="s">
        <v>36</v>
      </c>
      <c r="D106" s="14"/>
      <c r="E106" s="15"/>
      <c r="F106" s="36">
        <f t="shared" si="2"/>
        <v>118000</v>
      </c>
      <c r="G106" s="40"/>
      <c r="H106" s="36">
        <v>0</v>
      </c>
      <c r="I106" s="40"/>
      <c r="J106" s="36">
        <v>0</v>
      </c>
      <c r="K106" s="40"/>
      <c r="L106" s="36">
        <v>118000</v>
      </c>
      <c r="M106" s="40"/>
      <c r="N106" s="36">
        <v>79000</v>
      </c>
      <c r="O106" s="40"/>
      <c r="P106" s="36">
        <v>40000</v>
      </c>
      <c r="Q106" s="40"/>
      <c r="R106" s="36">
        <v>1000</v>
      </c>
    </row>
    <row r="107" spans="1:18" x14ac:dyDescent="0.25">
      <c r="A107" s="65"/>
      <c r="B107" s="14"/>
      <c r="C107" s="60" t="s">
        <v>37</v>
      </c>
      <c r="D107" s="14"/>
      <c r="E107" s="15"/>
      <c r="F107" s="36">
        <f t="shared" si="2"/>
        <v>12000</v>
      </c>
      <c r="G107" s="40"/>
      <c r="H107" s="36">
        <v>0</v>
      </c>
      <c r="I107" s="40"/>
      <c r="J107" s="36">
        <v>0</v>
      </c>
      <c r="K107" s="40"/>
      <c r="L107" s="36">
        <v>12000</v>
      </c>
      <c r="M107" s="40"/>
      <c r="N107" s="36">
        <v>9000</v>
      </c>
      <c r="O107" s="40"/>
      <c r="P107" s="36">
        <v>3000</v>
      </c>
      <c r="Q107" s="40"/>
      <c r="R107" s="36">
        <v>0</v>
      </c>
    </row>
    <row r="108" spans="1:18" x14ac:dyDescent="0.25">
      <c r="A108" s="65"/>
      <c r="B108" s="14"/>
      <c r="C108" s="60" t="s">
        <v>40</v>
      </c>
      <c r="D108" s="14"/>
      <c r="E108" s="15"/>
      <c r="F108" s="36">
        <f t="shared" si="2"/>
        <v>105000</v>
      </c>
      <c r="G108" s="40"/>
      <c r="H108" s="36">
        <v>0</v>
      </c>
      <c r="I108" s="40"/>
      <c r="J108" s="36">
        <v>0</v>
      </c>
      <c r="K108" s="40"/>
      <c r="L108" s="36">
        <v>105000</v>
      </c>
      <c r="M108" s="40"/>
      <c r="N108" s="36">
        <v>62000</v>
      </c>
      <c r="O108" s="40"/>
      <c r="P108" s="36">
        <v>43000</v>
      </c>
      <c r="Q108" s="40"/>
      <c r="R108" s="36">
        <v>0</v>
      </c>
    </row>
    <row r="109" spans="1:18" x14ac:dyDescent="0.25">
      <c r="A109" s="65"/>
      <c r="B109" s="14"/>
      <c r="C109" s="60" t="s">
        <v>70</v>
      </c>
      <c r="D109" s="14"/>
      <c r="E109" s="65"/>
      <c r="F109" s="36">
        <f t="shared" si="2"/>
        <v>4136000</v>
      </c>
      <c r="G109" s="40"/>
      <c r="H109" s="36">
        <v>0</v>
      </c>
      <c r="I109" s="40"/>
      <c r="J109" s="36">
        <v>2455000</v>
      </c>
      <c r="K109" s="40"/>
      <c r="L109" s="36">
        <v>1681000</v>
      </c>
      <c r="M109" s="40"/>
      <c r="N109" s="36">
        <v>1904000</v>
      </c>
      <c r="O109" s="40"/>
      <c r="P109" s="36">
        <v>2232000</v>
      </c>
      <c r="Q109" s="40"/>
      <c r="R109" s="36">
        <v>0</v>
      </c>
    </row>
    <row r="110" spans="1:18" x14ac:dyDescent="0.25">
      <c r="A110" s="65"/>
      <c r="B110" s="14"/>
      <c r="C110" s="60" t="s">
        <v>71</v>
      </c>
      <c r="D110" s="14"/>
      <c r="E110" s="65"/>
      <c r="F110" s="36">
        <f t="shared" si="2"/>
        <v>48000</v>
      </c>
      <c r="G110" s="40"/>
      <c r="H110" s="36">
        <v>0</v>
      </c>
      <c r="I110" s="40"/>
      <c r="J110" s="36">
        <v>0</v>
      </c>
      <c r="K110" s="40"/>
      <c r="L110" s="36">
        <v>48000</v>
      </c>
      <c r="M110" s="40"/>
      <c r="N110" s="36">
        <v>14000</v>
      </c>
      <c r="O110" s="40"/>
      <c r="P110" s="36">
        <v>34000</v>
      </c>
      <c r="Q110" s="40"/>
      <c r="R110" s="36">
        <v>0</v>
      </c>
    </row>
    <row r="111" spans="1:18" x14ac:dyDescent="0.25">
      <c r="A111" s="65"/>
      <c r="B111" s="14"/>
      <c r="C111" s="60" t="s">
        <v>47</v>
      </c>
      <c r="D111" s="14"/>
      <c r="E111" s="65"/>
      <c r="F111" s="36">
        <f>SUM(H111:L111)</f>
        <v>67000</v>
      </c>
      <c r="G111" s="40"/>
      <c r="H111" s="36">
        <v>0</v>
      </c>
      <c r="I111" s="40"/>
      <c r="J111" s="36">
        <v>3000</v>
      </c>
      <c r="K111" s="40"/>
      <c r="L111" s="36">
        <v>64000</v>
      </c>
      <c r="M111" s="40"/>
      <c r="N111" s="36">
        <v>24000</v>
      </c>
      <c r="O111" s="40"/>
      <c r="P111" s="36">
        <v>52000</v>
      </c>
      <c r="Q111" s="40"/>
      <c r="R111" s="36">
        <v>9000</v>
      </c>
    </row>
    <row r="112" spans="1:18" x14ac:dyDescent="0.25">
      <c r="A112" s="65"/>
      <c r="B112" s="14"/>
      <c r="C112" s="60" t="s">
        <v>538</v>
      </c>
      <c r="D112" s="14"/>
      <c r="E112" s="65"/>
      <c r="F112" s="36">
        <f>SUM(H112:L112)</f>
        <v>357000</v>
      </c>
      <c r="G112" s="40"/>
      <c r="H112" s="36">
        <v>0</v>
      </c>
      <c r="I112" s="40"/>
      <c r="J112" s="36">
        <v>242000</v>
      </c>
      <c r="K112" s="40"/>
      <c r="L112" s="36">
        <v>115000</v>
      </c>
      <c r="M112" s="40"/>
      <c r="N112" s="36">
        <v>135000</v>
      </c>
      <c r="O112" s="40"/>
      <c r="P112" s="36">
        <v>223000</v>
      </c>
      <c r="Q112" s="40"/>
      <c r="R112" s="36">
        <v>1000</v>
      </c>
    </row>
    <row r="113" spans="1:18" x14ac:dyDescent="0.25">
      <c r="A113" s="65"/>
      <c r="B113" s="14"/>
      <c r="C113" s="12" t="s">
        <v>50</v>
      </c>
      <c r="D113" s="14"/>
      <c r="E113" s="12"/>
      <c r="F113" s="39">
        <f t="shared" si="2"/>
        <v>122000</v>
      </c>
      <c r="G113" s="40"/>
      <c r="H113" s="39">
        <v>0</v>
      </c>
      <c r="I113" s="40"/>
      <c r="J113" s="39">
        <v>0</v>
      </c>
      <c r="K113" s="40"/>
      <c r="L113" s="39">
        <v>122000</v>
      </c>
      <c r="M113" s="40"/>
      <c r="N113" s="39">
        <v>77000</v>
      </c>
      <c r="O113" s="40"/>
      <c r="P113" s="39">
        <v>44000</v>
      </c>
      <c r="Q113" s="40"/>
      <c r="R113" s="39">
        <v>-1000</v>
      </c>
    </row>
    <row r="114" spans="1:18" x14ac:dyDescent="0.25">
      <c r="A114" s="15"/>
      <c r="B114" s="21"/>
      <c r="C114" s="65"/>
      <c r="D114" s="15"/>
      <c r="E114" s="15"/>
      <c r="F114" s="36"/>
      <c r="G114" s="40"/>
      <c r="H114" s="36"/>
      <c r="I114" s="40"/>
      <c r="J114" s="36"/>
      <c r="K114" s="40"/>
      <c r="L114" s="36"/>
      <c r="M114" s="40"/>
      <c r="N114" s="36"/>
      <c r="O114" s="40"/>
      <c r="P114" s="36">
        <v>0</v>
      </c>
      <c r="Q114" s="40"/>
      <c r="R114" s="36"/>
    </row>
    <row r="115" spans="1:18" x14ac:dyDescent="0.25">
      <c r="A115" s="15"/>
      <c r="B115" s="21"/>
      <c r="C115" s="65"/>
      <c r="D115" s="15"/>
      <c r="E115" s="65" t="s">
        <v>4</v>
      </c>
      <c r="F115" s="39">
        <f>SUM(F100:F113)</f>
        <v>10710000</v>
      </c>
      <c r="G115" s="41"/>
      <c r="H115" s="39">
        <f>SUM(H100:H113)</f>
        <v>0</v>
      </c>
      <c r="I115" s="41"/>
      <c r="J115" s="39">
        <f>SUM(J100:J113)</f>
        <v>2836000</v>
      </c>
      <c r="K115" s="41"/>
      <c r="L115" s="39">
        <f>SUM(L100:L113)</f>
        <v>7874000</v>
      </c>
      <c r="M115" s="41"/>
      <c r="N115" s="39">
        <f>SUM(N100:N113)</f>
        <v>4127000</v>
      </c>
      <c r="O115" s="41"/>
      <c r="P115" s="39">
        <f>SUM(P100:P113)</f>
        <v>6740000</v>
      </c>
      <c r="Q115" s="41"/>
      <c r="R115" s="39">
        <f>SUM(R100:R113)</f>
        <v>157000</v>
      </c>
    </row>
    <row r="116" spans="1:18" x14ac:dyDescent="0.25">
      <c r="A116" s="15"/>
      <c r="B116" s="21"/>
      <c r="C116" s="65"/>
      <c r="D116" s="15"/>
      <c r="E116" s="65"/>
      <c r="F116" s="41"/>
      <c r="G116" s="40"/>
      <c r="H116" s="41"/>
      <c r="I116" s="40"/>
      <c r="J116" s="41"/>
      <c r="K116" s="40"/>
      <c r="L116" s="41"/>
      <c r="M116" s="40"/>
      <c r="N116" s="41"/>
      <c r="O116" s="40"/>
      <c r="P116" s="41"/>
      <c r="Q116" s="40"/>
      <c r="R116" s="41"/>
    </row>
    <row r="117" spans="1:18" x14ac:dyDescent="0.25">
      <c r="A117" s="12"/>
      <c r="B117" s="15" t="s">
        <v>59</v>
      </c>
      <c r="C117" s="15"/>
      <c r="D117" s="14"/>
      <c r="E117" s="65"/>
      <c r="F117" s="36"/>
      <c r="G117" s="40"/>
      <c r="H117" s="36"/>
      <c r="I117" s="40"/>
      <c r="J117" s="36"/>
      <c r="K117" s="40"/>
      <c r="L117" s="36"/>
      <c r="M117" s="40"/>
      <c r="N117" s="36"/>
      <c r="O117" s="40"/>
      <c r="P117" s="36"/>
      <c r="Q117" s="40"/>
      <c r="R117" s="36"/>
    </row>
    <row r="118" spans="1:18" x14ac:dyDescent="0.25">
      <c r="A118" s="12"/>
      <c r="B118" s="15"/>
      <c r="C118" s="15" t="s">
        <v>72</v>
      </c>
      <c r="D118" s="16"/>
      <c r="E118" s="1"/>
      <c r="F118" s="36">
        <f t="shared" ref="F118:F123" si="3">SUM(H118:L118)</f>
        <v>3524000</v>
      </c>
      <c r="G118" s="40"/>
      <c r="H118" s="36">
        <v>0</v>
      </c>
      <c r="I118" s="40"/>
      <c r="J118" s="36">
        <v>10000</v>
      </c>
      <c r="K118" s="40"/>
      <c r="L118" s="36">
        <v>3514000</v>
      </c>
      <c r="M118" s="40"/>
      <c r="N118" s="36">
        <v>299000</v>
      </c>
      <c r="O118" s="40"/>
      <c r="P118" s="36">
        <v>3226000</v>
      </c>
      <c r="Q118" s="40"/>
      <c r="R118" s="36">
        <v>1000</v>
      </c>
    </row>
    <row r="119" spans="1:18" x14ac:dyDescent="0.25">
      <c r="A119" s="65"/>
      <c r="B119" s="12"/>
      <c r="C119" s="15" t="s">
        <v>73</v>
      </c>
      <c r="D119" s="14"/>
      <c r="E119" s="15"/>
      <c r="F119" s="36">
        <f t="shared" si="3"/>
        <v>1211000</v>
      </c>
      <c r="G119" s="40"/>
      <c r="H119" s="36">
        <v>0</v>
      </c>
      <c r="I119" s="40"/>
      <c r="J119" s="36">
        <v>1211000</v>
      </c>
      <c r="K119" s="40"/>
      <c r="L119" s="36">
        <v>0</v>
      </c>
      <c r="M119" s="40"/>
      <c r="N119" s="36">
        <v>6000</v>
      </c>
      <c r="O119" s="40"/>
      <c r="P119" s="36">
        <v>1395000</v>
      </c>
      <c r="Q119" s="40"/>
      <c r="R119" s="36">
        <v>190000</v>
      </c>
    </row>
    <row r="120" spans="1:18" x14ac:dyDescent="0.25">
      <c r="A120" s="12"/>
      <c r="B120" s="14"/>
      <c r="C120" s="15" t="s">
        <v>69</v>
      </c>
      <c r="D120" s="14"/>
      <c r="E120" s="15"/>
      <c r="F120" s="36">
        <f t="shared" si="3"/>
        <v>3805000</v>
      </c>
      <c r="G120" s="40"/>
      <c r="H120" s="36">
        <v>3171000</v>
      </c>
      <c r="I120" s="40"/>
      <c r="J120" s="36">
        <v>348000</v>
      </c>
      <c r="K120" s="40"/>
      <c r="L120" s="36">
        <v>286000</v>
      </c>
      <c r="M120" s="40"/>
      <c r="N120" s="36">
        <v>1837000</v>
      </c>
      <c r="O120" s="40"/>
      <c r="P120" s="36">
        <v>1969000</v>
      </c>
      <c r="Q120" s="40"/>
      <c r="R120" s="36">
        <v>1000</v>
      </c>
    </row>
    <row r="121" spans="1:18" x14ac:dyDescent="0.25">
      <c r="A121" s="65"/>
      <c r="B121" s="14"/>
      <c r="C121" s="65" t="s">
        <v>41</v>
      </c>
      <c r="D121" s="14"/>
      <c r="E121" s="12"/>
      <c r="F121" s="36">
        <f t="shared" si="3"/>
        <v>-1000</v>
      </c>
      <c r="G121" s="40"/>
      <c r="H121" s="36">
        <v>-1000</v>
      </c>
      <c r="I121" s="40"/>
      <c r="J121" s="36">
        <v>0</v>
      </c>
      <c r="K121" s="40"/>
      <c r="L121" s="36">
        <v>0</v>
      </c>
      <c r="M121" s="40"/>
      <c r="N121" s="36">
        <v>0</v>
      </c>
      <c r="O121" s="40"/>
      <c r="P121" s="36">
        <v>0</v>
      </c>
      <c r="Q121" s="40"/>
      <c r="R121" s="36">
        <v>1000</v>
      </c>
    </row>
    <row r="122" spans="1:18" x14ac:dyDescent="0.25">
      <c r="A122" s="65"/>
      <c r="B122" s="14"/>
      <c r="C122" s="65" t="s">
        <v>53</v>
      </c>
      <c r="D122" s="14"/>
      <c r="E122" s="12"/>
      <c r="F122" s="36">
        <f t="shared" si="3"/>
        <v>471000</v>
      </c>
      <c r="G122" s="40"/>
      <c r="H122" s="36">
        <v>0</v>
      </c>
      <c r="I122" s="40"/>
      <c r="J122" s="36">
        <v>34000</v>
      </c>
      <c r="K122" s="40"/>
      <c r="L122" s="36">
        <v>437000</v>
      </c>
      <c r="M122" s="40"/>
      <c r="N122" s="36">
        <v>326000</v>
      </c>
      <c r="O122" s="40"/>
      <c r="P122" s="36">
        <v>145000</v>
      </c>
      <c r="Q122" s="40"/>
      <c r="R122" s="36">
        <v>0</v>
      </c>
    </row>
    <row r="123" spans="1:18" x14ac:dyDescent="0.25">
      <c r="A123" s="65"/>
      <c r="B123" s="14"/>
      <c r="C123" s="12" t="s">
        <v>74</v>
      </c>
      <c r="D123" s="14"/>
      <c r="E123" s="12"/>
      <c r="F123" s="39">
        <f t="shared" si="3"/>
        <v>0</v>
      </c>
      <c r="G123" s="40"/>
      <c r="H123" s="39">
        <v>0</v>
      </c>
      <c r="I123" s="40"/>
      <c r="J123" s="39">
        <v>0</v>
      </c>
      <c r="K123" s="40"/>
      <c r="L123" s="39">
        <v>0</v>
      </c>
      <c r="M123" s="40"/>
      <c r="N123" s="39">
        <v>0</v>
      </c>
      <c r="O123" s="40"/>
      <c r="P123" s="39">
        <v>0</v>
      </c>
      <c r="Q123" s="40"/>
      <c r="R123" s="39">
        <v>0</v>
      </c>
    </row>
    <row r="124" spans="1:18" x14ac:dyDescent="0.25">
      <c r="A124" s="65"/>
      <c r="B124" s="14"/>
      <c r="C124" s="12"/>
      <c r="D124" s="14"/>
      <c r="E124" s="12"/>
      <c r="F124" s="41"/>
      <c r="G124" s="40"/>
      <c r="H124" s="41"/>
      <c r="I124" s="40"/>
      <c r="J124" s="41"/>
      <c r="K124" s="40"/>
      <c r="L124" s="41"/>
      <c r="M124" s="40"/>
      <c r="N124" s="41"/>
      <c r="O124" s="40"/>
      <c r="P124" s="41">
        <v>0</v>
      </c>
      <c r="Q124" s="40"/>
      <c r="R124" s="41"/>
    </row>
    <row r="125" spans="1:18" x14ac:dyDescent="0.25">
      <c r="A125" s="65"/>
      <c r="B125" s="14"/>
      <c r="C125" s="65"/>
      <c r="D125" s="14"/>
      <c r="E125" s="12" t="s">
        <v>4</v>
      </c>
      <c r="F125" s="39">
        <f>SUM(F118:F123)</f>
        <v>9010000</v>
      </c>
      <c r="G125" s="41"/>
      <c r="H125" s="39">
        <f>SUM(H118:H123)</f>
        <v>3170000</v>
      </c>
      <c r="I125" s="41"/>
      <c r="J125" s="39">
        <f>SUM(J118:J123)</f>
        <v>1603000</v>
      </c>
      <c r="K125" s="39"/>
      <c r="L125" s="39">
        <f>SUM(L118:L123)</f>
        <v>4237000</v>
      </c>
      <c r="M125" s="41"/>
      <c r="N125" s="39">
        <f>SUM(N118:N123)</f>
        <v>2468000</v>
      </c>
      <c r="O125" s="41"/>
      <c r="P125" s="39">
        <f>SUM(P118:P123)</f>
        <v>6735000</v>
      </c>
      <c r="Q125" s="41"/>
      <c r="R125" s="39">
        <f>SUM(R118:R123)</f>
        <v>193000</v>
      </c>
    </row>
    <row r="126" spans="1:18" x14ac:dyDescent="0.25">
      <c r="A126" s="65"/>
      <c r="B126" s="14"/>
      <c r="C126" s="12"/>
      <c r="D126" s="14"/>
      <c r="E126" s="9"/>
      <c r="F126" s="36"/>
      <c r="G126" s="40"/>
      <c r="H126" s="36"/>
      <c r="I126" s="40"/>
      <c r="J126" s="36"/>
      <c r="K126" s="40"/>
      <c r="L126" s="36"/>
      <c r="M126" s="40"/>
      <c r="N126" s="36"/>
      <c r="O126" s="40"/>
      <c r="P126" s="36">
        <v>0</v>
      </c>
      <c r="Q126" s="40"/>
      <c r="R126" s="36"/>
    </row>
    <row r="127" spans="1:18" x14ac:dyDescent="0.25">
      <c r="A127" s="65"/>
      <c r="B127" s="14"/>
      <c r="C127" s="12"/>
      <c r="D127" s="14"/>
      <c r="E127" s="65" t="s">
        <v>75</v>
      </c>
      <c r="F127" s="36"/>
      <c r="G127" s="40"/>
      <c r="H127" s="36"/>
      <c r="I127" s="40"/>
      <c r="J127" s="36"/>
      <c r="K127" s="40"/>
      <c r="L127" s="36"/>
      <c r="M127" s="40"/>
      <c r="N127" s="36"/>
      <c r="O127" s="40"/>
      <c r="P127" s="36">
        <v>0</v>
      </c>
      <c r="Q127" s="40"/>
      <c r="R127" s="36"/>
    </row>
    <row r="128" spans="1:18" x14ac:dyDescent="0.25">
      <c r="A128" s="65"/>
      <c r="B128" s="14"/>
      <c r="C128" s="12"/>
      <c r="D128" s="14"/>
      <c r="E128" s="65" t="s">
        <v>129</v>
      </c>
      <c r="F128" s="39">
        <f>F91+F115+F97+F125</f>
        <v>70589000</v>
      </c>
      <c r="G128" s="41"/>
      <c r="H128" s="39">
        <f>H91+H115+H97+H125</f>
        <v>46279000</v>
      </c>
      <c r="I128" s="41"/>
      <c r="J128" s="39">
        <f>J91+J115+J97+J125</f>
        <v>7032000</v>
      </c>
      <c r="K128" s="41"/>
      <c r="L128" s="39">
        <f>L91+L115+L97+L125</f>
        <v>17278000</v>
      </c>
      <c r="M128" s="41"/>
      <c r="N128" s="39">
        <f>N91+N115+N97+N125</f>
        <v>40626000</v>
      </c>
      <c r="O128" s="41"/>
      <c r="P128" s="39">
        <f>P91+P115+P97+P125</f>
        <v>30685000</v>
      </c>
      <c r="Q128" s="41"/>
      <c r="R128" s="39">
        <f>R91+R115+R97+R125</f>
        <v>722000</v>
      </c>
    </row>
    <row r="129" spans="1:18" x14ac:dyDescent="0.25">
      <c r="A129" s="65"/>
      <c r="B129" s="14"/>
      <c r="C129" s="12"/>
      <c r="D129" s="14"/>
      <c r="E129" s="65"/>
      <c r="F129" s="41"/>
      <c r="G129" s="40"/>
      <c r="H129" s="41"/>
      <c r="I129" s="40"/>
      <c r="J129" s="41"/>
      <c r="K129" s="40"/>
      <c r="L129" s="41"/>
      <c r="M129" s="40"/>
      <c r="N129" s="41"/>
      <c r="O129" s="40"/>
      <c r="P129" s="41">
        <v>0</v>
      </c>
      <c r="Q129" s="40"/>
      <c r="R129" s="41"/>
    </row>
    <row r="130" spans="1:18" x14ac:dyDescent="0.25">
      <c r="A130" s="10" t="s">
        <v>76</v>
      </c>
      <c r="B130" s="65"/>
      <c r="C130" s="65"/>
      <c r="D130" s="14"/>
      <c r="E130" s="65"/>
      <c r="F130" s="41"/>
      <c r="G130" s="40"/>
      <c r="H130" s="41"/>
      <c r="I130" s="40"/>
      <c r="J130" s="41"/>
      <c r="K130" s="40"/>
      <c r="L130" s="41"/>
      <c r="M130" s="40"/>
      <c r="N130" s="41"/>
      <c r="O130" s="40"/>
      <c r="P130" s="41"/>
      <c r="Q130" s="40"/>
      <c r="R130" s="41"/>
    </row>
    <row r="131" spans="1:18" x14ac:dyDescent="0.25">
      <c r="A131" s="65"/>
      <c r="B131" s="65"/>
      <c r="C131" s="65"/>
      <c r="D131" s="14"/>
      <c r="E131" s="65"/>
      <c r="F131" s="41"/>
      <c r="G131" s="40"/>
      <c r="H131" s="41"/>
      <c r="I131" s="40"/>
      <c r="J131" s="41"/>
      <c r="K131" s="40"/>
      <c r="L131" s="41"/>
      <c r="M131" s="40"/>
      <c r="N131" s="41"/>
      <c r="O131" s="40"/>
      <c r="P131" s="41"/>
      <c r="Q131" s="40"/>
      <c r="R131" s="41"/>
    </row>
    <row r="132" spans="1:18" x14ac:dyDescent="0.25">
      <c r="A132" s="65"/>
      <c r="B132" s="65" t="s">
        <v>62</v>
      </c>
      <c r="C132" s="10"/>
      <c r="D132" s="14"/>
      <c r="E132" s="65"/>
      <c r="F132" s="36"/>
      <c r="G132" s="37"/>
      <c r="H132" s="36"/>
      <c r="I132" s="36"/>
      <c r="J132" s="36"/>
      <c r="K132" s="36"/>
      <c r="L132" s="36"/>
      <c r="M132" s="36"/>
      <c r="N132" s="36"/>
      <c r="O132" s="36"/>
      <c r="P132" s="36"/>
      <c r="Q132" s="36"/>
      <c r="R132" s="36"/>
    </row>
    <row r="133" spans="1:18" x14ac:dyDescent="0.25">
      <c r="A133" s="10"/>
      <c r="B133" s="65"/>
      <c r="C133" s="60" t="s">
        <v>77</v>
      </c>
      <c r="D133" s="14"/>
      <c r="E133" s="65"/>
      <c r="F133" s="36">
        <f t="shared" ref="F133:F142" si="4">SUM(H133:L133)</f>
        <v>3238000</v>
      </c>
      <c r="G133" s="40"/>
      <c r="H133" s="36">
        <v>2259000</v>
      </c>
      <c r="I133" s="40"/>
      <c r="J133" s="36">
        <v>947000</v>
      </c>
      <c r="K133" s="40"/>
      <c r="L133" s="36">
        <v>32000</v>
      </c>
      <c r="M133" s="40"/>
      <c r="N133" s="36">
        <v>1343000</v>
      </c>
      <c r="O133" s="40"/>
      <c r="P133" s="36">
        <v>2380000</v>
      </c>
      <c r="Q133" s="40"/>
      <c r="R133" s="36">
        <v>485000</v>
      </c>
    </row>
    <row r="134" spans="1:18" x14ac:dyDescent="0.25">
      <c r="A134" s="65"/>
      <c r="B134" s="65"/>
      <c r="C134" s="60" t="s">
        <v>32</v>
      </c>
      <c r="D134" s="14"/>
      <c r="E134" s="65"/>
      <c r="F134" s="36">
        <f t="shared" si="4"/>
        <v>209000</v>
      </c>
      <c r="G134" s="40"/>
      <c r="H134" s="36">
        <v>194000</v>
      </c>
      <c r="I134" s="40"/>
      <c r="J134" s="36">
        <v>15000</v>
      </c>
      <c r="K134" s="40"/>
      <c r="L134" s="36">
        <v>0</v>
      </c>
      <c r="M134" s="40"/>
      <c r="N134" s="36">
        <v>128000</v>
      </c>
      <c r="O134" s="40"/>
      <c r="P134" s="36">
        <v>81000</v>
      </c>
      <c r="Q134" s="40"/>
      <c r="R134" s="36">
        <v>0</v>
      </c>
    </row>
    <row r="135" spans="1:18" x14ac:dyDescent="0.25">
      <c r="A135" s="65"/>
      <c r="B135" s="65"/>
      <c r="C135" s="60" t="s">
        <v>539</v>
      </c>
      <c r="D135" s="14"/>
      <c r="E135" s="65"/>
      <c r="F135" s="36">
        <f t="shared" ref="F135" si="5">SUM(H135:L135)</f>
        <v>295000</v>
      </c>
      <c r="G135" s="40"/>
      <c r="H135" s="36">
        <v>90000</v>
      </c>
      <c r="I135" s="40"/>
      <c r="J135" s="36">
        <v>167000</v>
      </c>
      <c r="K135" s="40"/>
      <c r="L135" s="36">
        <v>38000</v>
      </c>
      <c r="M135" s="40"/>
      <c r="N135" s="36">
        <v>117000</v>
      </c>
      <c r="O135" s="40"/>
      <c r="P135" s="36">
        <v>178000</v>
      </c>
      <c r="Q135" s="40"/>
      <c r="R135" s="36">
        <v>0</v>
      </c>
    </row>
    <row r="136" spans="1:18" x14ac:dyDescent="0.25">
      <c r="A136" s="65"/>
      <c r="B136" s="65"/>
      <c r="C136" s="60" t="s">
        <v>38</v>
      </c>
      <c r="D136" s="14"/>
      <c r="E136" s="65"/>
      <c r="F136" s="36">
        <f t="shared" si="4"/>
        <v>7711000</v>
      </c>
      <c r="G136" s="40"/>
      <c r="H136" s="36">
        <v>6831000</v>
      </c>
      <c r="I136" s="40"/>
      <c r="J136" s="36">
        <v>693000</v>
      </c>
      <c r="K136" s="40"/>
      <c r="L136" s="36">
        <v>187000</v>
      </c>
      <c r="M136" s="40"/>
      <c r="N136" s="36">
        <v>5302000</v>
      </c>
      <c r="O136" s="40"/>
      <c r="P136" s="36">
        <v>2769000</v>
      </c>
      <c r="Q136" s="40"/>
      <c r="R136" s="36">
        <v>360000</v>
      </c>
    </row>
    <row r="137" spans="1:18" x14ac:dyDescent="0.25">
      <c r="A137" s="65"/>
      <c r="B137" s="65"/>
      <c r="C137" s="61" t="s">
        <v>78</v>
      </c>
      <c r="D137" s="14"/>
      <c r="E137" s="65"/>
      <c r="F137" s="36">
        <f t="shared" si="4"/>
        <v>56000</v>
      </c>
      <c r="G137" s="40"/>
      <c r="H137" s="36">
        <v>50000</v>
      </c>
      <c r="I137" s="40"/>
      <c r="J137" s="36">
        <v>6000</v>
      </c>
      <c r="K137" s="40"/>
      <c r="L137" s="36">
        <v>0</v>
      </c>
      <c r="M137" s="40"/>
      <c r="N137" s="36">
        <v>1000</v>
      </c>
      <c r="O137" s="40"/>
      <c r="P137" s="36">
        <v>56000</v>
      </c>
      <c r="Q137" s="40"/>
      <c r="R137" s="36">
        <v>1000</v>
      </c>
    </row>
    <row r="138" spans="1:18" x14ac:dyDescent="0.25">
      <c r="A138" s="65"/>
      <c r="B138" s="65"/>
      <c r="C138" s="60" t="s">
        <v>23</v>
      </c>
      <c r="D138" s="14"/>
      <c r="E138" s="65"/>
      <c r="F138" s="36">
        <f t="shared" si="4"/>
        <v>4284000</v>
      </c>
      <c r="G138" s="40"/>
      <c r="H138" s="36">
        <v>3070000</v>
      </c>
      <c r="I138" s="40"/>
      <c r="J138" s="36">
        <v>989000</v>
      </c>
      <c r="K138" s="40"/>
      <c r="L138" s="36">
        <v>225000</v>
      </c>
      <c r="M138" s="40"/>
      <c r="N138" s="36">
        <v>2027000</v>
      </c>
      <c r="O138" s="40"/>
      <c r="P138" s="36">
        <v>2259000</v>
      </c>
      <c r="Q138" s="40"/>
      <c r="R138" s="36">
        <v>2000</v>
      </c>
    </row>
    <row r="139" spans="1:18" x14ac:dyDescent="0.25">
      <c r="A139" s="65"/>
      <c r="B139" s="65"/>
      <c r="C139" s="60" t="s">
        <v>515</v>
      </c>
      <c r="D139" s="14"/>
      <c r="E139" s="65"/>
      <c r="F139" s="36">
        <f t="shared" si="4"/>
        <v>0</v>
      </c>
      <c r="G139" s="40"/>
      <c r="H139" s="36">
        <v>0</v>
      </c>
      <c r="I139" s="40"/>
      <c r="J139" s="36">
        <v>0</v>
      </c>
      <c r="K139" s="40"/>
      <c r="L139" s="36">
        <v>0</v>
      </c>
      <c r="M139" s="40"/>
      <c r="N139" s="36">
        <v>0</v>
      </c>
      <c r="O139" s="40"/>
      <c r="P139" s="36">
        <v>0</v>
      </c>
      <c r="Q139" s="40"/>
      <c r="R139" s="36">
        <v>0</v>
      </c>
    </row>
    <row r="140" spans="1:18" x14ac:dyDescent="0.25">
      <c r="A140" s="65"/>
      <c r="B140" s="14"/>
      <c r="C140" s="60" t="s">
        <v>79</v>
      </c>
      <c r="D140" s="14"/>
      <c r="E140" s="65"/>
      <c r="F140" s="36">
        <f t="shared" si="4"/>
        <v>5475000</v>
      </c>
      <c r="G140" s="40"/>
      <c r="H140" s="36">
        <v>1746000</v>
      </c>
      <c r="I140" s="40"/>
      <c r="J140" s="36">
        <v>3713000</v>
      </c>
      <c r="K140" s="40"/>
      <c r="L140" s="36">
        <v>16000</v>
      </c>
      <c r="M140" s="40"/>
      <c r="N140" s="36">
        <v>2559000</v>
      </c>
      <c r="O140" s="40"/>
      <c r="P140" s="36">
        <v>6055000</v>
      </c>
      <c r="Q140" s="40"/>
      <c r="R140" s="36">
        <v>3139000</v>
      </c>
    </row>
    <row r="141" spans="1:18" x14ac:dyDescent="0.25">
      <c r="A141" s="65"/>
      <c r="B141" s="14"/>
      <c r="C141" s="60" t="s">
        <v>44</v>
      </c>
      <c r="D141" s="14"/>
      <c r="E141" s="65"/>
      <c r="F141" s="36">
        <f t="shared" si="4"/>
        <v>7221000</v>
      </c>
      <c r="G141" s="40"/>
      <c r="H141" s="36">
        <v>5424000</v>
      </c>
      <c r="I141" s="40"/>
      <c r="J141" s="36">
        <v>1699000</v>
      </c>
      <c r="K141" s="40"/>
      <c r="L141" s="36">
        <v>98000</v>
      </c>
      <c r="M141" s="40"/>
      <c r="N141" s="36">
        <v>4136000</v>
      </c>
      <c r="O141" s="40"/>
      <c r="P141" s="36">
        <v>3085000</v>
      </c>
      <c r="Q141" s="40"/>
      <c r="R141" s="36">
        <v>0</v>
      </c>
    </row>
    <row r="142" spans="1:18" x14ac:dyDescent="0.25">
      <c r="A142" s="65"/>
      <c r="B142" s="14"/>
      <c r="C142" s="60" t="s">
        <v>45</v>
      </c>
      <c r="D142" s="14"/>
      <c r="E142" s="65"/>
      <c r="F142" s="36">
        <f t="shared" si="4"/>
        <v>7357000</v>
      </c>
      <c r="G142" s="40"/>
      <c r="H142" s="36">
        <v>6747000</v>
      </c>
      <c r="I142" s="40"/>
      <c r="J142" s="36">
        <v>504000</v>
      </c>
      <c r="K142" s="40"/>
      <c r="L142" s="36">
        <v>106000</v>
      </c>
      <c r="M142" s="40"/>
      <c r="N142" s="36">
        <v>5219000</v>
      </c>
      <c r="O142" s="40"/>
      <c r="P142" s="36">
        <v>2585000</v>
      </c>
      <c r="Q142" s="40"/>
      <c r="R142" s="36">
        <v>447000</v>
      </c>
    </row>
    <row r="143" spans="1:18" x14ac:dyDescent="0.25">
      <c r="A143" s="65"/>
      <c r="B143" s="14"/>
      <c r="C143" s="57" t="s">
        <v>502</v>
      </c>
      <c r="D143" s="65"/>
      <c r="E143" s="65"/>
      <c r="F143" s="36">
        <f>SUM(H143:L143)</f>
        <v>7684000</v>
      </c>
      <c r="G143" s="40"/>
      <c r="H143" s="36">
        <v>6697000</v>
      </c>
      <c r="I143" s="40"/>
      <c r="J143" s="36">
        <v>357000</v>
      </c>
      <c r="K143" s="40"/>
      <c r="L143" s="36">
        <v>630000</v>
      </c>
      <c r="M143" s="40"/>
      <c r="N143" s="36">
        <v>5405000</v>
      </c>
      <c r="O143" s="40"/>
      <c r="P143" s="36">
        <v>2296000</v>
      </c>
      <c r="Q143" s="40"/>
      <c r="R143" s="36">
        <v>17000</v>
      </c>
    </row>
    <row r="144" spans="1:18" x14ac:dyDescent="0.25">
      <c r="A144" s="65"/>
      <c r="B144" s="14"/>
      <c r="C144" s="60" t="s">
        <v>49</v>
      </c>
      <c r="D144" s="14"/>
      <c r="E144" s="65"/>
      <c r="F144" s="39">
        <f>SUM(H144:L144)</f>
        <v>4867000</v>
      </c>
      <c r="G144" s="40"/>
      <c r="H144" s="39">
        <v>4538000</v>
      </c>
      <c r="I144" s="40"/>
      <c r="J144" s="39">
        <v>173000</v>
      </c>
      <c r="K144" s="40"/>
      <c r="L144" s="39">
        <v>156000</v>
      </c>
      <c r="M144" s="40"/>
      <c r="N144" s="39">
        <v>3164000</v>
      </c>
      <c r="O144" s="40"/>
      <c r="P144" s="39">
        <v>1835000</v>
      </c>
      <c r="Q144" s="40"/>
      <c r="R144" s="39">
        <v>132000</v>
      </c>
    </row>
    <row r="145" spans="1:18" x14ac:dyDescent="0.25">
      <c r="A145" s="65"/>
      <c r="B145" s="14"/>
      <c r="C145" s="65"/>
      <c r="D145" s="14"/>
      <c r="E145" s="65"/>
      <c r="F145" s="36"/>
      <c r="G145" s="40"/>
      <c r="H145" s="36"/>
      <c r="I145" s="40"/>
      <c r="J145" s="36"/>
      <c r="K145" s="40"/>
      <c r="L145" s="36"/>
      <c r="M145" s="40"/>
      <c r="N145" s="36"/>
      <c r="O145" s="40"/>
      <c r="P145" s="36"/>
      <c r="Q145" s="40"/>
      <c r="R145" s="36"/>
    </row>
    <row r="146" spans="1:18" x14ac:dyDescent="0.25">
      <c r="A146" s="65"/>
      <c r="B146" s="14"/>
      <c r="C146" s="12"/>
      <c r="D146" s="14"/>
      <c r="E146" s="65" t="s">
        <v>4</v>
      </c>
      <c r="F146" s="39">
        <f>SUM(F133:F144)</f>
        <v>48397000</v>
      </c>
      <c r="G146" s="41"/>
      <c r="H146" s="39">
        <f>SUM(H133:H144)</f>
        <v>37646000</v>
      </c>
      <c r="I146" s="41"/>
      <c r="J146" s="39">
        <f>SUM(J133:J144)</f>
        <v>9263000</v>
      </c>
      <c r="K146" s="41"/>
      <c r="L146" s="39">
        <f>SUM(L133:L144)</f>
        <v>1488000</v>
      </c>
      <c r="M146" s="41"/>
      <c r="N146" s="39">
        <f>SUM(N133:N144)</f>
        <v>29401000</v>
      </c>
      <c r="O146" s="41"/>
      <c r="P146" s="39">
        <f>SUM(P133:P144)</f>
        <v>23579000</v>
      </c>
      <c r="Q146" s="41"/>
      <c r="R146" s="39">
        <f>SUM(R133:R144)</f>
        <v>4583000</v>
      </c>
    </row>
    <row r="147" spans="1:18" x14ac:dyDescent="0.25">
      <c r="A147" s="65"/>
      <c r="B147" s="14"/>
      <c r="C147" s="12"/>
      <c r="D147" s="14"/>
      <c r="E147" s="65"/>
      <c r="F147" s="41"/>
      <c r="G147" s="40"/>
      <c r="H147" s="41"/>
      <c r="I147" s="40"/>
      <c r="J147" s="41"/>
      <c r="K147" s="40"/>
      <c r="L147" s="41"/>
      <c r="M147" s="40"/>
      <c r="N147" s="41"/>
      <c r="O147" s="40"/>
      <c r="P147" s="41"/>
      <c r="Q147" s="40"/>
      <c r="R147" s="41"/>
    </row>
    <row r="148" spans="1:18" x14ac:dyDescent="0.25">
      <c r="A148" s="65"/>
      <c r="B148" s="65" t="s">
        <v>27</v>
      </c>
      <c r="C148" s="65"/>
      <c r="D148" s="14"/>
      <c r="E148" s="65"/>
      <c r="F148" s="36"/>
      <c r="G148" s="40"/>
      <c r="H148" s="36"/>
      <c r="I148" s="40"/>
      <c r="J148" s="36"/>
      <c r="K148" s="40"/>
      <c r="L148" s="36"/>
      <c r="M148" s="40"/>
      <c r="N148" s="36"/>
      <c r="O148" s="40"/>
      <c r="P148" s="36"/>
      <c r="Q148" s="40"/>
      <c r="R148" s="36"/>
    </row>
    <row r="149" spans="1:18" x14ac:dyDescent="0.25">
      <c r="A149" s="65"/>
      <c r="B149" s="65"/>
      <c r="C149" s="65" t="s">
        <v>77</v>
      </c>
      <c r="D149" s="14"/>
      <c r="E149" s="65"/>
      <c r="F149" s="36">
        <f t="shared" ref="F149:F158" si="6">SUM(H149:L149)</f>
        <v>6112000</v>
      </c>
      <c r="G149" s="40"/>
      <c r="H149" s="36">
        <v>49000</v>
      </c>
      <c r="I149" s="40"/>
      <c r="J149" s="36">
        <v>688000</v>
      </c>
      <c r="K149" s="40"/>
      <c r="L149" s="36">
        <v>5375000</v>
      </c>
      <c r="M149" s="40"/>
      <c r="N149" s="36">
        <v>3247000</v>
      </c>
      <c r="O149" s="40"/>
      <c r="P149" s="36">
        <v>2864000</v>
      </c>
      <c r="Q149" s="40"/>
      <c r="R149" s="36">
        <v>-1000</v>
      </c>
    </row>
    <row r="150" spans="1:18" x14ac:dyDescent="0.25">
      <c r="A150" s="65"/>
      <c r="B150" s="65"/>
      <c r="C150" s="65" t="s">
        <v>32</v>
      </c>
      <c r="D150" s="14"/>
      <c r="E150" s="65"/>
      <c r="F150" s="36">
        <f t="shared" si="6"/>
        <v>13000</v>
      </c>
      <c r="G150" s="40"/>
      <c r="H150" s="36">
        <v>0</v>
      </c>
      <c r="I150" s="40"/>
      <c r="J150" s="36">
        <v>0</v>
      </c>
      <c r="K150" s="40"/>
      <c r="L150" s="36">
        <v>13000</v>
      </c>
      <c r="M150" s="40"/>
      <c r="N150" s="36">
        <v>1000</v>
      </c>
      <c r="O150" s="40"/>
      <c r="P150" s="36">
        <v>12000</v>
      </c>
      <c r="Q150" s="40"/>
      <c r="R150" s="36">
        <v>0</v>
      </c>
    </row>
    <row r="151" spans="1:18" x14ac:dyDescent="0.25">
      <c r="A151" s="65"/>
      <c r="B151" s="65"/>
      <c r="C151" s="65" t="s">
        <v>539</v>
      </c>
      <c r="D151" s="14"/>
      <c r="E151" s="65"/>
      <c r="F151" s="36">
        <f t="shared" si="6"/>
        <v>188000</v>
      </c>
      <c r="G151" s="40"/>
      <c r="H151" s="36">
        <v>188000</v>
      </c>
      <c r="I151" s="40"/>
      <c r="J151" s="36">
        <v>0</v>
      </c>
      <c r="K151" s="40"/>
      <c r="L151" s="36">
        <v>0</v>
      </c>
      <c r="M151" s="40"/>
      <c r="N151" s="36">
        <v>115000</v>
      </c>
      <c r="O151" s="40"/>
      <c r="P151" s="36">
        <v>73000</v>
      </c>
      <c r="Q151" s="40"/>
      <c r="R151" s="36">
        <v>0</v>
      </c>
    </row>
    <row r="152" spans="1:18" x14ac:dyDescent="0.25">
      <c r="A152" s="65"/>
      <c r="B152" s="65"/>
      <c r="C152" s="65" t="s">
        <v>38</v>
      </c>
      <c r="D152" s="14"/>
      <c r="E152" s="65"/>
      <c r="F152" s="36">
        <f t="shared" si="6"/>
        <v>708000</v>
      </c>
      <c r="G152" s="40"/>
      <c r="H152" s="36">
        <v>0</v>
      </c>
      <c r="I152" s="40"/>
      <c r="J152" s="36">
        <v>116000</v>
      </c>
      <c r="K152" s="40"/>
      <c r="L152" s="36">
        <v>592000</v>
      </c>
      <c r="M152" s="40"/>
      <c r="N152" s="36">
        <v>476000</v>
      </c>
      <c r="O152" s="40"/>
      <c r="P152" s="36">
        <v>232000</v>
      </c>
      <c r="Q152" s="40"/>
      <c r="R152" s="36">
        <v>0</v>
      </c>
    </row>
    <row r="153" spans="1:18" x14ac:dyDescent="0.25">
      <c r="A153" s="65"/>
      <c r="B153" s="65"/>
      <c r="C153" s="15" t="s">
        <v>78</v>
      </c>
      <c r="D153" s="14"/>
      <c r="E153" s="65"/>
      <c r="F153" s="36">
        <f t="shared" si="6"/>
        <v>0</v>
      </c>
      <c r="G153" s="40"/>
      <c r="H153" s="36">
        <v>0</v>
      </c>
      <c r="I153" s="40"/>
      <c r="J153" s="36">
        <v>0</v>
      </c>
      <c r="K153" s="40"/>
      <c r="L153" s="36">
        <v>0</v>
      </c>
      <c r="M153" s="40"/>
      <c r="N153" s="36">
        <v>0</v>
      </c>
      <c r="O153" s="40"/>
      <c r="P153" s="36">
        <v>0</v>
      </c>
      <c r="Q153" s="40"/>
      <c r="R153" s="36">
        <v>0</v>
      </c>
    </row>
    <row r="154" spans="1:18" x14ac:dyDescent="0.25">
      <c r="A154" s="65"/>
      <c r="B154" s="65"/>
      <c r="C154" s="15" t="s">
        <v>23</v>
      </c>
      <c r="D154" s="14"/>
      <c r="E154" s="65"/>
      <c r="F154" s="36">
        <f t="shared" si="6"/>
        <v>40000</v>
      </c>
      <c r="G154" s="40"/>
      <c r="H154" s="36">
        <v>40000</v>
      </c>
      <c r="I154" s="40"/>
      <c r="J154" s="36">
        <v>0</v>
      </c>
      <c r="K154" s="40"/>
      <c r="L154" s="36">
        <v>0</v>
      </c>
      <c r="M154" s="40"/>
      <c r="N154" s="36">
        <v>0</v>
      </c>
      <c r="O154" s="40"/>
      <c r="P154" s="36">
        <v>40000</v>
      </c>
      <c r="Q154" s="40"/>
      <c r="R154" s="36">
        <v>0</v>
      </c>
    </row>
    <row r="155" spans="1:18" x14ac:dyDescent="0.25">
      <c r="A155" s="65"/>
      <c r="B155" s="65"/>
      <c r="C155" s="65" t="s">
        <v>79</v>
      </c>
      <c r="D155" s="14"/>
      <c r="E155" s="65"/>
      <c r="F155" s="36">
        <f t="shared" si="6"/>
        <v>9794000</v>
      </c>
      <c r="G155" s="40"/>
      <c r="H155" s="36">
        <v>18000</v>
      </c>
      <c r="I155" s="40"/>
      <c r="J155" s="36">
        <v>700000</v>
      </c>
      <c r="K155" s="40"/>
      <c r="L155" s="36">
        <v>9076000</v>
      </c>
      <c r="M155" s="40"/>
      <c r="N155" s="36">
        <v>4256000</v>
      </c>
      <c r="O155" s="40"/>
      <c r="P155" s="36">
        <v>5545000</v>
      </c>
      <c r="Q155" s="40"/>
      <c r="R155" s="36">
        <v>7000</v>
      </c>
    </row>
    <row r="156" spans="1:18" x14ac:dyDescent="0.25">
      <c r="A156" s="65"/>
      <c r="B156" s="65"/>
      <c r="C156" s="65" t="s">
        <v>44</v>
      </c>
      <c r="D156" s="14"/>
      <c r="E156" s="65"/>
      <c r="F156" s="36">
        <f t="shared" si="6"/>
        <v>3079000</v>
      </c>
      <c r="G156" s="40"/>
      <c r="H156" s="36">
        <v>4000</v>
      </c>
      <c r="I156" s="40"/>
      <c r="J156" s="36">
        <v>148000</v>
      </c>
      <c r="K156" s="40"/>
      <c r="L156" s="36">
        <v>2927000</v>
      </c>
      <c r="M156" s="40"/>
      <c r="N156" s="36">
        <v>1745000</v>
      </c>
      <c r="O156" s="40"/>
      <c r="P156" s="36">
        <v>1333000</v>
      </c>
      <c r="Q156" s="40"/>
      <c r="R156" s="36">
        <v>-1000</v>
      </c>
    </row>
    <row r="157" spans="1:18" x14ac:dyDescent="0.25">
      <c r="A157" s="65"/>
      <c r="B157" s="65"/>
      <c r="C157" s="65" t="s">
        <v>45</v>
      </c>
      <c r="D157" s="14"/>
      <c r="E157" s="65"/>
      <c r="F157" s="36">
        <f t="shared" si="6"/>
        <v>5139000</v>
      </c>
      <c r="G157" s="40"/>
      <c r="H157" s="36">
        <v>634000</v>
      </c>
      <c r="I157" s="40"/>
      <c r="J157" s="36">
        <v>1656000</v>
      </c>
      <c r="K157" s="40"/>
      <c r="L157" s="36">
        <v>2849000</v>
      </c>
      <c r="M157" s="40"/>
      <c r="N157" s="36">
        <v>2116000</v>
      </c>
      <c r="O157" s="40"/>
      <c r="P157" s="36">
        <v>3022000</v>
      </c>
      <c r="Q157" s="40"/>
      <c r="R157" s="36">
        <v>-1000</v>
      </c>
    </row>
    <row r="158" spans="1:18" x14ac:dyDescent="0.25">
      <c r="A158" s="65"/>
      <c r="B158" s="65"/>
      <c r="C158" s="65" t="s">
        <v>502</v>
      </c>
      <c r="D158" s="65"/>
      <c r="E158" s="65"/>
      <c r="F158" s="36">
        <f t="shared" si="6"/>
        <v>3432000</v>
      </c>
      <c r="G158" s="40"/>
      <c r="H158" s="36">
        <v>0</v>
      </c>
      <c r="I158" s="40"/>
      <c r="J158" s="36">
        <v>601000</v>
      </c>
      <c r="K158" s="40"/>
      <c r="L158" s="36">
        <v>2831000</v>
      </c>
      <c r="M158" s="40"/>
      <c r="N158" s="36">
        <v>1861000</v>
      </c>
      <c r="O158" s="40"/>
      <c r="P158" s="36">
        <v>1572000</v>
      </c>
      <c r="Q158" s="40"/>
      <c r="R158" s="36">
        <v>1000</v>
      </c>
    </row>
    <row r="159" spans="1:18" x14ac:dyDescent="0.25">
      <c r="A159" s="65"/>
      <c r="B159" s="65"/>
      <c r="C159" s="65" t="s">
        <v>49</v>
      </c>
      <c r="D159" s="14"/>
      <c r="E159" s="65"/>
      <c r="F159" s="39">
        <f>SUM(H159:L159)</f>
        <v>1260000</v>
      </c>
      <c r="G159" s="40"/>
      <c r="H159" s="39">
        <v>92000</v>
      </c>
      <c r="I159" s="40"/>
      <c r="J159" s="39">
        <v>219000</v>
      </c>
      <c r="K159" s="40"/>
      <c r="L159" s="39">
        <v>949000</v>
      </c>
      <c r="M159" s="40"/>
      <c r="N159" s="39">
        <v>372000</v>
      </c>
      <c r="O159" s="40"/>
      <c r="P159" s="39">
        <v>946000</v>
      </c>
      <c r="Q159" s="40"/>
      <c r="R159" s="39">
        <v>58000</v>
      </c>
    </row>
    <row r="160" spans="1:18" x14ac:dyDescent="0.25">
      <c r="A160" s="65"/>
      <c r="B160" s="65"/>
      <c r="C160" s="65"/>
      <c r="D160" s="14"/>
      <c r="E160" s="65"/>
      <c r="F160" s="36"/>
      <c r="G160" s="40"/>
      <c r="H160" s="36"/>
      <c r="I160" s="40"/>
      <c r="J160" s="36"/>
      <c r="K160" s="40"/>
      <c r="L160" s="36"/>
      <c r="M160" s="40"/>
      <c r="N160" s="36"/>
      <c r="O160" s="40"/>
      <c r="P160" s="36"/>
      <c r="Q160" s="40"/>
      <c r="R160" s="36"/>
    </row>
    <row r="161" spans="1:18" x14ac:dyDescent="0.25">
      <c r="A161" s="65"/>
      <c r="B161" s="65"/>
      <c r="C161" s="65"/>
      <c r="D161" s="14"/>
      <c r="E161" s="12" t="s">
        <v>4</v>
      </c>
      <c r="F161" s="39">
        <f>SUM(F149:F159)</f>
        <v>29765000</v>
      </c>
      <c r="G161" s="41"/>
      <c r="H161" s="39">
        <f>SUM(H149:H159)</f>
        <v>1025000</v>
      </c>
      <c r="I161" s="41"/>
      <c r="J161" s="39">
        <f>SUM(J149:J159)</f>
        <v>4128000</v>
      </c>
      <c r="K161" s="41"/>
      <c r="L161" s="39">
        <f>SUM(L149:L159)</f>
        <v>24612000</v>
      </c>
      <c r="M161" s="41"/>
      <c r="N161" s="39">
        <f>SUM(N149:N159)</f>
        <v>14189000</v>
      </c>
      <c r="O161" s="41"/>
      <c r="P161" s="39">
        <f>SUM(P149:P159)</f>
        <v>15639000</v>
      </c>
      <c r="Q161" s="41"/>
      <c r="R161" s="39">
        <f>SUM(R149:R159)</f>
        <v>63000</v>
      </c>
    </row>
    <row r="162" spans="1:18" x14ac:dyDescent="0.25">
      <c r="A162" s="65"/>
      <c r="B162" s="65"/>
      <c r="C162" s="65"/>
      <c r="D162" s="14"/>
      <c r="E162" s="12"/>
      <c r="F162" s="41"/>
      <c r="G162" s="41"/>
      <c r="H162" s="41"/>
      <c r="I162" s="41"/>
      <c r="J162" s="41"/>
      <c r="K162" s="41"/>
      <c r="L162" s="41"/>
      <c r="M162" s="41"/>
      <c r="N162" s="41"/>
      <c r="O162" s="41"/>
      <c r="P162" s="41"/>
      <c r="Q162" s="41"/>
      <c r="R162" s="41"/>
    </row>
    <row r="163" spans="1:18" x14ac:dyDescent="0.25">
      <c r="A163" s="65"/>
      <c r="B163" s="65" t="s">
        <v>68</v>
      </c>
      <c r="C163" s="65"/>
      <c r="D163" s="14"/>
      <c r="E163" s="12"/>
      <c r="F163" s="41"/>
      <c r="G163" s="41"/>
      <c r="H163" s="41"/>
      <c r="I163" s="41"/>
      <c r="J163" s="41"/>
      <c r="K163" s="41"/>
      <c r="L163" s="41"/>
      <c r="M163" s="41"/>
      <c r="N163" s="41"/>
      <c r="O163" s="41"/>
      <c r="P163" s="41"/>
      <c r="Q163" s="41"/>
      <c r="R163" s="41"/>
    </row>
    <row r="164" spans="1:18" x14ac:dyDescent="0.25">
      <c r="A164" s="65"/>
      <c r="B164" s="65"/>
      <c r="C164" s="65" t="s">
        <v>69</v>
      </c>
      <c r="D164" s="14"/>
      <c r="E164" s="12"/>
      <c r="F164" s="39">
        <f>SUM(H164:L164)</f>
        <v>12000</v>
      </c>
      <c r="G164" s="40"/>
      <c r="H164" s="39">
        <v>0</v>
      </c>
      <c r="I164" s="40"/>
      <c r="J164" s="39">
        <v>-1000</v>
      </c>
      <c r="K164" s="40"/>
      <c r="L164" s="39">
        <v>13000</v>
      </c>
      <c r="M164" s="40"/>
      <c r="N164" s="39">
        <v>3000</v>
      </c>
      <c r="O164" s="40"/>
      <c r="P164" s="39">
        <v>8000</v>
      </c>
      <c r="Q164" s="40"/>
      <c r="R164" s="39">
        <v>-1000</v>
      </c>
    </row>
    <row r="165" spans="1:18" x14ac:dyDescent="0.25">
      <c r="A165" s="65"/>
      <c r="B165" s="65"/>
      <c r="C165" s="65"/>
      <c r="D165" s="14"/>
      <c r="E165" s="12"/>
      <c r="F165" s="41"/>
      <c r="G165" s="41"/>
      <c r="H165" s="41"/>
      <c r="I165" s="41"/>
      <c r="J165" s="41"/>
      <c r="K165" s="41"/>
      <c r="L165" s="41"/>
      <c r="M165" s="41"/>
      <c r="N165" s="41"/>
      <c r="O165" s="41"/>
      <c r="P165" s="41"/>
      <c r="Q165" s="41"/>
      <c r="R165" s="41"/>
    </row>
    <row r="166" spans="1:18" x14ac:dyDescent="0.25">
      <c r="A166" s="65"/>
      <c r="B166" s="65" t="s">
        <v>59</v>
      </c>
      <c r="C166" s="65"/>
      <c r="D166" s="14"/>
      <c r="E166" s="65"/>
      <c r="F166" s="36"/>
      <c r="G166" s="40"/>
      <c r="H166" s="36"/>
      <c r="I166" s="40"/>
      <c r="J166" s="36"/>
      <c r="K166" s="40"/>
      <c r="L166" s="36"/>
      <c r="M166" s="40"/>
      <c r="N166" s="36"/>
      <c r="O166" s="40"/>
      <c r="P166" s="36"/>
      <c r="Q166" s="40"/>
      <c r="R166" s="36"/>
    </row>
    <row r="167" spans="1:18" x14ac:dyDescent="0.25">
      <c r="A167" s="65"/>
      <c r="B167" s="65"/>
      <c r="C167" s="65" t="s">
        <v>69</v>
      </c>
      <c r="D167" s="14"/>
      <c r="E167" s="65"/>
      <c r="F167" s="39">
        <f>SUM(H167:L167)</f>
        <v>1478000</v>
      </c>
      <c r="G167" s="40"/>
      <c r="H167" s="39">
        <v>1350000</v>
      </c>
      <c r="I167" s="40"/>
      <c r="J167" s="39">
        <v>121000</v>
      </c>
      <c r="K167" s="40"/>
      <c r="L167" s="39">
        <v>7000</v>
      </c>
      <c r="M167" s="40"/>
      <c r="N167" s="39">
        <v>994000</v>
      </c>
      <c r="O167" s="40"/>
      <c r="P167" s="39">
        <v>484000</v>
      </c>
      <c r="Q167" s="40"/>
      <c r="R167" s="39">
        <v>0</v>
      </c>
    </row>
    <row r="168" spans="1:18" x14ac:dyDescent="0.25">
      <c r="A168" s="65"/>
      <c r="B168" s="65"/>
      <c r="C168" s="65"/>
      <c r="D168" s="14"/>
      <c r="E168" s="15"/>
      <c r="F168" s="41"/>
      <c r="G168" s="40"/>
      <c r="H168" s="41"/>
      <c r="I168" s="40"/>
      <c r="J168" s="41"/>
      <c r="K168" s="40"/>
      <c r="L168" s="41"/>
      <c r="M168" s="40"/>
      <c r="N168" s="41"/>
      <c r="O168" s="40"/>
      <c r="P168" s="41"/>
      <c r="Q168" s="40"/>
      <c r="R168" s="41"/>
    </row>
    <row r="169" spans="1:18" x14ac:dyDescent="0.25">
      <c r="A169" s="65"/>
      <c r="B169" s="65"/>
      <c r="C169" s="65"/>
      <c r="D169" s="14"/>
      <c r="E169" s="65" t="s">
        <v>80</v>
      </c>
      <c r="F169" s="41"/>
      <c r="G169" s="40"/>
      <c r="H169" s="41"/>
      <c r="I169" s="40"/>
      <c r="J169" s="41"/>
      <c r="K169" s="40"/>
      <c r="L169" s="41"/>
      <c r="M169" s="40"/>
      <c r="N169" s="41"/>
      <c r="O169" s="40"/>
      <c r="P169" s="41"/>
      <c r="Q169" s="40"/>
      <c r="R169" s="41"/>
    </row>
    <row r="170" spans="1:18" x14ac:dyDescent="0.25">
      <c r="A170" s="65"/>
      <c r="B170" s="65"/>
      <c r="C170" s="65"/>
      <c r="D170" s="14"/>
      <c r="E170" s="65" t="s">
        <v>81</v>
      </c>
      <c r="F170" s="39">
        <f>F146+F161+F164+F167</f>
        <v>79652000</v>
      </c>
      <c r="G170" s="41"/>
      <c r="H170" s="39">
        <f>H146+H161+H164+H167</f>
        <v>40021000</v>
      </c>
      <c r="I170" s="41"/>
      <c r="J170" s="39">
        <f>J146+J161+J164+J167</f>
        <v>13511000</v>
      </c>
      <c r="K170" s="41"/>
      <c r="L170" s="39">
        <f>L146+L161+L164+L167</f>
        <v>26120000</v>
      </c>
      <c r="M170" s="41"/>
      <c r="N170" s="39">
        <f>N146+N161+N164+N167</f>
        <v>44587000</v>
      </c>
      <c r="O170" s="41"/>
      <c r="P170" s="39">
        <f>P146+P161+P164+P167</f>
        <v>39710000</v>
      </c>
      <c r="Q170" s="41"/>
      <c r="R170" s="39">
        <f>R146+R161+R164+R167</f>
        <v>4645000</v>
      </c>
    </row>
    <row r="171" spans="1:18" x14ac:dyDescent="0.25">
      <c r="A171" s="65"/>
      <c r="B171" s="65"/>
      <c r="C171" s="65"/>
      <c r="D171" s="14"/>
      <c r="E171" s="65"/>
      <c r="F171" s="41"/>
      <c r="G171" s="40"/>
      <c r="H171" s="41"/>
      <c r="I171" s="40"/>
      <c r="J171" s="41"/>
      <c r="K171" s="40"/>
      <c r="L171" s="41"/>
      <c r="M171" s="40"/>
      <c r="N171" s="41"/>
      <c r="O171" s="40"/>
      <c r="P171" s="41"/>
      <c r="Q171" s="40"/>
      <c r="R171" s="41"/>
    </row>
    <row r="172" spans="1:18" x14ac:dyDescent="0.25">
      <c r="A172" s="10" t="s">
        <v>2</v>
      </c>
      <c r="B172" s="65"/>
      <c r="C172" s="65"/>
      <c r="D172" s="14"/>
      <c r="E172" s="65"/>
      <c r="F172" s="41"/>
      <c r="G172" s="40"/>
      <c r="H172" s="41"/>
      <c r="I172" s="40"/>
      <c r="J172" s="41"/>
      <c r="K172" s="40"/>
      <c r="L172" s="41"/>
      <c r="M172" s="40"/>
      <c r="N172" s="41"/>
      <c r="O172" s="40"/>
      <c r="P172" s="41"/>
      <c r="Q172" s="40"/>
      <c r="R172" s="41"/>
    </row>
    <row r="173" spans="1:18" x14ac:dyDescent="0.25">
      <c r="A173" s="10"/>
      <c r="B173" s="65"/>
      <c r="C173" s="65"/>
      <c r="D173" s="14"/>
      <c r="E173" s="65"/>
      <c r="F173" s="41"/>
      <c r="G173" s="40"/>
      <c r="H173" s="41"/>
      <c r="I173" s="40"/>
      <c r="J173" s="41"/>
      <c r="K173" s="40"/>
      <c r="L173" s="41"/>
      <c r="M173" s="40"/>
      <c r="N173" s="41"/>
      <c r="O173" s="40"/>
      <c r="P173" s="41"/>
      <c r="Q173" s="40"/>
      <c r="R173" s="41"/>
    </row>
    <row r="174" spans="1:18" x14ac:dyDescent="0.25">
      <c r="A174" s="10"/>
      <c r="B174" s="65" t="s">
        <v>62</v>
      </c>
      <c r="C174" s="65"/>
      <c r="D174" s="14"/>
      <c r="E174" s="65"/>
      <c r="F174" s="36"/>
      <c r="G174" s="37"/>
      <c r="H174" s="36"/>
      <c r="I174" s="36"/>
      <c r="J174" s="36"/>
      <c r="K174" s="36"/>
      <c r="L174" s="36"/>
      <c r="M174" s="36"/>
      <c r="N174" s="36"/>
      <c r="O174" s="36"/>
      <c r="P174" s="36"/>
      <c r="Q174" s="36"/>
      <c r="R174" s="36"/>
    </row>
    <row r="175" spans="1:18" x14ac:dyDescent="0.25">
      <c r="A175" s="10"/>
      <c r="B175" s="65"/>
      <c r="C175" s="65" t="s">
        <v>23</v>
      </c>
      <c r="D175" s="14"/>
      <c r="E175" s="65"/>
      <c r="F175" s="39">
        <f>SUM(H175:L175)</f>
        <v>10744000</v>
      </c>
      <c r="G175" s="40"/>
      <c r="H175" s="39">
        <v>9773000</v>
      </c>
      <c r="I175" s="40"/>
      <c r="J175" s="39">
        <v>878000</v>
      </c>
      <c r="K175" s="40"/>
      <c r="L175" s="39">
        <v>93000</v>
      </c>
      <c r="M175" s="40"/>
      <c r="N175" s="39">
        <v>6366000</v>
      </c>
      <c r="O175" s="40"/>
      <c r="P175" s="39">
        <v>4558000</v>
      </c>
      <c r="Q175" s="40"/>
      <c r="R175" s="39">
        <v>180000</v>
      </c>
    </row>
    <row r="176" spans="1:18" x14ac:dyDescent="0.25">
      <c r="A176" s="10"/>
      <c r="B176" s="14"/>
      <c r="C176" s="65"/>
      <c r="D176" s="14"/>
      <c r="E176" s="65"/>
      <c r="F176" s="36"/>
      <c r="G176" s="40"/>
      <c r="H176" s="36"/>
      <c r="I176" s="40"/>
      <c r="J176" s="36"/>
      <c r="K176" s="40"/>
      <c r="L176" s="36"/>
      <c r="M176" s="40"/>
      <c r="N176" s="36"/>
      <c r="O176" s="40"/>
      <c r="P176" s="36"/>
      <c r="Q176" s="40"/>
      <c r="R176" s="36"/>
    </row>
    <row r="177" spans="1:18" x14ac:dyDescent="0.25">
      <c r="A177" s="10"/>
      <c r="B177" s="65" t="s">
        <v>27</v>
      </c>
      <c r="C177" s="65"/>
      <c r="D177" s="14"/>
      <c r="E177" s="65"/>
      <c r="F177" s="36"/>
      <c r="G177" s="40"/>
      <c r="H177" s="36"/>
      <c r="I177" s="40"/>
      <c r="J177" s="36"/>
      <c r="K177" s="40"/>
      <c r="L177" s="36"/>
      <c r="M177" s="40"/>
      <c r="N177" s="36"/>
      <c r="O177" s="40"/>
      <c r="P177" s="36"/>
      <c r="Q177" s="40"/>
      <c r="R177" s="36"/>
    </row>
    <row r="178" spans="1:18" x14ac:dyDescent="0.25">
      <c r="A178" s="10"/>
      <c r="B178" s="65"/>
      <c r="C178" s="65" t="s">
        <v>130</v>
      </c>
      <c r="D178" s="14"/>
      <c r="E178" s="65"/>
      <c r="F178" s="39">
        <f>SUM(H178:L178)</f>
        <v>5902000</v>
      </c>
      <c r="G178" s="40"/>
      <c r="H178" s="39">
        <v>54000</v>
      </c>
      <c r="I178" s="40"/>
      <c r="J178" s="39">
        <v>298000</v>
      </c>
      <c r="K178" s="40"/>
      <c r="L178" s="39">
        <v>5550000</v>
      </c>
      <c r="M178" s="40"/>
      <c r="N178" s="39">
        <v>2136000</v>
      </c>
      <c r="O178" s="40"/>
      <c r="P178" s="39">
        <v>3766000</v>
      </c>
      <c r="Q178" s="40"/>
      <c r="R178" s="39">
        <v>0</v>
      </c>
    </row>
    <row r="179" spans="1:18" x14ac:dyDescent="0.25">
      <c r="A179" s="10"/>
      <c r="B179" s="65"/>
      <c r="C179" s="65"/>
      <c r="D179" s="14"/>
      <c r="E179" s="65"/>
      <c r="F179" s="41"/>
      <c r="G179" s="40"/>
      <c r="H179" s="41"/>
      <c r="I179" s="40"/>
      <c r="J179" s="41"/>
      <c r="K179" s="40"/>
      <c r="L179" s="41"/>
      <c r="M179" s="40"/>
      <c r="N179" s="41"/>
      <c r="O179" s="40"/>
      <c r="P179" s="41"/>
      <c r="Q179" s="40"/>
      <c r="R179" s="41"/>
    </row>
    <row r="180" spans="1:18" x14ac:dyDescent="0.25">
      <c r="A180" s="10"/>
      <c r="B180" s="65" t="s">
        <v>68</v>
      </c>
      <c r="C180" s="65"/>
      <c r="D180" s="14"/>
      <c r="E180" s="65"/>
      <c r="F180" s="41"/>
      <c r="G180" s="40"/>
      <c r="H180" s="41"/>
      <c r="I180" s="40"/>
      <c r="J180" s="41"/>
      <c r="K180" s="40"/>
      <c r="L180" s="41"/>
      <c r="M180" s="40"/>
      <c r="N180" s="41"/>
      <c r="O180" s="40"/>
      <c r="P180" s="41"/>
      <c r="Q180" s="40"/>
      <c r="R180" s="41"/>
    </row>
    <row r="181" spans="1:18" x14ac:dyDescent="0.25">
      <c r="A181" s="10"/>
      <c r="B181" s="65"/>
      <c r="C181" s="65" t="s">
        <v>23</v>
      </c>
      <c r="D181" s="14"/>
      <c r="E181" s="65"/>
      <c r="F181" s="39">
        <f>SUM(H181:L181)</f>
        <v>3178000</v>
      </c>
      <c r="G181" s="40"/>
      <c r="H181" s="39">
        <v>160000</v>
      </c>
      <c r="I181" s="40"/>
      <c r="J181" s="39">
        <v>1885000</v>
      </c>
      <c r="K181" s="40"/>
      <c r="L181" s="39">
        <v>1133000</v>
      </c>
      <c r="M181" s="40"/>
      <c r="N181" s="39">
        <v>1004000</v>
      </c>
      <c r="O181" s="40"/>
      <c r="P181" s="39">
        <v>2175000</v>
      </c>
      <c r="Q181" s="40"/>
      <c r="R181" s="39">
        <v>1000</v>
      </c>
    </row>
    <row r="182" spans="1:18" x14ac:dyDescent="0.25">
      <c r="A182" s="10"/>
      <c r="B182" s="65"/>
      <c r="C182" s="65"/>
      <c r="D182" s="14"/>
      <c r="E182" s="65"/>
      <c r="F182" s="41"/>
      <c r="G182" s="40"/>
      <c r="H182" s="41"/>
      <c r="I182" s="40"/>
      <c r="J182" s="41"/>
      <c r="K182" s="40"/>
      <c r="L182" s="41"/>
      <c r="M182" s="40"/>
      <c r="N182" s="41"/>
      <c r="O182" s="40"/>
      <c r="P182" s="41"/>
      <c r="Q182" s="40"/>
      <c r="R182" s="41"/>
    </row>
    <row r="183" spans="1:18" x14ac:dyDescent="0.25">
      <c r="A183" s="10"/>
      <c r="B183" s="65" t="s">
        <v>59</v>
      </c>
      <c r="C183" s="65"/>
      <c r="D183" s="14"/>
      <c r="E183" s="65"/>
      <c r="F183" s="36"/>
      <c r="G183" s="40"/>
      <c r="H183" s="36"/>
      <c r="I183" s="40"/>
      <c r="J183" s="36"/>
      <c r="K183" s="40"/>
      <c r="L183" s="36"/>
      <c r="M183" s="40"/>
      <c r="N183" s="36"/>
      <c r="O183" s="40"/>
      <c r="P183" s="36"/>
      <c r="Q183" s="40"/>
      <c r="R183" s="36"/>
    </row>
    <row r="184" spans="1:18" x14ac:dyDescent="0.25">
      <c r="A184" s="10"/>
      <c r="B184" s="14"/>
      <c r="C184" s="65" t="s">
        <v>69</v>
      </c>
      <c r="D184" s="14"/>
      <c r="E184" s="65"/>
      <c r="F184" s="39">
        <f>SUM(H184:L184)</f>
        <v>7000</v>
      </c>
      <c r="G184" s="40"/>
      <c r="H184" s="39">
        <v>0</v>
      </c>
      <c r="I184" s="40"/>
      <c r="J184" s="39">
        <v>0</v>
      </c>
      <c r="K184" s="40"/>
      <c r="L184" s="39">
        <v>7000</v>
      </c>
      <c r="M184" s="40"/>
      <c r="N184" s="39">
        <v>0</v>
      </c>
      <c r="O184" s="40"/>
      <c r="P184" s="39">
        <v>7000</v>
      </c>
      <c r="Q184" s="40"/>
      <c r="R184" s="39">
        <v>0</v>
      </c>
    </row>
    <row r="185" spans="1:18" x14ac:dyDescent="0.25">
      <c r="A185" s="10"/>
      <c r="B185" s="14"/>
      <c r="C185" s="65"/>
      <c r="D185" s="14"/>
      <c r="E185" s="65"/>
      <c r="F185" s="36"/>
      <c r="G185" s="40"/>
      <c r="H185" s="36"/>
      <c r="I185" s="40"/>
      <c r="J185" s="36"/>
      <c r="K185" s="40"/>
      <c r="L185" s="36"/>
      <c r="M185" s="40"/>
      <c r="N185" s="36"/>
      <c r="O185" s="40"/>
      <c r="P185" s="36"/>
      <c r="Q185" s="40"/>
      <c r="R185" s="36"/>
    </row>
    <row r="186" spans="1:18" x14ac:dyDescent="0.25">
      <c r="A186" s="10"/>
      <c r="B186" s="14"/>
      <c r="C186" s="65"/>
      <c r="D186" s="14"/>
      <c r="E186" s="65" t="s">
        <v>82</v>
      </c>
      <c r="F186" s="39">
        <f>F175+F178+F181+F184</f>
        <v>19831000</v>
      </c>
      <c r="G186" s="41"/>
      <c r="H186" s="39">
        <f t="shared" ref="H186:R186" si="7">H175+H178+H181+H184</f>
        <v>9987000</v>
      </c>
      <c r="I186" s="39"/>
      <c r="J186" s="39">
        <f t="shared" si="7"/>
        <v>3061000</v>
      </c>
      <c r="K186" s="39"/>
      <c r="L186" s="39">
        <f t="shared" si="7"/>
        <v>6783000</v>
      </c>
      <c r="M186" s="39"/>
      <c r="N186" s="39">
        <f t="shared" si="7"/>
        <v>9506000</v>
      </c>
      <c r="O186" s="39"/>
      <c r="P186" s="39">
        <f t="shared" si="7"/>
        <v>10506000</v>
      </c>
      <c r="Q186" s="39"/>
      <c r="R186" s="39">
        <f t="shared" si="7"/>
        <v>181000</v>
      </c>
    </row>
    <row r="187" spans="1:18" x14ac:dyDescent="0.25">
      <c r="A187" s="17"/>
      <c r="B187" s="65"/>
      <c r="C187" s="65"/>
      <c r="D187" s="14"/>
      <c r="E187" s="65"/>
      <c r="F187" s="41"/>
      <c r="G187" s="40"/>
      <c r="H187" s="41"/>
      <c r="I187" s="40"/>
      <c r="J187" s="41"/>
      <c r="K187" s="40"/>
      <c r="L187" s="41"/>
      <c r="M187" s="40"/>
      <c r="N187" s="41"/>
      <c r="O187" s="40"/>
      <c r="P187" s="41"/>
      <c r="Q187" s="40"/>
      <c r="R187" s="41"/>
    </row>
    <row r="188" spans="1:18" x14ac:dyDescent="0.25">
      <c r="A188" s="18" t="s">
        <v>6</v>
      </c>
      <c r="B188" s="17"/>
      <c r="C188" s="65"/>
      <c r="D188" s="14"/>
      <c r="E188" s="65"/>
      <c r="F188" s="41"/>
      <c r="G188" s="40"/>
      <c r="H188" s="41"/>
      <c r="I188" s="40"/>
      <c r="J188" s="41"/>
      <c r="K188" s="40"/>
      <c r="L188" s="41"/>
      <c r="M188" s="40"/>
      <c r="N188" s="41"/>
      <c r="O188" s="40"/>
      <c r="P188" s="41"/>
      <c r="Q188" s="40"/>
      <c r="R188" s="41"/>
    </row>
    <row r="189" spans="1:18" x14ac:dyDescent="0.25">
      <c r="A189" s="18"/>
      <c r="B189" s="17"/>
      <c r="C189" s="65"/>
      <c r="D189" s="14"/>
      <c r="E189" s="65"/>
      <c r="F189" s="41"/>
      <c r="G189" s="40"/>
      <c r="H189" s="41"/>
      <c r="I189" s="40"/>
      <c r="J189" s="41"/>
      <c r="K189" s="40"/>
      <c r="L189" s="41"/>
      <c r="M189" s="40"/>
      <c r="N189" s="41"/>
      <c r="O189" s="40"/>
      <c r="P189" s="41"/>
      <c r="Q189" s="40"/>
      <c r="R189" s="41"/>
    </row>
    <row r="190" spans="1:18" x14ac:dyDescent="0.25">
      <c r="A190" s="17"/>
      <c r="B190" s="65" t="s">
        <v>62</v>
      </c>
      <c r="C190" s="65"/>
      <c r="D190" s="14"/>
      <c r="E190" s="65"/>
      <c r="F190" s="41"/>
      <c r="G190" s="40"/>
      <c r="H190" s="41"/>
      <c r="I190" s="40"/>
      <c r="J190" s="41"/>
      <c r="K190" s="40"/>
      <c r="L190" s="41"/>
      <c r="M190" s="40"/>
      <c r="N190" s="41"/>
      <c r="O190" s="40"/>
      <c r="P190" s="41"/>
      <c r="Q190" s="40"/>
      <c r="R190" s="41"/>
    </row>
    <row r="191" spans="1:18" x14ac:dyDescent="0.25">
      <c r="A191" s="65"/>
      <c r="B191" s="65"/>
      <c r="C191" s="60" t="s">
        <v>83</v>
      </c>
      <c r="D191" s="14"/>
      <c r="E191" s="65"/>
      <c r="F191" s="36">
        <f>SUM(H191:L191)</f>
        <v>40000</v>
      </c>
      <c r="G191" s="40"/>
      <c r="H191" s="36">
        <v>39000</v>
      </c>
      <c r="I191" s="40"/>
      <c r="J191" s="36">
        <v>1000</v>
      </c>
      <c r="K191" s="40"/>
      <c r="L191" s="36">
        <v>0</v>
      </c>
      <c r="M191" s="40"/>
      <c r="N191" s="36">
        <v>16000</v>
      </c>
      <c r="O191" s="40"/>
      <c r="P191" s="36">
        <v>25000</v>
      </c>
      <c r="Q191" s="40"/>
      <c r="R191" s="36">
        <v>1000</v>
      </c>
    </row>
    <row r="192" spans="1:18" x14ac:dyDescent="0.25">
      <c r="A192" s="65"/>
      <c r="B192" s="65"/>
      <c r="C192" s="65" t="s">
        <v>504</v>
      </c>
      <c r="D192" s="14"/>
      <c r="E192" s="65"/>
      <c r="F192" s="36">
        <f t="shared" ref="F192:F200" si="8">SUM(H192:L192)</f>
        <v>1068000</v>
      </c>
      <c r="G192" s="40"/>
      <c r="H192" s="36">
        <v>1065000</v>
      </c>
      <c r="I192" s="40"/>
      <c r="J192" s="36">
        <v>2000</v>
      </c>
      <c r="K192" s="40"/>
      <c r="L192" s="36">
        <v>1000</v>
      </c>
      <c r="M192" s="40"/>
      <c r="N192" s="36">
        <v>727000</v>
      </c>
      <c r="O192" s="40"/>
      <c r="P192" s="36">
        <v>342000</v>
      </c>
      <c r="Q192" s="40"/>
      <c r="R192" s="36">
        <v>1000</v>
      </c>
    </row>
    <row r="193" spans="1:18" x14ac:dyDescent="0.25">
      <c r="A193" s="65"/>
      <c r="B193" s="65"/>
      <c r="C193" s="60" t="s">
        <v>84</v>
      </c>
      <c r="D193" s="14"/>
      <c r="E193" s="65"/>
      <c r="F193" s="36">
        <f t="shared" si="8"/>
        <v>7498000</v>
      </c>
      <c r="G193" s="40"/>
      <c r="H193" s="36">
        <v>6195000</v>
      </c>
      <c r="I193" s="40"/>
      <c r="J193" s="36">
        <v>1237000</v>
      </c>
      <c r="K193" s="40"/>
      <c r="L193" s="36">
        <v>66000</v>
      </c>
      <c r="M193" s="40"/>
      <c r="N193" s="36">
        <v>4707000</v>
      </c>
      <c r="O193" s="40"/>
      <c r="P193" s="36">
        <v>3315000</v>
      </c>
      <c r="Q193" s="40"/>
      <c r="R193" s="36">
        <v>524000</v>
      </c>
    </row>
    <row r="194" spans="1:18" x14ac:dyDescent="0.25">
      <c r="A194" s="65"/>
      <c r="B194" s="65"/>
      <c r="C194" s="65" t="s">
        <v>505</v>
      </c>
      <c r="D194" s="14"/>
      <c r="E194" s="65"/>
      <c r="F194" s="36">
        <f t="shared" si="8"/>
        <v>7326000</v>
      </c>
      <c r="G194" s="40"/>
      <c r="H194" s="36">
        <v>6874000</v>
      </c>
      <c r="I194" s="40"/>
      <c r="J194" s="36">
        <v>342000</v>
      </c>
      <c r="K194" s="40"/>
      <c r="L194" s="36">
        <v>110000</v>
      </c>
      <c r="M194" s="40"/>
      <c r="N194" s="36">
        <v>4996000</v>
      </c>
      <c r="O194" s="40"/>
      <c r="P194" s="36">
        <v>2494000</v>
      </c>
      <c r="Q194" s="40"/>
      <c r="R194" s="36">
        <v>164000</v>
      </c>
    </row>
    <row r="195" spans="1:18" x14ac:dyDescent="0.25">
      <c r="A195" s="65"/>
      <c r="B195" s="65"/>
      <c r="C195" s="60" t="s">
        <v>85</v>
      </c>
      <c r="D195" s="14"/>
      <c r="E195" s="65"/>
      <c r="F195" s="36">
        <f t="shared" si="8"/>
        <v>7744000</v>
      </c>
      <c r="G195" s="40"/>
      <c r="H195" s="36">
        <v>7059000</v>
      </c>
      <c r="I195" s="40"/>
      <c r="J195" s="36">
        <v>220000</v>
      </c>
      <c r="K195" s="40"/>
      <c r="L195" s="36">
        <v>465000</v>
      </c>
      <c r="M195" s="40"/>
      <c r="N195" s="36">
        <v>5258000</v>
      </c>
      <c r="O195" s="40"/>
      <c r="P195" s="36">
        <v>2539000</v>
      </c>
      <c r="Q195" s="40"/>
      <c r="R195" s="36">
        <v>53000</v>
      </c>
    </row>
    <row r="196" spans="1:18" x14ac:dyDescent="0.25">
      <c r="A196" s="65"/>
      <c r="B196" s="65"/>
      <c r="C196" s="60" t="s">
        <v>86</v>
      </c>
      <c r="D196" s="14"/>
      <c r="E196" s="65"/>
      <c r="F196" s="36">
        <f t="shared" si="8"/>
        <v>7802000</v>
      </c>
      <c r="G196" s="40"/>
      <c r="H196" s="36">
        <v>7359000</v>
      </c>
      <c r="I196" s="40"/>
      <c r="J196" s="36">
        <v>407000</v>
      </c>
      <c r="K196" s="40"/>
      <c r="L196" s="36">
        <v>36000</v>
      </c>
      <c r="M196" s="40"/>
      <c r="N196" s="36">
        <v>5446000</v>
      </c>
      <c r="O196" s="40"/>
      <c r="P196" s="36">
        <v>2356000</v>
      </c>
      <c r="Q196" s="40"/>
      <c r="R196" s="36">
        <v>0</v>
      </c>
    </row>
    <row r="197" spans="1:18" x14ac:dyDescent="0.25">
      <c r="A197" s="65"/>
      <c r="B197" s="65"/>
      <c r="C197" s="60" t="s">
        <v>516</v>
      </c>
      <c r="D197" s="14"/>
      <c r="E197" s="65"/>
      <c r="F197" s="36">
        <f t="shared" si="8"/>
        <v>686000</v>
      </c>
      <c r="G197" s="40"/>
      <c r="H197" s="36">
        <v>686000</v>
      </c>
      <c r="I197" s="40"/>
      <c r="J197" s="36">
        <v>0</v>
      </c>
      <c r="K197" s="40"/>
      <c r="L197" s="36">
        <v>0</v>
      </c>
      <c r="M197" s="40"/>
      <c r="N197" s="36">
        <v>470000</v>
      </c>
      <c r="O197" s="40"/>
      <c r="P197" s="36">
        <v>216000</v>
      </c>
      <c r="Q197" s="40"/>
      <c r="R197" s="36">
        <v>0</v>
      </c>
    </row>
    <row r="198" spans="1:18" x14ac:dyDescent="0.25">
      <c r="A198" s="65"/>
      <c r="B198" s="65"/>
      <c r="C198" s="60" t="s">
        <v>87</v>
      </c>
      <c r="D198" s="14"/>
      <c r="E198" s="65"/>
      <c r="F198" s="36">
        <f t="shared" si="8"/>
        <v>8396000</v>
      </c>
      <c r="G198" s="40"/>
      <c r="H198" s="36">
        <v>7882000</v>
      </c>
      <c r="I198" s="40"/>
      <c r="J198" s="36">
        <v>193000</v>
      </c>
      <c r="K198" s="40"/>
      <c r="L198" s="36">
        <v>321000</v>
      </c>
      <c r="M198" s="40"/>
      <c r="N198" s="36">
        <v>5617000</v>
      </c>
      <c r="O198" s="40"/>
      <c r="P198" s="36">
        <v>2779000</v>
      </c>
      <c r="Q198" s="40"/>
      <c r="R198" s="36">
        <v>0</v>
      </c>
    </row>
    <row r="199" spans="1:18" x14ac:dyDescent="0.25">
      <c r="A199" s="65"/>
      <c r="B199" s="65"/>
      <c r="C199" s="60" t="s">
        <v>23</v>
      </c>
      <c r="D199" s="14"/>
      <c r="E199" s="65"/>
      <c r="F199" s="36">
        <f t="shared" si="8"/>
        <v>187000</v>
      </c>
      <c r="G199" s="40"/>
      <c r="H199" s="36">
        <v>185000</v>
      </c>
      <c r="I199" s="40"/>
      <c r="J199" s="36">
        <v>0</v>
      </c>
      <c r="K199" s="40"/>
      <c r="L199" s="36">
        <v>2000</v>
      </c>
      <c r="M199" s="40"/>
      <c r="N199" s="36">
        <v>0</v>
      </c>
      <c r="O199" s="40"/>
      <c r="P199" s="36">
        <v>187000</v>
      </c>
      <c r="Q199" s="40"/>
      <c r="R199" s="36">
        <v>0</v>
      </c>
    </row>
    <row r="200" spans="1:18" x14ac:dyDescent="0.25">
      <c r="A200" s="65"/>
      <c r="B200" s="65"/>
      <c r="C200" s="65" t="s">
        <v>506</v>
      </c>
      <c r="D200" s="14"/>
      <c r="E200" s="65"/>
      <c r="F200" s="36">
        <f t="shared" si="8"/>
        <v>7732000</v>
      </c>
      <c r="G200" s="40"/>
      <c r="H200" s="36">
        <v>7082000</v>
      </c>
      <c r="I200" s="40"/>
      <c r="J200" s="36">
        <v>459000</v>
      </c>
      <c r="K200" s="40"/>
      <c r="L200" s="36">
        <v>191000</v>
      </c>
      <c r="M200" s="40"/>
      <c r="N200" s="36">
        <v>5203000</v>
      </c>
      <c r="O200" s="40"/>
      <c r="P200" s="36">
        <v>2548000</v>
      </c>
      <c r="Q200" s="40"/>
      <c r="R200" s="36">
        <v>19000</v>
      </c>
    </row>
    <row r="201" spans="1:18" x14ac:dyDescent="0.25">
      <c r="A201" s="65"/>
      <c r="B201" s="65"/>
      <c r="C201" s="60" t="s">
        <v>88</v>
      </c>
      <c r="D201" s="14"/>
      <c r="E201" s="65"/>
      <c r="F201" s="39">
        <f t="shared" ref="F201" si="9">SUM(H201:L201)</f>
        <v>0</v>
      </c>
      <c r="G201" s="40"/>
      <c r="H201" s="39">
        <v>0</v>
      </c>
      <c r="I201" s="40"/>
      <c r="J201" s="39">
        <v>0</v>
      </c>
      <c r="K201" s="40"/>
      <c r="L201" s="39">
        <v>0</v>
      </c>
      <c r="M201" s="40"/>
      <c r="N201" s="39">
        <v>0</v>
      </c>
      <c r="O201" s="40"/>
      <c r="P201" s="39">
        <v>0</v>
      </c>
      <c r="Q201" s="40"/>
      <c r="R201" s="39">
        <v>0</v>
      </c>
    </row>
    <row r="202" spans="1:18" x14ac:dyDescent="0.25">
      <c r="A202" s="65"/>
      <c r="B202" s="65"/>
      <c r="C202" s="65"/>
      <c r="D202" s="14"/>
      <c r="E202" s="65"/>
      <c r="F202" s="41"/>
      <c r="G202" s="40"/>
      <c r="H202" s="41"/>
      <c r="I202" s="40"/>
      <c r="J202" s="41"/>
      <c r="K202" s="40"/>
      <c r="L202" s="41"/>
      <c r="M202" s="40"/>
      <c r="N202" s="41"/>
      <c r="O202" s="40"/>
      <c r="P202" s="41"/>
      <c r="Q202" s="40"/>
      <c r="R202" s="41"/>
    </row>
    <row r="203" spans="1:18" x14ac:dyDescent="0.25">
      <c r="A203" s="65"/>
      <c r="B203" s="65"/>
      <c r="C203" s="65"/>
      <c r="D203" s="14"/>
      <c r="E203" s="65" t="s">
        <v>4</v>
      </c>
      <c r="F203" s="39">
        <f>SUM(F191:F201)</f>
        <v>48479000</v>
      </c>
      <c r="G203" s="41"/>
      <c r="H203" s="39">
        <f>SUM(H191:H201)</f>
        <v>44426000</v>
      </c>
      <c r="I203" s="41"/>
      <c r="J203" s="39">
        <f>SUM(J191:J201)</f>
        <v>2861000</v>
      </c>
      <c r="K203" s="41"/>
      <c r="L203" s="39">
        <f>SUM(L191:L201)</f>
        <v>1192000</v>
      </c>
      <c r="M203" s="41"/>
      <c r="N203" s="39">
        <f>SUM(N191:N201)</f>
        <v>32440000</v>
      </c>
      <c r="O203" s="41"/>
      <c r="P203" s="39">
        <f>SUM(P191:P201)</f>
        <v>16801000</v>
      </c>
      <c r="Q203" s="41"/>
      <c r="R203" s="39">
        <f>SUM(R191:R201)</f>
        <v>762000</v>
      </c>
    </row>
    <row r="204" spans="1:18" x14ac:dyDescent="0.25">
      <c r="A204" s="65"/>
      <c r="B204" s="65"/>
      <c r="C204" s="65"/>
      <c r="D204" s="14"/>
      <c r="E204" s="65"/>
      <c r="F204" s="41"/>
      <c r="G204" s="40"/>
      <c r="H204" s="41"/>
      <c r="I204" s="40"/>
      <c r="J204" s="41"/>
      <c r="K204" s="40"/>
      <c r="L204" s="41"/>
      <c r="M204" s="40"/>
      <c r="N204" s="41"/>
      <c r="O204" s="40"/>
      <c r="P204" s="41"/>
      <c r="Q204" s="40"/>
      <c r="R204" s="41"/>
    </row>
    <row r="205" spans="1:18" x14ac:dyDescent="0.25">
      <c r="A205" s="65"/>
      <c r="B205" s="65" t="s">
        <v>27</v>
      </c>
      <c r="C205" s="65"/>
      <c r="D205" s="14"/>
      <c r="E205" s="65"/>
      <c r="F205" s="41"/>
      <c r="G205" s="40"/>
      <c r="H205" s="41"/>
      <c r="I205" s="40"/>
      <c r="J205" s="41"/>
      <c r="K205" s="40"/>
      <c r="L205" s="41"/>
      <c r="M205" s="40"/>
      <c r="N205" s="41"/>
      <c r="O205" s="40"/>
      <c r="P205" s="41"/>
      <c r="Q205" s="40"/>
      <c r="R205" s="41"/>
    </row>
    <row r="206" spans="1:18" x14ac:dyDescent="0.25">
      <c r="A206" s="65"/>
      <c r="B206" s="65"/>
      <c r="C206" s="65" t="s">
        <v>83</v>
      </c>
      <c r="D206" s="14"/>
      <c r="E206" s="65"/>
      <c r="F206" s="36">
        <f>SUM(H206:L206)</f>
        <v>16000</v>
      </c>
      <c r="G206" s="40"/>
      <c r="H206" s="36">
        <v>12000</v>
      </c>
      <c r="I206" s="40"/>
      <c r="J206" s="36">
        <v>6000</v>
      </c>
      <c r="K206" s="40"/>
      <c r="L206" s="36">
        <v>-2000</v>
      </c>
      <c r="M206" s="40"/>
      <c r="N206" s="36">
        <v>-8000</v>
      </c>
      <c r="O206" s="40"/>
      <c r="P206" s="36">
        <v>24000</v>
      </c>
      <c r="Q206" s="40"/>
      <c r="R206" s="36">
        <v>0</v>
      </c>
    </row>
    <row r="207" spans="1:18" x14ac:dyDescent="0.25">
      <c r="A207" s="65"/>
      <c r="B207" s="65"/>
      <c r="C207" s="65" t="s">
        <v>84</v>
      </c>
      <c r="D207" s="14"/>
      <c r="E207" s="65"/>
      <c r="F207" s="36">
        <f t="shared" ref="F207:F213" si="10">SUM(H207:L207)</f>
        <v>8869000</v>
      </c>
      <c r="G207" s="40"/>
      <c r="H207" s="36">
        <v>181000</v>
      </c>
      <c r="I207" s="40"/>
      <c r="J207" s="36">
        <v>502000</v>
      </c>
      <c r="K207" s="40"/>
      <c r="L207" s="36">
        <v>8186000</v>
      </c>
      <c r="M207" s="40"/>
      <c r="N207" s="36">
        <v>4756000</v>
      </c>
      <c r="O207" s="40"/>
      <c r="P207" s="36">
        <v>4114000</v>
      </c>
      <c r="Q207" s="40"/>
      <c r="R207" s="36">
        <v>1000</v>
      </c>
    </row>
    <row r="208" spans="1:18" x14ac:dyDescent="0.25">
      <c r="A208" s="65"/>
      <c r="B208" s="65"/>
      <c r="C208" s="65" t="s">
        <v>505</v>
      </c>
      <c r="D208" s="65"/>
      <c r="E208" s="65"/>
      <c r="F208" s="36">
        <f t="shared" si="10"/>
        <v>4617000</v>
      </c>
      <c r="G208" s="40"/>
      <c r="H208" s="36">
        <v>90000</v>
      </c>
      <c r="I208" s="40"/>
      <c r="J208" s="36">
        <v>1074000</v>
      </c>
      <c r="K208" s="40"/>
      <c r="L208" s="36">
        <v>3453000</v>
      </c>
      <c r="M208" s="40"/>
      <c r="N208" s="36">
        <v>2399000</v>
      </c>
      <c r="O208" s="40"/>
      <c r="P208" s="36">
        <v>2219000</v>
      </c>
      <c r="Q208" s="40"/>
      <c r="R208" s="36">
        <v>1000</v>
      </c>
    </row>
    <row r="209" spans="1:18" x14ac:dyDescent="0.25">
      <c r="A209" s="65"/>
      <c r="B209" s="65"/>
      <c r="C209" s="65" t="s">
        <v>85</v>
      </c>
      <c r="D209" s="14"/>
      <c r="E209" s="65"/>
      <c r="F209" s="36">
        <f t="shared" si="10"/>
        <v>9595000</v>
      </c>
      <c r="G209" s="40"/>
      <c r="H209" s="36">
        <v>293000</v>
      </c>
      <c r="I209" s="40"/>
      <c r="J209" s="36">
        <v>684000</v>
      </c>
      <c r="K209" s="40"/>
      <c r="L209" s="36">
        <v>8618000</v>
      </c>
      <c r="M209" s="40"/>
      <c r="N209" s="36">
        <v>5071000</v>
      </c>
      <c r="O209" s="40"/>
      <c r="P209" s="36">
        <v>4598000</v>
      </c>
      <c r="Q209" s="40"/>
      <c r="R209" s="36">
        <v>74000</v>
      </c>
    </row>
    <row r="210" spans="1:18" x14ac:dyDescent="0.25">
      <c r="A210" s="65"/>
      <c r="B210" s="65"/>
      <c r="C210" s="65" t="s">
        <v>86</v>
      </c>
      <c r="D210" s="14"/>
      <c r="E210" s="65"/>
      <c r="F210" s="36">
        <f t="shared" si="10"/>
        <v>5888000</v>
      </c>
      <c r="G210" s="40"/>
      <c r="H210" s="36">
        <v>2000</v>
      </c>
      <c r="I210" s="40"/>
      <c r="J210" s="36">
        <v>92000</v>
      </c>
      <c r="K210" s="40"/>
      <c r="L210" s="36">
        <v>5794000</v>
      </c>
      <c r="M210" s="40"/>
      <c r="N210" s="36">
        <v>3107000</v>
      </c>
      <c r="O210" s="40"/>
      <c r="P210" s="36">
        <v>2781000</v>
      </c>
      <c r="Q210" s="40"/>
      <c r="R210" s="36">
        <v>0</v>
      </c>
    </row>
    <row r="211" spans="1:18" x14ac:dyDescent="0.25">
      <c r="A211" s="65"/>
      <c r="B211" s="65"/>
      <c r="C211" s="65" t="s">
        <v>87</v>
      </c>
      <c r="D211" s="14"/>
      <c r="E211" s="65"/>
      <c r="F211" s="36">
        <f t="shared" si="10"/>
        <v>8980000</v>
      </c>
      <c r="G211" s="40"/>
      <c r="H211" s="36">
        <v>67000</v>
      </c>
      <c r="I211" s="40"/>
      <c r="J211" s="36">
        <v>947000</v>
      </c>
      <c r="K211" s="40"/>
      <c r="L211" s="36">
        <v>7966000</v>
      </c>
      <c r="M211" s="40"/>
      <c r="N211" s="36">
        <v>3906000</v>
      </c>
      <c r="O211" s="40"/>
      <c r="P211" s="36">
        <v>5084000</v>
      </c>
      <c r="Q211" s="40"/>
      <c r="R211" s="36">
        <v>10000</v>
      </c>
    </row>
    <row r="212" spans="1:18" x14ac:dyDescent="0.25">
      <c r="A212" s="65"/>
      <c r="B212" s="65"/>
      <c r="C212" s="65" t="s">
        <v>23</v>
      </c>
      <c r="D212" s="14"/>
      <c r="E212" s="65"/>
      <c r="F212" s="36">
        <f t="shared" si="10"/>
        <v>64000</v>
      </c>
      <c r="G212" s="40"/>
      <c r="H212" s="36">
        <v>-63000</v>
      </c>
      <c r="I212" s="40"/>
      <c r="J212" s="36">
        <v>115000</v>
      </c>
      <c r="K212" s="40"/>
      <c r="L212" s="36">
        <v>12000</v>
      </c>
      <c r="M212" s="40"/>
      <c r="N212" s="36">
        <v>88000</v>
      </c>
      <c r="O212" s="40"/>
      <c r="P212" s="36">
        <v>-24000</v>
      </c>
      <c r="Q212" s="40"/>
      <c r="R212" s="36">
        <v>0</v>
      </c>
    </row>
    <row r="213" spans="1:18" x14ac:dyDescent="0.25">
      <c r="A213" s="65"/>
      <c r="B213" s="65"/>
      <c r="C213" s="60" t="s">
        <v>506</v>
      </c>
      <c r="D213" s="14"/>
      <c r="E213" s="65"/>
      <c r="F213" s="39">
        <f t="shared" si="10"/>
        <v>6739000</v>
      </c>
      <c r="G213" s="40"/>
      <c r="H213" s="39">
        <v>10000</v>
      </c>
      <c r="I213" s="40"/>
      <c r="J213" s="39">
        <v>77000</v>
      </c>
      <c r="K213" s="40"/>
      <c r="L213" s="39">
        <v>6652000</v>
      </c>
      <c r="M213" s="40"/>
      <c r="N213" s="39">
        <v>3777000</v>
      </c>
      <c r="O213" s="40"/>
      <c r="P213" s="39">
        <v>2962000</v>
      </c>
      <c r="Q213" s="40"/>
      <c r="R213" s="39">
        <v>0</v>
      </c>
    </row>
    <row r="214" spans="1:18" x14ac:dyDescent="0.25">
      <c r="A214" s="65"/>
      <c r="B214" s="65"/>
      <c r="C214" s="65"/>
      <c r="D214" s="14"/>
      <c r="E214" s="65"/>
      <c r="F214" s="41"/>
      <c r="G214" s="40"/>
      <c r="H214" s="41"/>
      <c r="I214" s="40"/>
      <c r="J214" s="41"/>
      <c r="K214" s="40"/>
      <c r="L214" s="41"/>
      <c r="M214" s="40"/>
      <c r="N214" s="41"/>
      <c r="O214" s="40"/>
      <c r="P214" s="41"/>
      <c r="Q214" s="40"/>
      <c r="R214" s="41"/>
    </row>
    <row r="215" spans="1:18" x14ac:dyDescent="0.25">
      <c r="A215" s="65"/>
      <c r="B215" s="65"/>
      <c r="C215" s="65"/>
      <c r="D215" s="14"/>
      <c r="E215" s="65" t="s">
        <v>4</v>
      </c>
      <c r="F215" s="39">
        <f>SUM(F206:F213)</f>
        <v>44768000</v>
      </c>
      <c r="G215" s="41"/>
      <c r="H215" s="39">
        <f>SUM(H206:H213)</f>
        <v>592000</v>
      </c>
      <c r="I215" s="41"/>
      <c r="J215" s="39">
        <f>SUM(J206:J213)</f>
        <v>3497000</v>
      </c>
      <c r="K215" s="41"/>
      <c r="L215" s="39">
        <f>SUM(L206:L213)</f>
        <v>40679000</v>
      </c>
      <c r="M215" s="41"/>
      <c r="N215" s="39">
        <f>SUM(N206:N213)</f>
        <v>23096000</v>
      </c>
      <c r="O215" s="41"/>
      <c r="P215" s="39">
        <f>SUM(P206:P213)</f>
        <v>21758000</v>
      </c>
      <c r="Q215" s="41"/>
      <c r="R215" s="39">
        <f>SUM(R206:R213)</f>
        <v>86000</v>
      </c>
    </row>
    <row r="216" spans="1:18" x14ac:dyDescent="0.25">
      <c r="A216" s="65"/>
      <c r="B216" s="65"/>
      <c r="C216" s="65"/>
      <c r="D216" s="14"/>
      <c r="E216" s="65"/>
      <c r="F216" s="41"/>
      <c r="G216" s="40"/>
      <c r="H216" s="41"/>
      <c r="I216" s="40"/>
      <c r="J216" s="41"/>
      <c r="K216" s="40"/>
      <c r="L216" s="41"/>
      <c r="M216" s="40"/>
      <c r="N216" s="41"/>
      <c r="O216" s="40"/>
      <c r="P216" s="41"/>
      <c r="Q216" s="40"/>
      <c r="R216" s="41"/>
    </row>
    <row r="217" spans="1:18" x14ac:dyDescent="0.25">
      <c r="A217" s="65"/>
      <c r="B217" s="65" t="s">
        <v>68</v>
      </c>
      <c r="C217" s="65"/>
      <c r="D217" s="14"/>
      <c r="E217" s="65"/>
      <c r="F217" s="40"/>
      <c r="G217" s="40"/>
      <c r="H217" s="41"/>
      <c r="I217" s="40"/>
      <c r="J217" s="41"/>
      <c r="K217" s="40"/>
      <c r="L217" s="41"/>
      <c r="M217" s="40"/>
      <c r="N217" s="41"/>
      <c r="O217" s="40"/>
      <c r="P217" s="41"/>
      <c r="Q217" s="40"/>
      <c r="R217" s="41"/>
    </row>
    <row r="218" spans="1:18" x14ac:dyDescent="0.25">
      <c r="A218" s="65"/>
      <c r="B218" s="65"/>
      <c r="C218" s="65" t="s">
        <v>540</v>
      </c>
      <c r="D218" s="14"/>
      <c r="E218" s="65"/>
      <c r="F218" s="36">
        <f>SUM(H218:L218)</f>
        <v>0</v>
      </c>
      <c r="G218" s="40"/>
      <c r="H218" s="36">
        <v>0</v>
      </c>
      <c r="I218" s="40"/>
      <c r="J218" s="36">
        <v>0</v>
      </c>
      <c r="K218" s="40"/>
      <c r="L218" s="36">
        <v>0</v>
      </c>
      <c r="M218" s="40"/>
      <c r="N218" s="36">
        <v>0</v>
      </c>
      <c r="O218" s="40"/>
      <c r="P218" s="36">
        <v>0</v>
      </c>
      <c r="Q218" s="40"/>
      <c r="R218" s="36">
        <v>0</v>
      </c>
    </row>
    <row r="219" spans="1:18" x14ac:dyDescent="0.25">
      <c r="A219" s="65"/>
      <c r="B219" s="65"/>
      <c r="C219" s="65" t="s">
        <v>89</v>
      </c>
      <c r="D219" s="14"/>
      <c r="E219" s="65"/>
      <c r="F219" s="36">
        <f>SUM(H219:L219)</f>
        <v>358000</v>
      </c>
      <c r="G219" s="40"/>
      <c r="H219" s="36">
        <v>0</v>
      </c>
      <c r="I219" s="40"/>
      <c r="J219" s="36">
        <v>155000</v>
      </c>
      <c r="K219" s="40"/>
      <c r="L219" s="36">
        <v>203000</v>
      </c>
      <c r="M219" s="40"/>
      <c r="N219" s="36">
        <v>220000</v>
      </c>
      <c r="O219" s="40"/>
      <c r="P219" s="36">
        <v>138000</v>
      </c>
      <c r="Q219" s="40"/>
      <c r="R219" s="36">
        <v>0</v>
      </c>
    </row>
    <row r="220" spans="1:18" x14ac:dyDescent="0.25">
      <c r="A220" s="65"/>
      <c r="B220" s="65"/>
      <c r="C220" s="65" t="s">
        <v>90</v>
      </c>
      <c r="D220" s="14"/>
      <c r="E220" s="65"/>
      <c r="F220" s="36">
        <f>SUM(H220:L220)</f>
        <v>83000</v>
      </c>
      <c r="G220" s="40"/>
      <c r="H220" s="36">
        <v>0</v>
      </c>
      <c r="I220" s="40"/>
      <c r="J220" s="36">
        <v>25000</v>
      </c>
      <c r="K220" s="40"/>
      <c r="L220" s="36">
        <v>58000</v>
      </c>
      <c r="M220" s="40"/>
      <c r="N220" s="36">
        <v>23000</v>
      </c>
      <c r="O220" s="40"/>
      <c r="P220" s="36">
        <v>61000</v>
      </c>
      <c r="Q220" s="40"/>
      <c r="R220" s="36">
        <v>1000</v>
      </c>
    </row>
    <row r="221" spans="1:18" x14ac:dyDescent="0.25">
      <c r="A221" s="65"/>
      <c r="B221" s="65"/>
      <c r="C221" s="65" t="s">
        <v>541</v>
      </c>
      <c r="D221" s="14"/>
      <c r="E221" s="65"/>
      <c r="F221" s="39">
        <f>SUM(H221:L221)</f>
        <v>192000</v>
      </c>
      <c r="G221" s="40"/>
      <c r="H221" s="39">
        <v>0</v>
      </c>
      <c r="I221" s="40"/>
      <c r="J221" s="39">
        <v>0</v>
      </c>
      <c r="K221" s="40"/>
      <c r="L221" s="39">
        <v>192000</v>
      </c>
      <c r="M221" s="40"/>
      <c r="N221" s="39">
        <v>139000</v>
      </c>
      <c r="O221" s="40"/>
      <c r="P221" s="39">
        <v>53000</v>
      </c>
      <c r="Q221" s="40"/>
      <c r="R221" s="39">
        <v>0</v>
      </c>
    </row>
    <row r="222" spans="1:18" x14ac:dyDescent="0.25">
      <c r="A222" s="65"/>
      <c r="B222" s="65"/>
      <c r="C222" s="65"/>
      <c r="D222" s="14"/>
      <c r="E222" s="65"/>
      <c r="F222" s="41"/>
      <c r="G222" s="40"/>
      <c r="H222" s="41"/>
      <c r="I222" s="40"/>
      <c r="J222" s="41"/>
      <c r="K222" s="40"/>
      <c r="L222" s="41"/>
      <c r="M222" s="40"/>
      <c r="N222" s="41"/>
      <c r="O222" s="40"/>
      <c r="P222" s="41"/>
      <c r="Q222" s="40"/>
      <c r="R222" s="41"/>
    </row>
    <row r="223" spans="1:18" x14ac:dyDescent="0.25">
      <c r="A223" s="65"/>
      <c r="B223" s="65"/>
      <c r="C223" s="65"/>
      <c r="D223" s="14"/>
      <c r="E223" s="65" t="s">
        <v>4</v>
      </c>
      <c r="F223" s="39">
        <f>SUM(F218:F221)</f>
        <v>633000</v>
      </c>
      <c r="G223" s="41"/>
      <c r="H223" s="39">
        <f>SUM(H218:H221)</f>
        <v>0</v>
      </c>
      <c r="I223" s="41"/>
      <c r="J223" s="39">
        <f>SUM(J218:J221)</f>
        <v>180000</v>
      </c>
      <c r="K223" s="41"/>
      <c r="L223" s="39">
        <f>SUM(L218:L221)</f>
        <v>453000</v>
      </c>
      <c r="M223" s="41"/>
      <c r="N223" s="39">
        <f>SUM(N218:N221)</f>
        <v>382000</v>
      </c>
      <c r="O223" s="41"/>
      <c r="P223" s="39">
        <f>SUM(P218:P221)</f>
        <v>252000</v>
      </c>
      <c r="Q223" s="41"/>
      <c r="R223" s="39">
        <f>SUM(R218:R221)</f>
        <v>1000</v>
      </c>
    </row>
    <row r="224" spans="1:18" x14ac:dyDescent="0.25">
      <c r="A224" s="65"/>
      <c r="B224" s="65"/>
      <c r="C224" s="65"/>
      <c r="D224" s="14"/>
      <c r="E224" s="65"/>
      <c r="F224" s="41"/>
      <c r="G224" s="40"/>
      <c r="H224" s="41"/>
      <c r="I224" s="40"/>
      <c r="J224" s="41"/>
      <c r="K224" s="40"/>
      <c r="L224" s="41"/>
      <c r="M224" s="40"/>
      <c r="N224" s="41"/>
      <c r="O224" s="40"/>
      <c r="P224" s="41"/>
      <c r="Q224" s="40"/>
      <c r="R224" s="41"/>
    </row>
    <row r="225" spans="1:18" x14ac:dyDescent="0.25">
      <c r="A225" s="65"/>
      <c r="B225" s="65" t="s">
        <v>59</v>
      </c>
      <c r="C225" s="65"/>
      <c r="D225" s="14"/>
      <c r="E225" s="65"/>
      <c r="F225" s="41"/>
      <c r="G225" s="40"/>
      <c r="H225" s="41"/>
      <c r="I225" s="40"/>
      <c r="J225" s="41"/>
      <c r="K225" s="40"/>
      <c r="L225" s="41"/>
      <c r="M225" s="40"/>
      <c r="N225" s="41"/>
      <c r="O225" s="40"/>
      <c r="P225" s="41"/>
      <c r="Q225" s="40"/>
      <c r="R225" s="41"/>
    </row>
    <row r="226" spans="1:18" x14ac:dyDescent="0.25">
      <c r="A226" s="65"/>
      <c r="B226" s="65"/>
      <c r="C226" s="65" t="s">
        <v>69</v>
      </c>
      <c r="D226" s="14"/>
      <c r="E226" s="65"/>
      <c r="F226" s="36">
        <f>SUM(H226:L226)</f>
        <v>10129000</v>
      </c>
      <c r="G226" s="40"/>
      <c r="H226" s="36">
        <v>5415000</v>
      </c>
      <c r="I226" s="40"/>
      <c r="J226" s="36">
        <v>3569000</v>
      </c>
      <c r="K226" s="40"/>
      <c r="L226" s="36">
        <v>1145000</v>
      </c>
      <c r="M226" s="40"/>
      <c r="N226" s="36">
        <v>4163000</v>
      </c>
      <c r="O226" s="40"/>
      <c r="P226" s="36">
        <v>6419000</v>
      </c>
      <c r="Q226" s="40"/>
      <c r="R226" s="36">
        <v>453000</v>
      </c>
    </row>
    <row r="227" spans="1:18" x14ac:dyDescent="0.25">
      <c r="A227" s="65"/>
      <c r="B227" s="65"/>
      <c r="C227" s="65" t="s">
        <v>91</v>
      </c>
      <c r="D227" s="14"/>
      <c r="E227" s="65"/>
      <c r="F227" s="36">
        <f>SUM(H227:L227)</f>
        <v>120000</v>
      </c>
      <c r="G227" s="40"/>
      <c r="H227" s="36">
        <v>120000</v>
      </c>
      <c r="I227" s="40"/>
      <c r="J227" s="36">
        <v>0</v>
      </c>
      <c r="K227" s="40"/>
      <c r="L227" s="36">
        <v>0</v>
      </c>
      <c r="M227" s="40"/>
      <c r="N227" s="36">
        <v>69000</v>
      </c>
      <c r="O227" s="40"/>
      <c r="P227" s="36">
        <v>51000</v>
      </c>
      <c r="Q227" s="40"/>
      <c r="R227" s="36">
        <v>0</v>
      </c>
    </row>
    <row r="228" spans="1:18" x14ac:dyDescent="0.25">
      <c r="A228" s="65"/>
      <c r="B228" s="65"/>
      <c r="C228" s="65" t="s">
        <v>542</v>
      </c>
      <c r="D228" s="14"/>
      <c r="E228" s="65"/>
      <c r="F228" s="36">
        <f>SUM(H228:L228)</f>
        <v>0</v>
      </c>
      <c r="G228" s="40"/>
      <c r="H228" s="36">
        <v>0</v>
      </c>
      <c r="I228" s="40"/>
      <c r="J228" s="36">
        <v>0</v>
      </c>
      <c r="K228" s="40"/>
      <c r="L228" s="36">
        <v>0</v>
      </c>
      <c r="M228" s="40"/>
      <c r="N228" s="36">
        <v>0</v>
      </c>
      <c r="O228" s="40"/>
      <c r="P228" s="36">
        <v>0</v>
      </c>
      <c r="Q228" s="40"/>
      <c r="R228" s="36">
        <v>0</v>
      </c>
    </row>
    <row r="229" spans="1:18" x14ac:dyDescent="0.25">
      <c r="A229" s="65"/>
      <c r="B229" s="65"/>
      <c r="C229" s="65" t="s">
        <v>92</v>
      </c>
      <c r="D229" s="14"/>
      <c r="E229" s="65"/>
      <c r="F229" s="36">
        <f>SUM(H229:L229)</f>
        <v>152000</v>
      </c>
      <c r="G229" s="40"/>
      <c r="H229" s="36">
        <v>152000</v>
      </c>
      <c r="I229" s="40"/>
      <c r="J229" s="36">
        <v>0</v>
      </c>
      <c r="K229" s="40"/>
      <c r="L229" s="36">
        <v>0</v>
      </c>
      <c r="M229" s="40"/>
      <c r="N229" s="36">
        <v>110000</v>
      </c>
      <c r="O229" s="40"/>
      <c r="P229" s="36">
        <v>43000</v>
      </c>
      <c r="Q229" s="40"/>
      <c r="R229" s="36">
        <v>1000</v>
      </c>
    </row>
    <row r="230" spans="1:18" x14ac:dyDescent="0.25">
      <c r="A230" s="65"/>
      <c r="B230" s="65"/>
      <c r="C230" s="65" t="s">
        <v>53</v>
      </c>
      <c r="D230" s="14"/>
      <c r="E230" s="65"/>
      <c r="F230" s="39">
        <f>SUM(H230:L230)</f>
        <v>725000</v>
      </c>
      <c r="G230" s="40"/>
      <c r="H230" s="39">
        <v>724000</v>
      </c>
      <c r="I230" s="40"/>
      <c r="J230" s="39">
        <v>1000</v>
      </c>
      <c r="K230" s="40"/>
      <c r="L230" s="39">
        <v>0</v>
      </c>
      <c r="M230" s="40"/>
      <c r="N230" s="39">
        <v>513000</v>
      </c>
      <c r="O230" s="40"/>
      <c r="P230" s="39">
        <v>213000</v>
      </c>
      <c r="Q230" s="40"/>
      <c r="R230" s="39">
        <v>1000</v>
      </c>
    </row>
    <row r="231" spans="1:18" x14ac:dyDescent="0.25">
      <c r="A231" s="65"/>
      <c r="B231" s="65"/>
      <c r="C231" s="65"/>
      <c r="D231" s="14"/>
      <c r="E231" s="65"/>
      <c r="F231" s="41"/>
      <c r="G231" s="40"/>
      <c r="H231" s="41"/>
      <c r="I231" s="40"/>
      <c r="J231" s="41"/>
      <c r="K231" s="40"/>
      <c r="L231" s="41"/>
      <c r="M231" s="40"/>
      <c r="N231" s="41"/>
      <c r="O231" s="40"/>
      <c r="P231" s="41"/>
      <c r="Q231" s="40"/>
      <c r="R231" s="41"/>
    </row>
    <row r="232" spans="1:18" x14ac:dyDescent="0.25">
      <c r="A232" s="65"/>
      <c r="B232" s="65"/>
      <c r="C232" s="65"/>
      <c r="D232" s="14"/>
      <c r="E232" s="65" t="s">
        <v>4</v>
      </c>
      <c r="F232" s="39">
        <f>SUM(F226:F230)</f>
        <v>11126000</v>
      </c>
      <c r="G232" s="41"/>
      <c r="H232" s="39">
        <f>SUM(H226:H230)</f>
        <v>6411000</v>
      </c>
      <c r="I232" s="41"/>
      <c r="J232" s="39">
        <f>SUM(J226:J230)</f>
        <v>3570000</v>
      </c>
      <c r="K232" s="41"/>
      <c r="L232" s="39">
        <f>SUM(L226:L230)</f>
        <v>1145000</v>
      </c>
      <c r="M232" s="41"/>
      <c r="N232" s="39">
        <f>SUM(N226:N230)</f>
        <v>4855000</v>
      </c>
      <c r="O232" s="41"/>
      <c r="P232" s="39">
        <f>SUM(P226:P230)</f>
        <v>6726000</v>
      </c>
      <c r="Q232" s="41"/>
      <c r="R232" s="39">
        <f>SUM(R226:R230)</f>
        <v>455000</v>
      </c>
    </row>
    <row r="233" spans="1:18" x14ac:dyDescent="0.25">
      <c r="A233" s="10"/>
      <c r="B233" s="65"/>
      <c r="C233" s="65"/>
      <c r="D233" s="14"/>
      <c r="E233" s="65"/>
      <c r="F233" s="41"/>
      <c r="G233" s="40"/>
      <c r="H233" s="41"/>
      <c r="I233" s="40"/>
      <c r="J233" s="41"/>
      <c r="K233" s="40"/>
      <c r="L233" s="41"/>
      <c r="M233" s="40"/>
      <c r="N233" s="41"/>
      <c r="O233" s="40"/>
      <c r="P233" s="41"/>
      <c r="Q233" s="40"/>
      <c r="R233" s="41"/>
    </row>
    <row r="234" spans="1:18" x14ac:dyDescent="0.25">
      <c r="A234" s="10"/>
      <c r="B234" s="65"/>
      <c r="C234" s="65"/>
      <c r="D234" s="14"/>
      <c r="E234" s="65" t="s">
        <v>93</v>
      </c>
      <c r="F234" s="39">
        <f>F203+F215+F223+F232</f>
        <v>105006000</v>
      </c>
      <c r="G234" s="41"/>
      <c r="H234" s="39">
        <f>H203+H215+H223+H232</f>
        <v>51429000</v>
      </c>
      <c r="I234" s="41"/>
      <c r="J234" s="39">
        <f>J203+J215+J223+J232</f>
        <v>10108000</v>
      </c>
      <c r="K234" s="41"/>
      <c r="L234" s="39">
        <f>L203+L215+L223+L232</f>
        <v>43469000</v>
      </c>
      <c r="M234" s="41"/>
      <c r="N234" s="39">
        <f>N203+N215+N223+N232</f>
        <v>60773000</v>
      </c>
      <c r="O234" s="41"/>
      <c r="P234" s="39">
        <f>P203+P215+P223+P232</f>
        <v>45537000</v>
      </c>
      <c r="Q234" s="41"/>
      <c r="R234" s="39">
        <f>R203+R215+R223+R232</f>
        <v>1304000</v>
      </c>
    </row>
    <row r="235" spans="1:18" x14ac:dyDescent="0.25">
      <c r="A235" s="10"/>
      <c r="B235" s="65"/>
      <c r="C235" s="65"/>
      <c r="D235" s="14"/>
      <c r="E235" s="65"/>
      <c r="F235" s="41"/>
      <c r="G235" s="40"/>
      <c r="H235" s="41"/>
      <c r="I235" s="40"/>
      <c r="J235" s="41"/>
      <c r="K235" s="40"/>
      <c r="L235" s="41"/>
      <c r="M235" s="40"/>
      <c r="N235" s="41"/>
      <c r="O235" s="40"/>
      <c r="P235" s="41"/>
      <c r="Q235" s="40"/>
      <c r="R235" s="41"/>
    </row>
    <row r="236" spans="1:18" x14ac:dyDescent="0.25">
      <c r="A236" s="10" t="s">
        <v>94</v>
      </c>
      <c r="B236" s="65"/>
      <c r="C236" s="65"/>
      <c r="D236" s="14"/>
      <c r="E236" s="65"/>
      <c r="F236" s="41"/>
      <c r="G236" s="40"/>
      <c r="H236" s="41"/>
      <c r="I236" s="40"/>
      <c r="J236" s="41"/>
      <c r="K236" s="40"/>
      <c r="L236" s="41"/>
      <c r="M236" s="40"/>
      <c r="N236" s="41"/>
      <c r="O236" s="40"/>
      <c r="P236" s="41"/>
      <c r="Q236" s="40"/>
      <c r="R236" s="41"/>
    </row>
    <row r="237" spans="1:18" x14ac:dyDescent="0.25">
      <c r="A237" s="10"/>
      <c r="B237" s="65"/>
      <c r="C237" s="65"/>
      <c r="D237" s="14"/>
      <c r="E237" s="65"/>
      <c r="F237" s="41"/>
      <c r="G237" s="40"/>
      <c r="H237" s="41"/>
      <c r="I237" s="40"/>
      <c r="J237" s="41"/>
      <c r="K237" s="40"/>
      <c r="L237" s="41"/>
      <c r="M237" s="40"/>
      <c r="N237" s="41"/>
      <c r="O237" s="40"/>
      <c r="P237" s="41"/>
      <c r="Q237" s="40"/>
      <c r="R237" s="41"/>
    </row>
    <row r="238" spans="1:18" x14ac:dyDescent="0.25">
      <c r="A238" s="10"/>
      <c r="B238" s="65" t="s">
        <v>62</v>
      </c>
      <c r="C238" s="65"/>
      <c r="D238" s="14"/>
      <c r="E238" s="65"/>
      <c r="F238" s="41"/>
      <c r="G238" s="40"/>
      <c r="H238" s="41"/>
      <c r="I238" s="40"/>
      <c r="J238" s="41"/>
      <c r="K238" s="40"/>
      <c r="L238" s="41"/>
      <c r="M238" s="40"/>
      <c r="N238" s="41"/>
      <c r="O238" s="40"/>
      <c r="P238" s="41"/>
      <c r="Q238" s="40"/>
      <c r="R238" s="41"/>
    </row>
    <row r="239" spans="1:18" x14ac:dyDescent="0.25">
      <c r="A239" s="65"/>
      <c r="B239" s="65"/>
      <c r="C239" s="65" t="s">
        <v>95</v>
      </c>
      <c r="D239" s="14"/>
      <c r="E239" s="65"/>
      <c r="F239" s="39">
        <f>SUM(H239:L239)</f>
        <v>15491000</v>
      </c>
      <c r="G239" s="40"/>
      <c r="H239" s="39">
        <v>7110000</v>
      </c>
      <c r="I239" s="40"/>
      <c r="J239" s="39">
        <v>8218000</v>
      </c>
      <c r="K239" s="40"/>
      <c r="L239" s="39">
        <v>163000</v>
      </c>
      <c r="M239" s="40"/>
      <c r="N239" s="39">
        <v>10434000</v>
      </c>
      <c r="O239" s="40"/>
      <c r="P239" s="39">
        <v>5057000</v>
      </c>
      <c r="Q239" s="40"/>
      <c r="R239" s="39">
        <v>0</v>
      </c>
    </row>
    <row r="240" spans="1:18" x14ac:dyDescent="0.25">
      <c r="A240" s="65"/>
      <c r="B240" s="65"/>
      <c r="C240" s="65"/>
      <c r="D240" s="14"/>
      <c r="E240" s="65"/>
      <c r="F240" s="41"/>
      <c r="G240" s="40"/>
      <c r="H240" s="41"/>
      <c r="I240" s="40"/>
      <c r="J240" s="41"/>
      <c r="K240" s="40"/>
      <c r="L240" s="41"/>
      <c r="M240" s="40"/>
      <c r="N240" s="41"/>
      <c r="O240" s="40"/>
      <c r="P240" s="41"/>
      <c r="Q240" s="40"/>
      <c r="R240" s="41"/>
    </row>
    <row r="241" spans="1:18" x14ac:dyDescent="0.25">
      <c r="A241" s="65"/>
      <c r="B241" s="65" t="s">
        <v>27</v>
      </c>
      <c r="C241" s="65"/>
      <c r="D241" s="14"/>
      <c r="E241" s="65"/>
      <c r="F241" s="41"/>
      <c r="G241" s="40"/>
      <c r="H241" s="41"/>
      <c r="I241" s="40"/>
      <c r="J241" s="41"/>
      <c r="K241" s="40"/>
      <c r="L241" s="41"/>
      <c r="M241" s="40"/>
      <c r="N241" s="41"/>
      <c r="O241" s="40"/>
      <c r="P241" s="41"/>
      <c r="Q241" s="40"/>
      <c r="R241" s="41"/>
    </row>
    <row r="242" spans="1:18" x14ac:dyDescent="0.25">
      <c r="A242" s="65"/>
      <c r="B242" s="65"/>
      <c r="C242" s="65" t="s">
        <v>96</v>
      </c>
      <c r="D242" s="14"/>
      <c r="E242" s="65"/>
      <c r="F242" s="39">
        <f>SUM(H242:L242)</f>
        <v>503000</v>
      </c>
      <c r="G242" s="40"/>
      <c r="H242" s="39">
        <v>8000</v>
      </c>
      <c r="I242" s="40"/>
      <c r="J242" s="39">
        <v>365000</v>
      </c>
      <c r="K242" s="40"/>
      <c r="L242" s="39">
        <v>130000</v>
      </c>
      <c r="M242" s="40"/>
      <c r="N242" s="39">
        <v>258000</v>
      </c>
      <c r="O242" s="40"/>
      <c r="P242" s="39">
        <v>245000</v>
      </c>
      <c r="Q242" s="40"/>
      <c r="R242" s="39">
        <v>0</v>
      </c>
    </row>
    <row r="243" spans="1:18" x14ac:dyDescent="0.25">
      <c r="A243" s="65"/>
      <c r="B243" s="14"/>
      <c r="C243" s="65"/>
      <c r="D243" s="14"/>
      <c r="E243" s="65"/>
      <c r="F243" s="41"/>
      <c r="G243" s="40"/>
      <c r="H243" s="41"/>
      <c r="I243" s="40"/>
      <c r="J243" s="41"/>
      <c r="K243" s="40"/>
      <c r="L243" s="41"/>
      <c r="M243" s="40"/>
      <c r="N243" s="41"/>
      <c r="O243" s="40"/>
      <c r="P243" s="41"/>
      <c r="Q243" s="40"/>
      <c r="R243" s="41"/>
    </row>
    <row r="244" spans="1:18" x14ac:dyDescent="0.25">
      <c r="A244" s="65"/>
      <c r="B244" s="65" t="s">
        <v>68</v>
      </c>
      <c r="C244" s="65"/>
      <c r="D244" s="14"/>
      <c r="E244" s="65"/>
      <c r="F244" s="41"/>
      <c r="G244" s="40"/>
      <c r="H244" s="41"/>
      <c r="I244" s="40"/>
      <c r="J244" s="41"/>
      <c r="K244" s="40"/>
      <c r="L244" s="41"/>
      <c r="M244" s="40"/>
      <c r="N244" s="41"/>
      <c r="O244" s="40"/>
      <c r="P244" s="41"/>
      <c r="Q244" s="40"/>
      <c r="R244" s="41"/>
    </row>
    <row r="245" spans="1:18" x14ac:dyDescent="0.25">
      <c r="A245" s="65"/>
      <c r="B245" s="65"/>
      <c r="C245" s="65" t="s">
        <v>97</v>
      </c>
      <c r="D245" s="14"/>
      <c r="E245" s="65"/>
      <c r="F245" s="36">
        <f>SUM(H245:L245)</f>
        <v>273000</v>
      </c>
      <c r="G245" s="40"/>
      <c r="H245" s="36">
        <v>0</v>
      </c>
      <c r="I245" s="40"/>
      <c r="J245" s="36">
        <v>199000</v>
      </c>
      <c r="K245" s="40"/>
      <c r="L245" s="36">
        <v>74000</v>
      </c>
      <c r="M245" s="40"/>
      <c r="N245" s="36">
        <v>159000</v>
      </c>
      <c r="O245" s="40"/>
      <c r="P245" s="36">
        <v>114000</v>
      </c>
      <c r="Q245" s="40"/>
      <c r="R245" s="36">
        <v>0</v>
      </c>
    </row>
    <row r="246" spans="1:18" x14ac:dyDescent="0.25">
      <c r="A246" s="65"/>
      <c r="B246" s="65"/>
      <c r="C246" s="65" t="s">
        <v>98</v>
      </c>
      <c r="D246" s="14"/>
      <c r="E246" s="65"/>
      <c r="F246" s="39">
        <f>SUM(H246:L246)</f>
        <v>80000</v>
      </c>
      <c r="G246" s="40"/>
      <c r="H246" s="39">
        <v>80000</v>
      </c>
      <c r="I246" s="40"/>
      <c r="J246" s="39">
        <v>0</v>
      </c>
      <c r="K246" s="40"/>
      <c r="L246" s="39">
        <v>0</v>
      </c>
      <c r="M246" s="40"/>
      <c r="N246" s="39">
        <v>47000</v>
      </c>
      <c r="O246" s="40"/>
      <c r="P246" s="39">
        <v>34000</v>
      </c>
      <c r="Q246" s="40"/>
      <c r="R246" s="39">
        <v>1000</v>
      </c>
    </row>
    <row r="247" spans="1:18" x14ac:dyDescent="0.25">
      <c r="A247" s="65"/>
      <c r="B247" s="65"/>
      <c r="C247" s="65"/>
      <c r="D247" s="14"/>
      <c r="E247" s="65"/>
      <c r="F247" s="41"/>
      <c r="G247" s="40"/>
      <c r="H247" s="41"/>
      <c r="I247" s="40"/>
      <c r="J247" s="41"/>
      <c r="K247" s="40"/>
      <c r="L247" s="41"/>
      <c r="M247" s="40"/>
      <c r="N247" s="41"/>
      <c r="O247" s="40"/>
      <c r="P247" s="41"/>
      <c r="Q247" s="40"/>
      <c r="R247" s="41"/>
    </row>
    <row r="248" spans="1:18" x14ac:dyDescent="0.25">
      <c r="A248" s="65"/>
      <c r="B248" s="65"/>
      <c r="C248" s="65"/>
      <c r="D248" s="14"/>
      <c r="E248" s="65" t="s">
        <v>4</v>
      </c>
      <c r="F248" s="39">
        <f>SUM(F245:F246)</f>
        <v>353000</v>
      </c>
      <c r="G248" s="41"/>
      <c r="H248" s="39">
        <f>SUM(H245:H246)</f>
        <v>80000</v>
      </c>
      <c r="I248" s="41"/>
      <c r="J248" s="39">
        <f>SUM(J245:J246)</f>
        <v>199000</v>
      </c>
      <c r="K248" s="41"/>
      <c r="L248" s="39">
        <f>SUM(L245:L246)</f>
        <v>74000</v>
      </c>
      <c r="M248" s="41"/>
      <c r="N248" s="39">
        <f>SUM(N245:N246)</f>
        <v>206000</v>
      </c>
      <c r="O248" s="41"/>
      <c r="P248" s="39">
        <f>SUM(P245:P246)</f>
        <v>148000</v>
      </c>
      <c r="Q248" s="41"/>
      <c r="R248" s="39">
        <f>SUM(R245:R246)</f>
        <v>1000</v>
      </c>
    </row>
    <row r="249" spans="1:18" x14ac:dyDescent="0.25">
      <c r="A249" s="65"/>
      <c r="B249" s="14"/>
      <c r="C249" s="65"/>
      <c r="D249" s="14"/>
      <c r="E249" s="65"/>
      <c r="F249" s="41"/>
      <c r="G249" s="40"/>
      <c r="H249" s="41"/>
      <c r="I249" s="40"/>
      <c r="J249" s="41"/>
      <c r="K249" s="40"/>
      <c r="L249" s="41"/>
      <c r="M249" s="40"/>
      <c r="N249" s="41"/>
      <c r="O249" s="40"/>
      <c r="P249" s="41"/>
      <c r="Q249" s="40"/>
      <c r="R249" s="41"/>
    </row>
    <row r="250" spans="1:18" x14ac:dyDescent="0.25">
      <c r="A250" s="65"/>
      <c r="B250" s="65" t="s">
        <v>59</v>
      </c>
      <c r="C250" s="65"/>
      <c r="D250" s="14"/>
      <c r="E250" s="65"/>
      <c r="F250" s="41"/>
      <c r="G250" s="40"/>
      <c r="H250" s="41"/>
      <c r="I250" s="40"/>
      <c r="J250" s="41"/>
      <c r="K250" s="40"/>
      <c r="L250" s="41"/>
      <c r="M250" s="40"/>
      <c r="N250" s="41"/>
      <c r="O250" s="40"/>
      <c r="P250" s="41"/>
      <c r="Q250" s="40"/>
      <c r="R250" s="41"/>
    </row>
    <row r="251" spans="1:18" x14ac:dyDescent="0.25">
      <c r="A251" s="65"/>
      <c r="B251" s="14"/>
      <c r="C251" s="65" t="s">
        <v>69</v>
      </c>
      <c r="D251" s="14"/>
      <c r="E251" s="65"/>
      <c r="F251" s="36">
        <f>SUM(H251:L251)</f>
        <v>1568000</v>
      </c>
      <c r="G251" s="40"/>
      <c r="H251" s="36">
        <v>371000</v>
      </c>
      <c r="I251" s="40"/>
      <c r="J251" s="36">
        <v>1043000</v>
      </c>
      <c r="K251" s="40"/>
      <c r="L251" s="36">
        <v>154000</v>
      </c>
      <c r="M251" s="40"/>
      <c r="N251" s="36">
        <v>935000</v>
      </c>
      <c r="O251" s="40"/>
      <c r="P251" s="36">
        <v>634000</v>
      </c>
      <c r="Q251" s="40"/>
      <c r="R251" s="36">
        <v>1000</v>
      </c>
    </row>
    <row r="252" spans="1:18" x14ac:dyDescent="0.25">
      <c r="A252" s="65"/>
      <c r="B252" s="65"/>
      <c r="C252" s="65" t="s">
        <v>99</v>
      </c>
      <c r="D252" s="14"/>
      <c r="E252" s="65"/>
      <c r="F252" s="39">
        <f>SUM(H252:L252)</f>
        <v>1036000</v>
      </c>
      <c r="G252" s="40"/>
      <c r="H252" s="39">
        <v>0</v>
      </c>
      <c r="I252" s="40"/>
      <c r="J252" s="39">
        <v>1029000</v>
      </c>
      <c r="K252" s="40"/>
      <c r="L252" s="39">
        <v>7000</v>
      </c>
      <c r="M252" s="40"/>
      <c r="N252" s="39">
        <v>587000</v>
      </c>
      <c r="O252" s="40"/>
      <c r="P252" s="39">
        <v>449000</v>
      </c>
      <c r="Q252" s="40"/>
      <c r="R252" s="39">
        <v>0</v>
      </c>
    </row>
    <row r="253" spans="1:18" x14ac:dyDescent="0.25">
      <c r="A253" s="65"/>
      <c r="B253" s="65"/>
      <c r="C253" s="65"/>
      <c r="D253" s="14"/>
      <c r="E253" s="65"/>
      <c r="F253" s="41"/>
      <c r="G253" s="41"/>
      <c r="H253" s="41"/>
      <c r="I253" s="41"/>
      <c r="J253" s="41"/>
      <c r="K253" s="41"/>
      <c r="L253" s="41"/>
      <c r="M253" s="41"/>
      <c r="N253" s="41"/>
      <c r="O253" s="41"/>
      <c r="P253" s="41"/>
      <c r="Q253" s="41"/>
      <c r="R253" s="41"/>
    </row>
    <row r="254" spans="1:18" x14ac:dyDescent="0.25">
      <c r="A254" s="65"/>
      <c r="B254" s="65"/>
      <c r="C254" s="65"/>
      <c r="D254" s="14"/>
      <c r="E254" s="65" t="s">
        <v>4</v>
      </c>
      <c r="F254" s="39">
        <f>SUM(F251:F252)</f>
        <v>2604000</v>
      </c>
      <c r="G254" s="41"/>
      <c r="H254" s="39">
        <f>SUM(H251:H252)</f>
        <v>371000</v>
      </c>
      <c r="I254" s="41"/>
      <c r="J254" s="39">
        <f>SUM(J251:J252)</f>
        <v>2072000</v>
      </c>
      <c r="K254" s="41"/>
      <c r="L254" s="39">
        <f>SUM(L251:L252)</f>
        <v>161000</v>
      </c>
      <c r="M254" s="41"/>
      <c r="N254" s="39">
        <f>SUM(N251:N252)</f>
        <v>1522000</v>
      </c>
      <c r="O254" s="41"/>
      <c r="P254" s="39">
        <f>SUM(P251:P252)</f>
        <v>1083000</v>
      </c>
      <c r="Q254" s="41"/>
      <c r="R254" s="39">
        <f>SUM(R251:R252)</f>
        <v>1000</v>
      </c>
    </row>
    <row r="255" spans="1:18" x14ac:dyDescent="0.25">
      <c r="A255" s="65"/>
      <c r="B255" s="10"/>
      <c r="C255" s="65"/>
      <c r="D255" s="14"/>
      <c r="E255" s="65"/>
      <c r="F255" s="41"/>
      <c r="G255" s="40"/>
      <c r="H255" s="41"/>
      <c r="I255" s="40"/>
      <c r="J255" s="41"/>
      <c r="K255" s="40"/>
      <c r="L255" s="41"/>
      <c r="M255" s="40"/>
      <c r="N255" s="41"/>
      <c r="O255" s="40"/>
      <c r="P255" s="41"/>
      <c r="Q255" s="40"/>
      <c r="R255" s="41"/>
    </row>
    <row r="256" spans="1:18" x14ac:dyDescent="0.25">
      <c r="A256" s="10"/>
      <c r="B256" s="65"/>
      <c r="C256" s="65"/>
      <c r="D256" s="14"/>
      <c r="E256" s="65" t="s">
        <v>100</v>
      </c>
      <c r="F256" s="39">
        <f>F239+F242+F248+F254</f>
        <v>18951000</v>
      </c>
      <c r="G256" s="41"/>
      <c r="H256" s="39">
        <f>H239+H242+H248+H254</f>
        <v>7569000</v>
      </c>
      <c r="I256" s="41"/>
      <c r="J256" s="39">
        <f>J239+J242+J248+J254</f>
        <v>10854000</v>
      </c>
      <c r="K256" s="39"/>
      <c r="L256" s="39">
        <f>L239+L242+L248+L254</f>
        <v>528000</v>
      </c>
      <c r="M256" s="41"/>
      <c r="N256" s="39">
        <f>N239+N242+N248+N254</f>
        <v>12420000</v>
      </c>
      <c r="O256" s="41"/>
      <c r="P256" s="39">
        <f>P239+P242+P248+P254</f>
        <v>6533000</v>
      </c>
      <c r="Q256" s="41"/>
      <c r="R256" s="39">
        <f>R239+R242+R248+R254</f>
        <v>2000</v>
      </c>
    </row>
    <row r="257" spans="1:18" x14ac:dyDescent="0.25">
      <c r="A257" s="10"/>
      <c r="B257" s="65"/>
      <c r="C257" s="65"/>
      <c r="D257" s="14"/>
      <c r="E257" s="65"/>
      <c r="F257" s="41"/>
      <c r="G257" s="40"/>
      <c r="H257" s="41"/>
      <c r="I257" s="40"/>
      <c r="J257" s="41"/>
      <c r="K257" s="40"/>
      <c r="L257" s="41"/>
      <c r="M257" s="40"/>
      <c r="N257" s="41"/>
      <c r="O257" s="40"/>
      <c r="P257" s="41"/>
      <c r="Q257" s="40"/>
      <c r="R257" s="41"/>
    </row>
    <row r="258" spans="1:18" x14ac:dyDescent="0.25">
      <c r="A258" s="10" t="s">
        <v>7</v>
      </c>
      <c r="B258" s="65"/>
      <c r="C258" s="65"/>
      <c r="D258" s="14"/>
      <c r="E258" s="65"/>
      <c r="F258" s="36"/>
      <c r="G258" s="40"/>
      <c r="H258" s="36"/>
      <c r="I258" s="40"/>
      <c r="J258" s="36"/>
      <c r="K258" s="40"/>
      <c r="L258" s="36"/>
      <c r="M258" s="40"/>
      <c r="N258" s="36"/>
      <c r="O258" s="40"/>
      <c r="P258" s="36"/>
      <c r="Q258" s="40"/>
      <c r="R258" s="36"/>
    </row>
    <row r="259" spans="1:18" x14ac:dyDescent="0.25">
      <c r="A259" s="65"/>
      <c r="B259" s="65"/>
      <c r="C259" s="65"/>
      <c r="D259" s="14"/>
      <c r="E259" s="65"/>
      <c r="F259" s="36"/>
      <c r="G259" s="40"/>
      <c r="H259" s="36"/>
      <c r="I259" s="40"/>
      <c r="J259" s="36"/>
      <c r="K259" s="40"/>
      <c r="L259" s="36"/>
      <c r="M259" s="40"/>
      <c r="N259" s="36"/>
      <c r="O259" s="40"/>
      <c r="P259" s="36"/>
      <c r="Q259" s="40"/>
      <c r="R259" s="36"/>
    </row>
    <row r="260" spans="1:18" x14ac:dyDescent="0.25">
      <c r="A260" s="65"/>
      <c r="B260" s="65" t="s">
        <v>62</v>
      </c>
      <c r="C260" s="65"/>
      <c r="D260" s="14"/>
      <c r="E260" s="65"/>
      <c r="F260" s="36"/>
      <c r="G260" s="40"/>
      <c r="H260" s="36"/>
      <c r="I260" s="40"/>
      <c r="J260" s="36"/>
      <c r="K260" s="40"/>
      <c r="L260" s="36"/>
      <c r="M260" s="40"/>
      <c r="N260" s="36"/>
      <c r="O260" s="40"/>
      <c r="P260" s="36"/>
      <c r="Q260" s="40"/>
      <c r="R260" s="36"/>
    </row>
    <row r="261" spans="1:18" x14ac:dyDescent="0.25">
      <c r="A261" s="65"/>
      <c r="B261" s="65"/>
      <c r="C261" s="60" t="s">
        <v>101</v>
      </c>
      <c r="D261" s="14"/>
      <c r="E261" s="65"/>
      <c r="F261" s="36">
        <f>SUM(H261:L261)</f>
        <v>986000</v>
      </c>
      <c r="G261" s="40"/>
      <c r="H261" s="36">
        <v>973000</v>
      </c>
      <c r="I261" s="40"/>
      <c r="J261" s="36">
        <v>12000</v>
      </c>
      <c r="K261" s="40"/>
      <c r="L261" s="36">
        <v>1000</v>
      </c>
      <c r="M261" s="40"/>
      <c r="N261" s="36">
        <v>691000</v>
      </c>
      <c r="O261" s="40"/>
      <c r="P261" s="36">
        <v>295000</v>
      </c>
      <c r="Q261" s="40"/>
      <c r="R261" s="36">
        <v>0</v>
      </c>
    </row>
    <row r="262" spans="1:18" x14ac:dyDescent="0.25">
      <c r="A262" s="65"/>
      <c r="B262" s="65"/>
      <c r="C262" s="60" t="s">
        <v>102</v>
      </c>
      <c r="D262" s="14"/>
      <c r="E262" s="65"/>
      <c r="F262" s="36">
        <f t="shared" ref="F262:F315" si="11">SUM(H262:L262)</f>
        <v>1114000</v>
      </c>
      <c r="G262" s="40"/>
      <c r="H262" s="36">
        <v>1025000</v>
      </c>
      <c r="I262" s="40"/>
      <c r="J262" s="36">
        <v>88000</v>
      </c>
      <c r="K262" s="40"/>
      <c r="L262" s="36">
        <v>1000</v>
      </c>
      <c r="M262" s="40"/>
      <c r="N262" s="36">
        <v>813000</v>
      </c>
      <c r="O262" s="40"/>
      <c r="P262" s="36">
        <v>301000</v>
      </c>
      <c r="Q262" s="40"/>
      <c r="R262" s="36">
        <v>0</v>
      </c>
    </row>
    <row r="263" spans="1:18" x14ac:dyDescent="0.25">
      <c r="A263" s="65"/>
      <c r="B263" s="65"/>
      <c r="C263" s="60" t="s">
        <v>103</v>
      </c>
      <c r="D263" s="14"/>
      <c r="E263" s="65"/>
      <c r="F263" s="36">
        <f t="shared" si="11"/>
        <v>4766000</v>
      </c>
      <c r="G263" s="40"/>
      <c r="H263" s="36">
        <v>4181000</v>
      </c>
      <c r="I263" s="40"/>
      <c r="J263" s="36">
        <v>450000</v>
      </c>
      <c r="K263" s="40"/>
      <c r="L263" s="36">
        <v>135000</v>
      </c>
      <c r="M263" s="40"/>
      <c r="N263" s="36">
        <v>3190000</v>
      </c>
      <c r="O263" s="40"/>
      <c r="P263" s="36">
        <v>1577000</v>
      </c>
      <c r="Q263" s="40"/>
      <c r="R263" s="36">
        <v>1000</v>
      </c>
    </row>
    <row r="264" spans="1:18" x14ac:dyDescent="0.25">
      <c r="A264" s="65"/>
      <c r="B264" s="65"/>
      <c r="C264" s="60" t="s">
        <v>534</v>
      </c>
      <c r="D264" s="14"/>
      <c r="E264" s="65"/>
      <c r="F264" s="36">
        <f t="shared" si="11"/>
        <v>1205000</v>
      </c>
      <c r="G264" s="40"/>
      <c r="H264" s="36">
        <v>1199000</v>
      </c>
      <c r="I264" s="40"/>
      <c r="J264" s="36">
        <v>6000</v>
      </c>
      <c r="K264" s="40"/>
      <c r="L264" s="36">
        <v>0</v>
      </c>
      <c r="M264" s="40"/>
      <c r="N264" s="36">
        <v>773000</v>
      </c>
      <c r="O264" s="40"/>
      <c r="P264" s="36">
        <v>432000</v>
      </c>
      <c r="Q264" s="40"/>
      <c r="R264" s="36">
        <v>0</v>
      </c>
    </row>
    <row r="265" spans="1:18" x14ac:dyDescent="0.25">
      <c r="A265" s="65"/>
      <c r="B265" s="65"/>
      <c r="C265" s="60" t="s">
        <v>104</v>
      </c>
      <c r="D265" s="14"/>
      <c r="E265" s="65"/>
      <c r="F265" s="36">
        <f t="shared" si="11"/>
        <v>6662000</v>
      </c>
      <c r="G265" s="40"/>
      <c r="H265" s="36">
        <v>6265000</v>
      </c>
      <c r="I265" s="40"/>
      <c r="J265" s="36">
        <v>235000</v>
      </c>
      <c r="K265" s="40"/>
      <c r="L265" s="36">
        <v>162000</v>
      </c>
      <c r="M265" s="40"/>
      <c r="N265" s="36">
        <v>4294000</v>
      </c>
      <c r="O265" s="40"/>
      <c r="P265" s="36">
        <v>2367000</v>
      </c>
      <c r="Q265" s="40"/>
      <c r="R265" s="36">
        <v>-1000</v>
      </c>
    </row>
    <row r="266" spans="1:18" x14ac:dyDescent="0.25">
      <c r="A266" s="65"/>
      <c r="B266" s="65"/>
      <c r="C266" s="60" t="s">
        <v>105</v>
      </c>
      <c r="D266" s="14"/>
      <c r="E266" s="65"/>
      <c r="F266" s="36">
        <f t="shared" si="11"/>
        <v>1153000</v>
      </c>
      <c r="G266" s="40"/>
      <c r="H266" s="36">
        <v>1098000</v>
      </c>
      <c r="I266" s="40"/>
      <c r="J266" s="36">
        <v>50000</v>
      </c>
      <c r="K266" s="40"/>
      <c r="L266" s="36">
        <v>5000</v>
      </c>
      <c r="M266" s="40"/>
      <c r="N266" s="36">
        <v>828000</v>
      </c>
      <c r="O266" s="40"/>
      <c r="P266" s="36">
        <v>326000</v>
      </c>
      <c r="Q266" s="40"/>
      <c r="R266" s="36">
        <v>1000</v>
      </c>
    </row>
    <row r="267" spans="1:18" x14ac:dyDescent="0.25">
      <c r="A267" s="65"/>
      <c r="B267" s="65"/>
      <c r="C267" s="60" t="s">
        <v>106</v>
      </c>
      <c r="D267" s="14"/>
      <c r="E267" s="65"/>
      <c r="F267" s="36">
        <f t="shared" si="11"/>
        <v>0</v>
      </c>
      <c r="G267" s="40"/>
      <c r="H267" s="36">
        <v>0</v>
      </c>
      <c r="I267" s="40"/>
      <c r="J267" s="36">
        <v>0</v>
      </c>
      <c r="K267" s="40"/>
      <c r="L267" s="36">
        <v>0</v>
      </c>
      <c r="M267" s="40"/>
      <c r="N267" s="36">
        <v>0</v>
      </c>
      <c r="O267" s="40"/>
      <c r="P267" s="36">
        <v>0</v>
      </c>
      <c r="Q267" s="40"/>
      <c r="R267" s="36">
        <v>0</v>
      </c>
    </row>
    <row r="268" spans="1:18" x14ac:dyDescent="0.25">
      <c r="A268" s="65"/>
      <c r="B268" s="65"/>
      <c r="C268" s="61" t="s">
        <v>107</v>
      </c>
      <c r="D268" s="14"/>
      <c r="E268" s="65"/>
      <c r="F268" s="36">
        <f t="shared" si="11"/>
        <v>235000</v>
      </c>
      <c r="G268" s="40"/>
      <c r="H268" s="36">
        <v>231000</v>
      </c>
      <c r="I268" s="40"/>
      <c r="J268" s="36">
        <v>4000</v>
      </c>
      <c r="K268" s="40"/>
      <c r="L268" s="36">
        <v>0</v>
      </c>
      <c r="M268" s="40"/>
      <c r="N268" s="36">
        <v>49000</v>
      </c>
      <c r="O268" s="40"/>
      <c r="P268" s="36">
        <v>186000</v>
      </c>
      <c r="Q268" s="40"/>
      <c r="R268" s="36">
        <v>0</v>
      </c>
    </row>
    <row r="269" spans="1:18" x14ac:dyDescent="0.25">
      <c r="A269" s="65"/>
      <c r="B269" s="65"/>
      <c r="C269" s="60" t="s">
        <v>108</v>
      </c>
      <c r="D269" s="14"/>
      <c r="E269" s="65"/>
      <c r="F269" s="36">
        <f t="shared" si="11"/>
        <v>14137000</v>
      </c>
      <c r="G269" s="40"/>
      <c r="H269" s="36">
        <v>13071000</v>
      </c>
      <c r="I269" s="40"/>
      <c r="J269" s="36">
        <v>972000</v>
      </c>
      <c r="K269" s="40"/>
      <c r="L269" s="36">
        <v>94000</v>
      </c>
      <c r="M269" s="40"/>
      <c r="N269" s="36">
        <v>9840000</v>
      </c>
      <c r="O269" s="40"/>
      <c r="P269" s="36">
        <v>4306000</v>
      </c>
      <c r="Q269" s="40"/>
      <c r="R269" s="36">
        <v>9000</v>
      </c>
    </row>
    <row r="270" spans="1:18" x14ac:dyDescent="0.25">
      <c r="A270" s="65"/>
      <c r="B270" s="65"/>
      <c r="C270" s="60" t="s">
        <v>109</v>
      </c>
      <c r="D270" s="14"/>
      <c r="E270" s="65"/>
      <c r="F270" s="36">
        <f t="shared" si="11"/>
        <v>1614000</v>
      </c>
      <c r="G270" s="40"/>
      <c r="H270" s="36">
        <v>1408000</v>
      </c>
      <c r="I270" s="40"/>
      <c r="J270" s="36">
        <v>201000</v>
      </c>
      <c r="K270" s="40"/>
      <c r="L270" s="36">
        <v>5000</v>
      </c>
      <c r="M270" s="40"/>
      <c r="N270" s="36">
        <v>1074000</v>
      </c>
      <c r="O270" s="40"/>
      <c r="P270" s="36">
        <v>540000</v>
      </c>
      <c r="Q270" s="40"/>
      <c r="R270" s="36">
        <v>0</v>
      </c>
    </row>
    <row r="271" spans="1:18" x14ac:dyDescent="0.25">
      <c r="A271" s="65"/>
      <c r="B271" s="65"/>
      <c r="C271" s="60" t="s">
        <v>110</v>
      </c>
      <c r="D271" s="14"/>
      <c r="E271" s="65"/>
      <c r="F271" s="36">
        <f t="shared" si="11"/>
        <v>2490000</v>
      </c>
      <c r="G271" s="40"/>
      <c r="H271" s="36">
        <v>2399000</v>
      </c>
      <c r="I271" s="40"/>
      <c r="J271" s="36">
        <v>89000</v>
      </c>
      <c r="K271" s="40"/>
      <c r="L271" s="36">
        <v>2000</v>
      </c>
      <c r="M271" s="40"/>
      <c r="N271" s="36">
        <v>1703000</v>
      </c>
      <c r="O271" s="40"/>
      <c r="P271" s="36">
        <v>787000</v>
      </c>
      <c r="Q271" s="40"/>
      <c r="R271" s="36">
        <v>0</v>
      </c>
    </row>
    <row r="272" spans="1:18" x14ac:dyDescent="0.25">
      <c r="A272" s="65"/>
      <c r="B272" s="65"/>
      <c r="C272" s="60" t="s">
        <v>111</v>
      </c>
      <c r="D272" s="14"/>
      <c r="E272" s="65"/>
      <c r="F272" s="36">
        <f t="shared" si="11"/>
        <v>2658000</v>
      </c>
      <c r="G272" s="40"/>
      <c r="H272" s="36">
        <v>2381000</v>
      </c>
      <c r="I272" s="40"/>
      <c r="J272" s="36">
        <v>274000</v>
      </c>
      <c r="K272" s="40"/>
      <c r="L272" s="36">
        <v>3000</v>
      </c>
      <c r="M272" s="40"/>
      <c r="N272" s="36">
        <v>1942000</v>
      </c>
      <c r="O272" s="40"/>
      <c r="P272" s="36">
        <v>716000</v>
      </c>
      <c r="Q272" s="40"/>
      <c r="R272" s="36">
        <v>0</v>
      </c>
    </row>
    <row r="273" spans="1:18" x14ac:dyDescent="0.25">
      <c r="A273" s="65"/>
      <c r="B273" s="65"/>
      <c r="C273" s="60" t="s">
        <v>535</v>
      </c>
      <c r="D273" s="14"/>
      <c r="E273" s="65"/>
      <c r="F273" s="36">
        <f t="shared" si="11"/>
        <v>0</v>
      </c>
      <c r="G273" s="40"/>
      <c r="H273" s="36">
        <v>0</v>
      </c>
      <c r="I273" s="40"/>
      <c r="J273" s="36">
        <v>0</v>
      </c>
      <c r="K273" s="40"/>
      <c r="L273" s="36">
        <v>0</v>
      </c>
      <c r="M273" s="40"/>
      <c r="N273" s="36">
        <v>0</v>
      </c>
      <c r="O273" s="40"/>
      <c r="P273" s="36">
        <v>0</v>
      </c>
      <c r="Q273" s="40"/>
      <c r="R273" s="36">
        <v>0</v>
      </c>
    </row>
    <row r="274" spans="1:18" x14ac:dyDescent="0.25">
      <c r="A274" s="65"/>
      <c r="B274" s="65"/>
      <c r="C274" s="60" t="s">
        <v>219</v>
      </c>
      <c r="D274" s="14"/>
      <c r="E274" s="65"/>
      <c r="F274" s="36">
        <f t="shared" si="11"/>
        <v>1882000</v>
      </c>
      <c r="G274" s="40"/>
      <c r="H274" s="36">
        <v>1720000</v>
      </c>
      <c r="I274" s="40"/>
      <c r="J274" s="36">
        <v>48000</v>
      </c>
      <c r="K274" s="40"/>
      <c r="L274" s="36">
        <v>114000</v>
      </c>
      <c r="M274" s="40"/>
      <c r="N274" s="36">
        <v>1358000</v>
      </c>
      <c r="O274" s="40"/>
      <c r="P274" s="36">
        <v>524000</v>
      </c>
      <c r="Q274" s="40"/>
      <c r="R274" s="36">
        <v>0</v>
      </c>
    </row>
    <row r="275" spans="1:18" x14ac:dyDescent="0.25">
      <c r="A275" s="65"/>
      <c r="B275" s="14"/>
      <c r="C275" s="60" t="s">
        <v>112</v>
      </c>
      <c r="D275" s="14"/>
      <c r="E275" s="65"/>
      <c r="F275" s="36">
        <f t="shared" si="11"/>
        <v>0</v>
      </c>
      <c r="G275" s="40"/>
      <c r="H275" s="36">
        <v>0</v>
      </c>
      <c r="I275" s="40"/>
      <c r="J275" s="36">
        <v>0</v>
      </c>
      <c r="K275" s="40"/>
      <c r="L275" s="36">
        <v>0</v>
      </c>
      <c r="M275" s="40"/>
      <c r="N275" s="36">
        <v>0</v>
      </c>
      <c r="O275" s="40"/>
      <c r="P275" s="36">
        <v>0</v>
      </c>
      <c r="Q275" s="40"/>
      <c r="R275" s="36">
        <v>0</v>
      </c>
    </row>
    <row r="276" spans="1:18" x14ac:dyDescent="0.25">
      <c r="A276" s="65"/>
      <c r="B276" s="14"/>
      <c r="C276" s="60" t="s">
        <v>113</v>
      </c>
      <c r="D276" s="14"/>
      <c r="E276" s="65"/>
      <c r="F276" s="36">
        <f t="shared" si="11"/>
        <v>3623000</v>
      </c>
      <c r="G276" s="40"/>
      <c r="H276" s="36">
        <v>2823000</v>
      </c>
      <c r="I276" s="40"/>
      <c r="J276" s="36">
        <v>300000</v>
      </c>
      <c r="K276" s="40"/>
      <c r="L276" s="36">
        <v>500000</v>
      </c>
      <c r="M276" s="40"/>
      <c r="N276" s="36">
        <v>2365000</v>
      </c>
      <c r="O276" s="40"/>
      <c r="P276" s="36">
        <v>1261000</v>
      </c>
      <c r="Q276" s="40"/>
      <c r="R276" s="36">
        <v>3000</v>
      </c>
    </row>
    <row r="277" spans="1:18" x14ac:dyDescent="0.25">
      <c r="A277" s="65"/>
      <c r="B277" s="65"/>
      <c r="C277" s="60" t="s">
        <v>114</v>
      </c>
      <c r="D277" s="14"/>
      <c r="E277" s="65"/>
      <c r="F277" s="36">
        <f t="shared" si="11"/>
        <v>1898000</v>
      </c>
      <c r="G277" s="40"/>
      <c r="H277" s="36">
        <v>1690000</v>
      </c>
      <c r="I277" s="40"/>
      <c r="J277" s="36">
        <v>129000</v>
      </c>
      <c r="K277" s="40"/>
      <c r="L277" s="36">
        <v>79000</v>
      </c>
      <c r="M277" s="40"/>
      <c r="N277" s="36">
        <v>1367000</v>
      </c>
      <c r="O277" s="40"/>
      <c r="P277" s="36">
        <v>531000</v>
      </c>
      <c r="Q277" s="40"/>
      <c r="R277" s="36">
        <v>0</v>
      </c>
    </row>
    <row r="278" spans="1:18" x14ac:dyDescent="0.25">
      <c r="A278" s="65"/>
      <c r="B278" s="65"/>
      <c r="C278" s="60" t="s">
        <v>115</v>
      </c>
      <c r="D278" s="14"/>
      <c r="E278" s="65"/>
      <c r="F278" s="36">
        <f t="shared" si="11"/>
        <v>14000</v>
      </c>
      <c r="G278" s="40"/>
      <c r="H278" s="36">
        <v>8000</v>
      </c>
      <c r="I278" s="40"/>
      <c r="J278" s="36">
        <v>6000</v>
      </c>
      <c r="K278" s="40"/>
      <c r="L278" s="36">
        <v>0</v>
      </c>
      <c r="M278" s="40"/>
      <c r="N278" s="36">
        <v>3000</v>
      </c>
      <c r="O278" s="40"/>
      <c r="P278" s="36">
        <v>11000</v>
      </c>
      <c r="Q278" s="40"/>
      <c r="R278" s="36">
        <v>0</v>
      </c>
    </row>
    <row r="279" spans="1:18" x14ac:dyDescent="0.25">
      <c r="A279" s="65"/>
      <c r="B279" s="65"/>
      <c r="C279" s="60" t="s">
        <v>116</v>
      </c>
      <c r="D279" s="14"/>
      <c r="E279" s="65"/>
      <c r="F279" s="36">
        <f t="shared" si="11"/>
        <v>7276000</v>
      </c>
      <c r="G279" s="40"/>
      <c r="H279" s="36">
        <v>6834000</v>
      </c>
      <c r="I279" s="40"/>
      <c r="J279" s="36">
        <v>432000</v>
      </c>
      <c r="K279" s="40"/>
      <c r="L279" s="36">
        <v>10000</v>
      </c>
      <c r="M279" s="40"/>
      <c r="N279" s="36">
        <v>5358000</v>
      </c>
      <c r="O279" s="40"/>
      <c r="P279" s="36">
        <v>1918000</v>
      </c>
      <c r="Q279" s="40"/>
      <c r="R279" s="36">
        <v>0</v>
      </c>
    </row>
    <row r="280" spans="1:18" x14ac:dyDescent="0.25">
      <c r="A280" s="65"/>
      <c r="B280" s="65"/>
      <c r="C280" s="60" t="s">
        <v>517</v>
      </c>
      <c r="D280" s="14"/>
      <c r="E280" s="15"/>
      <c r="F280" s="36">
        <f t="shared" si="11"/>
        <v>1438000</v>
      </c>
      <c r="G280" s="40"/>
      <c r="H280" s="36">
        <v>1438000</v>
      </c>
      <c r="I280" s="40"/>
      <c r="J280" s="36">
        <v>0</v>
      </c>
      <c r="K280" s="40"/>
      <c r="L280" s="36">
        <v>0</v>
      </c>
      <c r="M280" s="40"/>
      <c r="N280" s="36">
        <v>941000</v>
      </c>
      <c r="O280" s="40"/>
      <c r="P280" s="36">
        <v>497000</v>
      </c>
      <c r="Q280" s="40"/>
      <c r="R280" s="36">
        <v>0</v>
      </c>
    </row>
    <row r="281" spans="1:18" x14ac:dyDescent="0.25">
      <c r="A281" s="65"/>
      <c r="B281" s="65"/>
      <c r="C281" s="60" t="s">
        <v>117</v>
      </c>
      <c r="D281" s="14"/>
      <c r="E281" s="15"/>
      <c r="F281" s="36">
        <f t="shared" si="11"/>
        <v>14657000</v>
      </c>
      <c r="G281" s="40"/>
      <c r="H281" s="36">
        <v>13902000</v>
      </c>
      <c r="I281" s="40"/>
      <c r="J281" s="36">
        <v>640000</v>
      </c>
      <c r="K281" s="40"/>
      <c r="L281" s="36">
        <v>115000</v>
      </c>
      <c r="M281" s="40"/>
      <c r="N281" s="36">
        <v>10473000</v>
      </c>
      <c r="O281" s="40"/>
      <c r="P281" s="36">
        <v>4184000</v>
      </c>
      <c r="Q281" s="40"/>
      <c r="R281" s="36">
        <v>0</v>
      </c>
    </row>
    <row r="282" spans="1:18" x14ac:dyDescent="0.25">
      <c r="A282" s="65"/>
      <c r="B282" s="65"/>
      <c r="C282" s="60" t="s">
        <v>118</v>
      </c>
      <c r="D282" s="14"/>
      <c r="E282" s="65"/>
      <c r="F282" s="36">
        <f t="shared" si="11"/>
        <v>1598000</v>
      </c>
      <c r="G282" s="40"/>
      <c r="H282" s="36">
        <v>1571000</v>
      </c>
      <c r="I282" s="40"/>
      <c r="J282" s="36">
        <v>27000</v>
      </c>
      <c r="K282" s="40"/>
      <c r="L282" s="36">
        <v>0</v>
      </c>
      <c r="M282" s="40"/>
      <c r="N282" s="36">
        <v>1173000</v>
      </c>
      <c r="O282" s="40"/>
      <c r="P282" s="36">
        <v>425000</v>
      </c>
      <c r="Q282" s="40"/>
      <c r="R282" s="36">
        <v>0</v>
      </c>
    </row>
    <row r="283" spans="1:18" x14ac:dyDescent="0.25">
      <c r="A283" s="10"/>
      <c r="B283" s="10"/>
      <c r="C283" s="60" t="s">
        <v>119</v>
      </c>
      <c r="D283" s="14"/>
      <c r="E283" s="65"/>
      <c r="F283" s="36">
        <f t="shared" si="11"/>
        <v>6173000</v>
      </c>
      <c r="G283" s="40"/>
      <c r="H283" s="36">
        <v>5433000</v>
      </c>
      <c r="I283" s="40"/>
      <c r="J283" s="36">
        <v>678000</v>
      </c>
      <c r="K283" s="40"/>
      <c r="L283" s="36">
        <v>62000</v>
      </c>
      <c r="M283" s="40"/>
      <c r="N283" s="36">
        <v>4056000</v>
      </c>
      <c r="O283" s="40"/>
      <c r="P283" s="36">
        <v>2117000</v>
      </c>
      <c r="Q283" s="40"/>
      <c r="R283" s="36">
        <v>0</v>
      </c>
    </row>
    <row r="284" spans="1:18" x14ac:dyDescent="0.25">
      <c r="A284" s="65"/>
      <c r="B284" s="65"/>
      <c r="C284" s="60" t="s">
        <v>190</v>
      </c>
      <c r="D284" s="14"/>
      <c r="E284" s="65"/>
      <c r="F284" s="36">
        <f t="shared" si="11"/>
        <v>1277000</v>
      </c>
      <c r="G284" s="40"/>
      <c r="H284" s="36">
        <v>1259000</v>
      </c>
      <c r="I284" s="40"/>
      <c r="J284" s="36">
        <v>18000</v>
      </c>
      <c r="K284" s="40"/>
      <c r="L284" s="36">
        <v>0</v>
      </c>
      <c r="M284" s="40"/>
      <c r="N284" s="36">
        <v>925000</v>
      </c>
      <c r="O284" s="40"/>
      <c r="P284" s="36">
        <v>352000</v>
      </c>
      <c r="Q284" s="40"/>
      <c r="R284" s="36">
        <v>0</v>
      </c>
    </row>
    <row r="285" spans="1:18" x14ac:dyDescent="0.25">
      <c r="A285" s="65"/>
      <c r="B285" s="14"/>
      <c r="C285" s="60" t="s">
        <v>191</v>
      </c>
      <c r="D285" s="14"/>
      <c r="E285" s="65"/>
      <c r="F285" s="36">
        <f t="shared" si="11"/>
        <v>30000</v>
      </c>
      <c r="G285" s="40"/>
      <c r="H285" s="36">
        <v>20000</v>
      </c>
      <c r="I285" s="40"/>
      <c r="J285" s="36">
        <v>10000</v>
      </c>
      <c r="K285" s="40"/>
      <c r="L285" s="36">
        <v>0</v>
      </c>
      <c r="M285" s="40"/>
      <c r="N285" s="36">
        <v>18000</v>
      </c>
      <c r="O285" s="40"/>
      <c r="P285" s="36">
        <v>12000</v>
      </c>
      <c r="Q285" s="40"/>
      <c r="R285" s="36">
        <v>0</v>
      </c>
    </row>
    <row r="286" spans="1:18" x14ac:dyDescent="0.25">
      <c r="A286" s="65"/>
      <c r="B286" s="14"/>
      <c r="C286" s="60" t="s">
        <v>192</v>
      </c>
      <c r="D286" s="14"/>
      <c r="E286" s="65"/>
      <c r="F286" s="36">
        <f t="shared" si="11"/>
        <v>5771000</v>
      </c>
      <c r="G286" s="40"/>
      <c r="H286" s="36">
        <v>5571000</v>
      </c>
      <c r="I286" s="40"/>
      <c r="J286" s="36">
        <v>144000</v>
      </c>
      <c r="K286" s="40"/>
      <c r="L286" s="36">
        <v>56000</v>
      </c>
      <c r="M286" s="40"/>
      <c r="N286" s="36">
        <v>4174000</v>
      </c>
      <c r="O286" s="40"/>
      <c r="P286" s="36">
        <v>1596000</v>
      </c>
      <c r="Q286" s="40"/>
      <c r="R286" s="36">
        <v>-1000</v>
      </c>
    </row>
    <row r="287" spans="1:18" x14ac:dyDescent="0.25">
      <c r="A287" s="65"/>
      <c r="B287" s="14"/>
      <c r="C287" s="60" t="s">
        <v>193</v>
      </c>
      <c r="D287" s="15"/>
      <c r="E287" s="65"/>
      <c r="F287" s="36">
        <f t="shared" si="11"/>
        <v>445000</v>
      </c>
      <c r="G287" s="40"/>
      <c r="H287" s="36">
        <v>413000</v>
      </c>
      <c r="I287" s="40"/>
      <c r="J287" s="36">
        <v>28000</v>
      </c>
      <c r="K287" s="40"/>
      <c r="L287" s="36">
        <v>4000</v>
      </c>
      <c r="M287" s="40"/>
      <c r="N287" s="36">
        <v>297000</v>
      </c>
      <c r="O287" s="40"/>
      <c r="P287" s="36">
        <v>147000</v>
      </c>
      <c r="Q287" s="40"/>
      <c r="R287" s="36">
        <v>-1000</v>
      </c>
    </row>
    <row r="288" spans="1:18" x14ac:dyDescent="0.25">
      <c r="A288" s="65"/>
      <c r="B288" s="14"/>
      <c r="C288" s="60" t="s">
        <v>194</v>
      </c>
      <c r="D288" s="14"/>
      <c r="E288" s="65"/>
      <c r="F288" s="36">
        <f t="shared" si="11"/>
        <v>62000</v>
      </c>
      <c r="G288" s="40"/>
      <c r="H288" s="36">
        <v>53000</v>
      </c>
      <c r="I288" s="40"/>
      <c r="J288" s="36">
        <v>7000</v>
      </c>
      <c r="K288" s="40"/>
      <c r="L288" s="36">
        <v>2000</v>
      </c>
      <c r="M288" s="40"/>
      <c r="N288" s="36">
        <v>46000</v>
      </c>
      <c r="O288" s="40"/>
      <c r="P288" s="36">
        <v>15000</v>
      </c>
      <c r="Q288" s="40"/>
      <c r="R288" s="36">
        <v>-1000</v>
      </c>
    </row>
    <row r="289" spans="1:18" x14ac:dyDescent="0.25">
      <c r="A289" s="65"/>
      <c r="B289" s="14"/>
      <c r="C289" s="60" t="s">
        <v>543</v>
      </c>
      <c r="D289" s="14"/>
      <c r="E289" s="65"/>
      <c r="F289" s="36">
        <f t="shared" ref="F289" si="12">SUM(H289:L289)</f>
        <v>379000</v>
      </c>
      <c r="G289" s="40"/>
      <c r="H289" s="36">
        <v>377000</v>
      </c>
      <c r="I289" s="40"/>
      <c r="J289" s="36">
        <v>0</v>
      </c>
      <c r="K289" s="40"/>
      <c r="L289" s="36">
        <v>2000</v>
      </c>
      <c r="M289" s="40"/>
      <c r="N289" s="36">
        <v>200000</v>
      </c>
      <c r="O289" s="40"/>
      <c r="P289" s="36">
        <v>178000</v>
      </c>
      <c r="Q289" s="40"/>
      <c r="R289" s="36">
        <v>-1000</v>
      </c>
    </row>
    <row r="290" spans="1:18" x14ac:dyDescent="0.25">
      <c r="A290" s="65"/>
      <c r="B290" s="14"/>
      <c r="C290" s="60" t="s">
        <v>195</v>
      </c>
      <c r="D290" s="14"/>
      <c r="E290" s="65"/>
      <c r="F290" s="36">
        <f t="shared" si="11"/>
        <v>0</v>
      </c>
      <c r="G290" s="40"/>
      <c r="H290" s="36">
        <v>0</v>
      </c>
      <c r="I290" s="40"/>
      <c r="J290" s="36">
        <v>0</v>
      </c>
      <c r="K290" s="40"/>
      <c r="L290" s="36">
        <v>0</v>
      </c>
      <c r="M290" s="40"/>
      <c r="N290" s="36">
        <v>0</v>
      </c>
      <c r="O290" s="40"/>
      <c r="P290" s="36">
        <v>0</v>
      </c>
      <c r="Q290" s="40"/>
      <c r="R290" s="36">
        <v>0</v>
      </c>
    </row>
    <row r="291" spans="1:18" x14ac:dyDescent="0.25">
      <c r="A291" s="65"/>
      <c r="B291" s="14"/>
      <c r="C291" s="60" t="s">
        <v>196</v>
      </c>
      <c r="D291" s="14"/>
      <c r="E291" s="65"/>
      <c r="F291" s="36">
        <f t="shared" si="11"/>
        <v>1000</v>
      </c>
      <c r="G291" s="40"/>
      <c r="H291" s="36">
        <v>1000</v>
      </c>
      <c r="I291" s="40"/>
      <c r="J291" s="36">
        <v>0</v>
      </c>
      <c r="K291" s="40"/>
      <c r="L291" s="36">
        <v>0</v>
      </c>
      <c r="M291" s="40"/>
      <c r="N291" s="36">
        <v>0</v>
      </c>
      <c r="O291" s="40"/>
      <c r="P291" s="36">
        <v>1000</v>
      </c>
      <c r="Q291" s="40"/>
      <c r="R291" s="36">
        <v>0</v>
      </c>
    </row>
    <row r="292" spans="1:18" x14ac:dyDescent="0.25">
      <c r="A292" s="65"/>
      <c r="B292" s="14"/>
      <c r="C292" s="60" t="s">
        <v>197</v>
      </c>
      <c r="D292" s="14"/>
      <c r="E292" s="65"/>
      <c r="F292" s="36">
        <f t="shared" si="11"/>
        <v>225000</v>
      </c>
      <c r="G292" s="40"/>
      <c r="H292" s="36">
        <v>224000</v>
      </c>
      <c r="I292" s="40"/>
      <c r="J292" s="36">
        <v>1000</v>
      </c>
      <c r="K292" s="40"/>
      <c r="L292" s="36">
        <v>0</v>
      </c>
      <c r="M292" s="40"/>
      <c r="N292" s="36">
        <v>152000</v>
      </c>
      <c r="O292" s="40"/>
      <c r="P292" s="36">
        <v>73000</v>
      </c>
      <c r="Q292" s="40"/>
      <c r="R292" s="36">
        <v>0</v>
      </c>
    </row>
    <row r="293" spans="1:18" x14ac:dyDescent="0.25">
      <c r="A293" s="65"/>
      <c r="B293" s="14"/>
      <c r="C293" s="60" t="s">
        <v>198</v>
      </c>
      <c r="D293" s="14"/>
      <c r="E293" s="65"/>
      <c r="F293" s="36">
        <f t="shared" si="11"/>
        <v>1327000</v>
      </c>
      <c r="G293" s="40"/>
      <c r="H293" s="36">
        <v>1280000</v>
      </c>
      <c r="I293" s="40"/>
      <c r="J293" s="36">
        <v>23000</v>
      </c>
      <c r="K293" s="40"/>
      <c r="L293" s="36">
        <v>24000</v>
      </c>
      <c r="M293" s="40"/>
      <c r="N293" s="36">
        <v>805000</v>
      </c>
      <c r="O293" s="40"/>
      <c r="P293" s="36">
        <v>523000</v>
      </c>
      <c r="Q293" s="40"/>
      <c r="R293" s="36">
        <v>1000</v>
      </c>
    </row>
    <row r="294" spans="1:18" x14ac:dyDescent="0.25">
      <c r="A294" s="65"/>
      <c r="B294" s="14"/>
      <c r="C294" s="60" t="s">
        <v>199</v>
      </c>
      <c r="D294" s="14"/>
      <c r="E294" s="65"/>
      <c r="F294" s="36">
        <f t="shared" si="11"/>
        <v>2320000</v>
      </c>
      <c r="G294" s="40"/>
      <c r="H294" s="36">
        <v>2140000</v>
      </c>
      <c r="I294" s="40"/>
      <c r="J294" s="36">
        <v>180000</v>
      </c>
      <c r="K294" s="40"/>
      <c r="L294" s="36">
        <v>0</v>
      </c>
      <c r="M294" s="40"/>
      <c r="N294" s="36">
        <v>1720000</v>
      </c>
      <c r="O294" s="40"/>
      <c r="P294" s="36">
        <v>600000</v>
      </c>
      <c r="Q294" s="40"/>
      <c r="R294" s="36">
        <v>0</v>
      </c>
    </row>
    <row r="295" spans="1:18" x14ac:dyDescent="0.25">
      <c r="A295" s="65"/>
      <c r="B295" s="14"/>
      <c r="C295" s="60" t="s">
        <v>200</v>
      </c>
      <c r="D295" s="14"/>
      <c r="E295" s="65"/>
      <c r="F295" s="36">
        <f t="shared" si="11"/>
        <v>11757000</v>
      </c>
      <c r="G295" s="40"/>
      <c r="H295" s="36">
        <v>11490000</v>
      </c>
      <c r="I295" s="40"/>
      <c r="J295" s="36">
        <v>260000</v>
      </c>
      <c r="K295" s="40"/>
      <c r="L295" s="36">
        <v>7000</v>
      </c>
      <c r="M295" s="40"/>
      <c r="N295" s="36">
        <v>8725000</v>
      </c>
      <c r="O295" s="40"/>
      <c r="P295" s="36">
        <v>3033000</v>
      </c>
      <c r="Q295" s="40"/>
      <c r="R295" s="36">
        <v>1000</v>
      </c>
    </row>
    <row r="296" spans="1:18" x14ac:dyDescent="0.25">
      <c r="A296" s="65"/>
      <c r="B296" s="14"/>
      <c r="C296" s="60" t="s">
        <v>518</v>
      </c>
      <c r="D296" s="14"/>
      <c r="E296" s="65"/>
      <c r="F296" s="36">
        <f t="shared" si="11"/>
        <v>98000</v>
      </c>
      <c r="G296" s="40"/>
      <c r="H296" s="36">
        <v>47000</v>
      </c>
      <c r="I296" s="40"/>
      <c r="J296" s="36">
        <v>3000</v>
      </c>
      <c r="K296" s="40"/>
      <c r="L296" s="36">
        <v>48000</v>
      </c>
      <c r="M296" s="40"/>
      <c r="N296" s="36">
        <v>46000</v>
      </c>
      <c r="O296" s="40"/>
      <c r="P296" s="36">
        <v>53000</v>
      </c>
      <c r="Q296" s="40"/>
      <c r="R296" s="36">
        <v>1000</v>
      </c>
    </row>
    <row r="297" spans="1:18" x14ac:dyDescent="0.25">
      <c r="A297" s="65"/>
      <c r="B297" s="14"/>
      <c r="C297" s="60" t="s">
        <v>201</v>
      </c>
      <c r="D297" s="14"/>
      <c r="E297" s="65"/>
      <c r="F297" s="36">
        <f t="shared" si="11"/>
        <v>19000</v>
      </c>
      <c r="G297" s="40"/>
      <c r="H297" s="36">
        <v>17000</v>
      </c>
      <c r="I297" s="40"/>
      <c r="J297" s="36">
        <v>2000</v>
      </c>
      <c r="K297" s="40"/>
      <c r="L297" s="36">
        <v>0</v>
      </c>
      <c r="M297" s="40"/>
      <c r="N297" s="36">
        <v>0</v>
      </c>
      <c r="O297" s="40"/>
      <c r="P297" s="36">
        <v>21000</v>
      </c>
      <c r="Q297" s="40"/>
      <c r="R297" s="36">
        <v>2000</v>
      </c>
    </row>
    <row r="298" spans="1:18" x14ac:dyDescent="0.25">
      <c r="A298" s="65"/>
      <c r="B298" s="14"/>
      <c r="C298" s="60" t="s">
        <v>202</v>
      </c>
      <c r="D298" s="14"/>
      <c r="E298" s="65"/>
      <c r="F298" s="36">
        <f t="shared" si="11"/>
        <v>4509000</v>
      </c>
      <c r="G298" s="40"/>
      <c r="H298" s="36">
        <v>3812000</v>
      </c>
      <c r="I298" s="40"/>
      <c r="J298" s="36">
        <v>468000</v>
      </c>
      <c r="K298" s="40"/>
      <c r="L298" s="36">
        <v>229000</v>
      </c>
      <c r="M298" s="40"/>
      <c r="N298" s="36">
        <v>2854000</v>
      </c>
      <c r="O298" s="40"/>
      <c r="P298" s="36">
        <v>1670000</v>
      </c>
      <c r="Q298" s="40"/>
      <c r="R298" s="36">
        <v>15000</v>
      </c>
    </row>
    <row r="299" spans="1:18" x14ac:dyDescent="0.25">
      <c r="A299" s="65"/>
      <c r="B299" s="14"/>
      <c r="C299" s="60" t="s">
        <v>203</v>
      </c>
      <c r="D299" s="14"/>
      <c r="E299" s="65"/>
      <c r="F299" s="36">
        <f t="shared" si="11"/>
        <v>1362000</v>
      </c>
      <c r="G299" s="40"/>
      <c r="H299" s="36">
        <v>1263000</v>
      </c>
      <c r="I299" s="40"/>
      <c r="J299" s="36">
        <v>71000</v>
      </c>
      <c r="K299" s="40"/>
      <c r="L299" s="36">
        <v>28000</v>
      </c>
      <c r="M299" s="40"/>
      <c r="N299" s="36">
        <v>949000</v>
      </c>
      <c r="O299" s="40"/>
      <c r="P299" s="36">
        <v>413000</v>
      </c>
      <c r="Q299" s="40"/>
      <c r="R299" s="36">
        <v>0</v>
      </c>
    </row>
    <row r="300" spans="1:18" x14ac:dyDescent="0.25">
      <c r="A300" s="65"/>
      <c r="B300" s="14"/>
      <c r="C300" s="60" t="s">
        <v>204</v>
      </c>
      <c r="D300" s="14"/>
      <c r="E300" s="65"/>
      <c r="F300" s="36">
        <f t="shared" si="11"/>
        <v>2841000</v>
      </c>
      <c r="G300" s="40"/>
      <c r="H300" s="36">
        <v>2626000</v>
      </c>
      <c r="I300" s="40"/>
      <c r="J300" s="36">
        <v>188000</v>
      </c>
      <c r="K300" s="40"/>
      <c r="L300" s="36">
        <v>27000</v>
      </c>
      <c r="M300" s="40"/>
      <c r="N300" s="36">
        <v>2052000</v>
      </c>
      <c r="O300" s="40"/>
      <c r="P300" s="36">
        <v>789000</v>
      </c>
      <c r="Q300" s="40"/>
      <c r="R300" s="36">
        <v>0</v>
      </c>
    </row>
    <row r="301" spans="1:18" x14ac:dyDescent="0.25">
      <c r="A301" s="65"/>
      <c r="B301" s="14"/>
      <c r="C301" s="60" t="s">
        <v>205</v>
      </c>
      <c r="D301" s="14"/>
      <c r="E301" s="65"/>
      <c r="F301" s="36">
        <f t="shared" si="11"/>
        <v>2358000</v>
      </c>
      <c r="G301" s="40"/>
      <c r="H301" s="36">
        <v>2274000</v>
      </c>
      <c r="I301" s="40"/>
      <c r="J301" s="36">
        <v>84000</v>
      </c>
      <c r="K301" s="40"/>
      <c r="L301" s="36">
        <v>0</v>
      </c>
      <c r="M301" s="40"/>
      <c r="N301" s="36">
        <v>1582000</v>
      </c>
      <c r="O301" s="40"/>
      <c r="P301" s="36">
        <v>777000</v>
      </c>
      <c r="Q301" s="40"/>
      <c r="R301" s="36">
        <v>1000</v>
      </c>
    </row>
    <row r="302" spans="1:18" x14ac:dyDescent="0.25">
      <c r="A302" s="65"/>
      <c r="B302" s="14"/>
      <c r="C302" s="60" t="s">
        <v>206</v>
      </c>
      <c r="D302" s="14"/>
      <c r="E302" s="65"/>
      <c r="F302" s="36">
        <f t="shared" si="11"/>
        <v>12044000</v>
      </c>
      <c r="G302" s="40"/>
      <c r="H302" s="36">
        <v>11037000</v>
      </c>
      <c r="I302" s="40"/>
      <c r="J302" s="36">
        <v>829000</v>
      </c>
      <c r="K302" s="40"/>
      <c r="L302" s="36">
        <v>178000</v>
      </c>
      <c r="M302" s="40"/>
      <c r="N302" s="36">
        <v>8626000</v>
      </c>
      <c r="O302" s="40"/>
      <c r="P302" s="36">
        <v>3417000</v>
      </c>
      <c r="Q302" s="40"/>
      <c r="R302" s="36">
        <v>-1000</v>
      </c>
    </row>
    <row r="303" spans="1:18" x14ac:dyDescent="0.25">
      <c r="A303" s="65"/>
      <c r="B303" s="14"/>
      <c r="C303" s="60" t="s">
        <v>531</v>
      </c>
      <c r="D303" s="14"/>
      <c r="E303" s="65"/>
      <c r="F303" s="36">
        <f t="shared" si="11"/>
        <v>1041000</v>
      </c>
      <c r="G303" s="40"/>
      <c r="H303" s="36">
        <v>977000</v>
      </c>
      <c r="I303" s="40"/>
      <c r="J303" s="36">
        <v>64000</v>
      </c>
      <c r="K303" s="40"/>
      <c r="L303" s="36">
        <v>0</v>
      </c>
      <c r="M303" s="40"/>
      <c r="N303" s="36">
        <v>677000</v>
      </c>
      <c r="O303" s="40"/>
      <c r="P303" s="36">
        <v>364000</v>
      </c>
      <c r="Q303" s="40"/>
      <c r="R303" s="36">
        <v>0</v>
      </c>
    </row>
    <row r="304" spans="1:18" x14ac:dyDescent="0.25">
      <c r="A304" s="65"/>
      <c r="B304" s="14"/>
      <c r="C304" s="60" t="s">
        <v>207</v>
      </c>
      <c r="D304" s="14"/>
      <c r="E304" s="65"/>
      <c r="F304" s="36">
        <f t="shared" si="11"/>
        <v>5550000</v>
      </c>
      <c r="G304" s="40"/>
      <c r="H304" s="36">
        <v>5217000</v>
      </c>
      <c r="I304" s="40"/>
      <c r="J304" s="36">
        <v>252000</v>
      </c>
      <c r="K304" s="40"/>
      <c r="L304" s="36">
        <v>81000</v>
      </c>
      <c r="M304" s="40"/>
      <c r="N304" s="36">
        <v>4094000</v>
      </c>
      <c r="O304" s="40"/>
      <c r="P304" s="36">
        <v>1456000</v>
      </c>
      <c r="Q304" s="40"/>
      <c r="R304" s="36">
        <v>0</v>
      </c>
    </row>
    <row r="305" spans="1:18" x14ac:dyDescent="0.25">
      <c r="A305" s="65"/>
      <c r="B305" s="14"/>
      <c r="C305" s="60" t="s">
        <v>208</v>
      </c>
      <c r="D305" s="14"/>
      <c r="E305" s="65"/>
      <c r="F305" s="36">
        <f t="shared" si="11"/>
        <v>4153000</v>
      </c>
      <c r="G305" s="40"/>
      <c r="H305" s="36">
        <v>3672000</v>
      </c>
      <c r="I305" s="40"/>
      <c r="J305" s="36">
        <v>461000</v>
      </c>
      <c r="K305" s="40"/>
      <c r="L305" s="36">
        <v>20000</v>
      </c>
      <c r="M305" s="40"/>
      <c r="N305" s="36">
        <v>2456000</v>
      </c>
      <c r="O305" s="40"/>
      <c r="P305" s="36">
        <v>1726000</v>
      </c>
      <c r="Q305" s="40"/>
      <c r="R305" s="36">
        <v>29000</v>
      </c>
    </row>
    <row r="306" spans="1:18" x14ac:dyDescent="0.25">
      <c r="A306" s="65"/>
      <c r="B306" s="14"/>
      <c r="C306" s="60" t="s">
        <v>209</v>
      </c>
      <c r="D306" s="14"/>
      <c r="E306" s="65"/>
      <c r="F306" s="36">
        <f t="shared" si="11"/>
        <v>7934000</v>
      </c>
      <c r="G306" s="40"/>
      <c r="H306" s="36">
        <v>7578000</v>
      </c>
      <c r="I306" s="40"/>
      <c r="J306" s="36">
        <v>335000</v>
      </c>
      <c r="K306" s="40"/>
      <c r="L306" s="36">
        <v>21000</v>
      </c>
      <c r="M306" s="40"/>
      <c r="N306" s="36">
        <v>5707000</v>
      </c>
      <c r="O306" s="40"/>
      <c r="P306" s="36">
        <v>2227000</v>
      </c>
      <c r="Q306" s="40"/>
      <c r="R306" s="36">
        <v>0</v>
      </c>
    </row>
    <row r="307" spans="1:18" x14ac:dyDescent="0.25">
      <c r="A307" s="65"/>
      <c r="B307" s="14"/>
      <c r="C307" s="60" t="s">
        <v>532</v>
      </c>
      <c r="D307" s="14"/>
      <c r="E307" s="65"/>
      <c r="F307" s="36">
        <f t="shared" si="11"/>
        <v>1089000</v>
      </c>
      <c r="G307" s="40"/>
      <c r="H307" s="36">
        <v>1089000</v>
      </c>
      <c r="I307" s="40"/>
      <c r="J307" s="36">
        <v>0</v>
      </c>
      <c r="K307" s="40"/>
      <c r="L307" s="36">
        <v>0</v>
      </c>
      <c r="M307" s="40"/>
      <c r="N307" s="36">
        <v>731000</v>
      </c>
      <c r="O307" s="40"/>
      <c r="P307" s="36">
        <v>358000</v>
      </c>
      <c r="Q307" s="40"/>
      <c r="R307" s="36">
        <v>0</v>
      </c>
    </row>
    <row r="308" spans="1:18" x14ac:dyDescent="0.25">
      <c r="A308" s="65"/>
      <c r="B308" s="14"/>
      <c r="C308" s="60" t="s">
        <v>210</v>
      </c>
      <c r="D308" s="14"/>
      <c r="E308" s="65"/>
      <c r="F308" s="36">
        <f t="shared" si="11"/>
        <v>1512000</v>
      </c>
      <c r="G308" s="40"/>
      <c r="H308" s="36">
        <v>1435000</v>
      </c>
      <c r="I308" s="40"/>
      <c r="J308" s="36">
        <v>42000</v>
      </c>
      <c r="K308" s="40"/>
      <c r="L308" s="36">
        <v>35000</v>
      </c>
      <c r="M308" s="40"/>
      <c r="N308" s="36">
        <v>1049000</v>
      </c>
      <c r="O308" s="40"/>
      <c r="P308" s="36">
        <v>464000</v>
      </c>
      <c r="Q308" s="40"/>
      <c r="R308" s="36">
        <v>1000</v>
      </c>
    </row>
    <row r="309" spans="1:18" x14ac:dyDescent="0.25">
      <c r="A309" s="65" t="s">
        <v>17</v>
      </c>
      <c r="B309" s="14"/>
      <c r="C309" s="60" t="s">
        <v>211</v>
      </c>
      <c r="D309" s="14"/>
      <c r="E309" s="65"/>
      <c r="F309" s="36">
        <f t="shared" si="11"/>
        <v>10000</v>
      </c>
      <c r="G309" s="40"/>
      <c r="H309" s="36">
        <v>10000</v>
      </c>
      <c r="I309" s="40"/>
      <c r="J309" s="36">
        <v>0</v>
      </c>
      <c r="K309" s="40"/>
      <c r="L309" s="36">
        <v>0</v>
      </c>
      <c r="M309" s="40"/>
      <c r="N309" s="36">
        <v>7000</v>
      </c>
      <c r="O309" s="40"/>
      <c r="P309" s="36">
        <v>3000</v>
      </c>
      <c r="Q309" s="40"/>
      <c r="R309" s="36">
        <v>0</v>
      </c>
    </row>
    <row r="310" spans="1:18" x14ac:dyDescent="0.25">
      <c r="A310" s="65"/>
      <c r="B310" s="14"/>
      <c r="C310" s="60" t="s">
        <v>212</v>
      </c>
      <c r="D310" s="14"/>
      <c r="E310" s="65"/>
      <c r="F310" s="36">
        <f t="shared" si="11"/>
        <v>59000</v>
      </c>
      <c r="G310" s="40"/>
      <c r="H310" s="36">
        <v>0</v>
      </c>
      <c r="I310" s="40"/>
      <c r="J310" s="36">
        <v>59000</v>
      </c>
      <c r="K310" s="40"/>
      <c r="L310" s="36">
        <v>0</v>
      </c>
      <c r="M310" s="40"/>
      <c r="N310" s="36">
        <v>34000</v>
      </c>
      <c r="O310" s="40"/>
      <c r="P310" s="36">
        <v>25000</v>
      </c>
      <c r="Q310" s="40"/>
      <c r="R310" s="36">
        <v>0</v>
      </c>
    </row>
    <row r="311" spans="1:18" x14ac:dyDescent="0.25">
      <c r="A311" s="65"/>
      <c r="B311" s="14"/>
      <c r="C311" s="60" t="s">
        <v>213</v>
      </c>
      <c r="D311" s="14"/>
      <c r="E311" s="65"/>
      <c r="F311" s="36">
        <f t="shared" si="11"/>
        <v>4196000</v>
      </c>
      <c r="G311" s="40"/>
      <c r="H311" s="36">
        <v>4062000</v>
      </c>
      <c r="I311" s="40"/>
      <c r="J311" s="36">
        <v>126000</v>
      </c>
      <c r="K311" s="40"/>
      <c r="L311" s="36">
        <v>8000</v>
      </c>
      <c r="M311" s="40"/>
      <c r="N311" s="36">
        <v>3082000</v>
      </c>
      <c r="O311" s="40"/>
      <c r="P311" s="36">
        <v>1114000</v>
      </c>
      <c r="Q311" s="40"/>
      <c r="R311" s="36">
        <v>0</v>
      </c>
    </row>
    <row r="312" spans="1:18" x14ac:dyDescent="0.25">
      <c r="A312" s="65"/>
      <c r="B312" s="14"/>
      <c r="C312" s="60" t="s">
        <v>214</v>
      </c>
      <c r="D312" s="14"/>
      <c r="E312" s="65"/>
      <c r="F312" s="36">
        <f t="shared" si="11"/>
        <v>4991000</v>
      </c>
      <c r="G312" s="40"/>
      <c r="H312" s="36">
        <v>4723000</v>
      </c>
      <c r="I312" s="40"/>
      <c r="J312" s="36">
        <v>244000</v>
      </c>
      <c r="K312" s="40"/>
      <c r="L312" s="36">
        <v>24000</v>
      </c>
      <c r="M312" s="40"/>
      <c r="N312" s="36">
        <v>3693000</v>
      </c>
      <c r="O312" s="40"/>
      <c r="P312" s="36">
        <v>1298000</v>
      </c>
      <c r="Q312" s="40"/>
      <c r="R312" s="36">
        <v>0</v>
      </c>
    </row>
    <row r="313" spans="1:18" x14ac:dyDescent="0.25">
      <c r="A313" s="65"/>
      <c r="B313" s="14"/>
      <c r="C313" s="60" t="s">
        <v>544</v>
      </c>
      <c r="D313" s="14"/>
      <c r="E313" s="65"/>
      <c r="F313" s="36">
        <f t="shared" ref="F313" si="13">SUM(H313:L313)</f>
        <v>5000</v>
      </c>
      <c r="G313" s="40"/>
      <c r="H313" s="36">
        <v>0</v>
      </c>
      <c r="I313" s="40"/>
      <c r="J313" s="36">
        <v>5000</v>
      </c>
      <c r="K313" s="40"/>
      <c r="L313" s="36">
        <v>0</v>
      </c>
      <c r="M313" s="40"/>
      <c r="N313" s="36">
        <v>0</v>
      </c>
      <c r="O313" s="40"/>
      <c r="P313" s="36">
        <v>5000</v>
      </c>
      <c r="Q313" s="40"/>
      <c r="R313" s="36">
        <v>0</v>
      </c>
    </row>
    <row r="314" spans="1:18" x14ac:dyDescent="0.25">
      <c r="A314" s="65"/>
      <c r="B314" s="14"/>
      <c r="C314" s="60" t="s">
        <v>215</v>
      </c>
      <c r="D314" s="14"/>
      <c r="E314" s="65"/>
      <c r="F314" s="36">
        <f t="shared" si="11"/>
        <v>4627000</v>
      </c>
      <c r="G314" s="40"/>
      <c r="H314" s="36">
        <v>4350000</v>
      </c>
      <c r="I314" s="40"/>
      <c r="J314" s="36">
        <v>159000</v>
      </c>
      <c r="K314" s="40"/>
      <c r="L314" s="36">
        <v>118000</v>
      </c>
      <c r="M314" s="40"/>
      <c r="N314" s="36">
        <v>3348000</v>
      </c>
      <c r="O314" s="40"/>
      <c r="P314" s="36">
        <v>1280000</v>
      </c>
      <c r="Q314" s="40"/>
      <c r="R314" s="36">
        <v>1000</v>
      </c>
    </row>
    <row r="315" spans="1:18" x14ac:dyDescent="0.25">
      <c r="A315" s="65"/>
      <c r="B315" s="65"/>
      <c r="C315" s="60" t="s">
        <v>216</v>
      </c>
      <c r="D315" s="14"/>
      <c r="E315" s="65"/>
      <c r="F315" s="39">
        <f t="shared" si="11"/>
        <v>845000</v>
      </c>
      <c r="G315" s="40"/>
      <c r="H315" s="39">
        <v>788000</v>
      </c>
      <c r="I315" s="40"/>
      <c r="J315" s="39">
        <v>57000</v>
      </c>
      <c r="K315" s="40"/>
      <c r="L315" s="39">
        <v>0</v>
      </c>
      <c r="M315" s="40"/>
      <c r="N315" s="39">
        <v>618000</v>
      </c>
      <c r="O315" s="40"/>
      <c r="P315" s="39">
        <v>227000</v>
      </c>
      <c r="Q315" s="40"/>
      <c r="R315" s="39">
        <v>0</v>
      </c>
    </row>
    <row r="316" spans="1:18" x14ac:dyDescent="0.25">
      <c r="A316" s="65"/>
      <c r="B316" s="14"/>
      <c r="C316" s="65"/>
      <c r="D316" s="14"/>
      <c r="E316" s="65"/>
      <c r="F316" s="36"/>
      <c r="G316" s="40"/>
      <c r="H316" s="36"/>
      <c r="I316" s="40"/>
      <c r="J316" s="36"/>
      <c r="K316" s="40"/>
      <c r="L316" s="36"/>
      <c r="M316" s="40"/>
      <c r="N316" s="36"/>
      <c r="O316" s="40"/>
      <c r="P316" s="36"/>
      <c r="Q316" s="40"/>
      <c r="R316" s="36"/>
    </row>
    <row r="317" spans="1:18" x14ac:dyDescent="0.25">
      <c r="A317" s="65"/>
      <c r="B317" s="14"/>
      <c r="C317" s="65"/>
      <c r="D317" s="14"/>
      <c r="E317" s="65" t="s">
        <v>4</v>
      </c>
      <c r="F317" s="39">
        <f>SUM(F261:F315)</f>
        <v>158416000</v>
      </c>
      <c r="G317" s="41"/>
      <c r="H317" s="39">
        <f>SUM(H261:H315)</f>
        <v>147455000</v>
      </c>
      <c r="I317" s="41"/>
      <c r="J317" s="39">
        <f>SUM(J261:J315)</f>
        <v>8761000</v>
      </c>
      <c r="K317" s="41"/>
      <c r="L317" s="39">
        <f>SUM(L261:L315)</f>
        <v>2200000</v>
      </c>
      <c r="M317" s="41"/>
      <c r="N317" s="39">
        <f>SUM(N261:N315)</f>
        <v>110958000</v>
      </c>
      <c r="O317" s="41"/>
      <c r="P317" s="39">
        <f>SUM(P261:P315)</f>
        <v>47518000</v>
      </c>
      <c r="Q317" s="41"/>
      <c r="R317" s="39">
        <f>SUM(R261:R315)</f>
        <v>60000</v>
      </c>
    </row>
    <row r="318" spans="1:18" x14ac:dyDescent="0.25">
      <c r="A318" s="65"/>
      <c r="B318" s="14"/>
      <c r="C318" s="65"/>
      <c r="D318" s="14"/>
      <c r="E318" s="65"/>
      <c r="F318" s="36"/>
      <c r="G318" s="40"/>
      <c r="H318" s="36"/>
      <c r="I318" s="40"/>
      <c r="J318" s="36"/>
      <c r="K318" s="40"/>
      <c r="L318" s="36"/>
      <c r="M318" s="40"/>
      <c r="N318" s="36"/>
      <c r="O318" s="40"/>
      <c r="P318" s="36"/>
      <c r="Q318" s="40"/>
      <c r="R318" s="36"/>
    </row>
    <row r="319" spans="1:18" x14ac:dyDescent="0.25">
      <c r="A319" s="65"/>
      <c r="B319" s="65" t="s">
        <v>27</v>
      </c>
      <c r="C319" s="65"/>
      <c r="D319" s="14"/>
      <c r="E319" s="65"/>
      <c r="F319" s="36"/>
      <c r="G319" s="40"/>
      <c r="H319" s="36"/>
      <c r="I319" s="40"/>
      <c r="J319" s="36"/>
      <c r="K319" s="40"/>
      <c r="L319" s="36"/>
      <c r="M319" s="40"/>
      <c r="N319" s="36"/>
      <c r="O319" s="40"/>
      <c r="P319" s="36"/>
      <c r="Q319" s="40"/>
      <c r="R319" s="36"/>
    </row>
    <row r="320" spans="1:18" x14ac:dyDescent="0.25">
      <c r="A320" s="65"/>
      <c r="B320" s="14"/>
      <c r="C320" s="62" t="s">
        <v>101</v>
      </c>
      <c r="D320" s="14"/>
      <c r="E320" s="65"/>
      <c r="F320" s="36">
        <f>SUM(H320:L320)</f>
        <v>9000</v>
      </c>
      <c r="G320" s="40"/>
      <c r="H320" s="36">
        <v>0</v>
      </c>
      <c r="I320" s="40"/>
      <c r="J320" s="36">
        <v>9000</v>
      </c>
      <c r="K320" s="40"/>
      <c r="L320" s="36">
        <v>0</v>
      </c>
      <c r="M320" s="40"/>
      <c r="N320" s="36">
        <v>2000</v>
      </c>
      <c r="O320" s="40"/>
      <c r="P320" s="36">
        <v>7000</v>
      </c>
      <c r="Q320" s="40"/>
      <c r="R320" s="36">
        <v>0</v>
      </c>
    </row>
    <row r="321" spans="1:18" x14ac:dyDescent="0.25">
      <c r="A321" s="65"/>
      <c r="B321" s="14"/>
      <c r="C321" s="62" t="s">
        <v>102</v>
      </c>
      <c r="D321" s="14"/>
      <c r="E321" s="65"/>
      <c r="F321" s="36">
        <f t="shared" ref="F321:F361" si="14">SUM(H321:L321)</f>
        <v>103000</v>
      </c>
      <c r="G321" s="40"/>
      <c r="H321" s="36">
        <v>1000</v>
      </c>
      <c r="I321" s="40"/>
      <c r="J321" s="36">
        <v>102000</v>
      </c>
      <c r="K321" s="40"/>
      <c r="L321" s="36">
        <v>0</v>
      </c>
      <c r="M321" s="40"/>
      <c r="N321" s="36">
        <v>77000</v>
      </c>
      <c r="O321" s="40"/>
      <c r="P321" s="36">
        <v>26000</v>
      </c>
      <c r="Q321" s="40"/>
      <c r="R321" s="36">
        <v>0</v>
      </c>
    </row>
    <row r="322" spans="1:18" x14ac:dyDescent="0.25">
      <c r="A322" s="65"/>
      <c r="B322" s="14"/>
      <c r="C322" s="62" t="s">
        <v>103</v>
      </c>
      <c r="D322" s="14"/>
      <c r="E322" s="65"/>
      <c r="F322" s="36">
        <f t="shared" si="14"/>
        <v>837000</v>
      </c>
      <c r="G322" s="40"/>
      <c r="H322" s="36">
        <v>44000</v>
      </c>
      <c r="I322" s="40"/>
      <c r="J322" s="36">
        <v>87000</v>
      </c>
      <c r="K322" s="40"/>
      <c r="L322" s="36">
        <v>706000</v>
      </c>
      <c r="M322" s="40"/>
      <c r="N322" s="36">
        <v>271000</v>
      </c>
      <c r="O322" s="40"/>
      <c r="P322" s="36">
        <v>565000</v>
      </c>
      <c r="Q322" s="40"/>
      <c r="R322" s="36">
        <v>-1000</v>
      </c>
    </row>
    <row r="323" spans="1:18" x14ac:dyDescent="0.25">
      <c r="A323" s="65"/>
      <c r="B323" s="14"/>
      <c r="C323" s="62" t="s">
        <v>104</v>
      </c>
      <c r="D323" s="14"/>
      <c r="E323" s="65"/>
      <c r="F323" s="36">
        <f t="shared" si="14"/>
        <v>175000</v>
      </c>
      <c r="G323" s="40"/>
      <c r="H323" s="36">
        <v>23000</v>
      </c>
      <c r="I323" s="40"/>
      <c r="J323" s="36">
        <v>29000</v>
      </c>
      <c r="K323" s="40"/>
      <c r="L323" s="36">
        <v>123000</v>
      </c>
      <c r="M323" s="40"/>
      <c r="N323" s="36">
        <v>78000</v>
      </c>
      <c r="O323" s="40"/>
      <c r="P323" s="36">
        <v>97000</v>
      </c>
      <c r="Q323" s="40"/>
      <c r="R323" s="36">
        <v>0</v>
      </c>
    </row>
    <row r="324" spans="1:18" x14ac:dyDescent="0.25">
      <c r="A324" s="65"/>
      <c r="B324" s="14"/>
      <c r="C324" s="62" t="s">
        <v>105</v>
      </c>
      <c r="D324" s="14"/>
      <c r="E324" s="65"/>
      <c r="F324" s="36">
        <f t="shared" si="14"/>
        <v>63000</v>
      </c>
      <c r="G324" s="40"/>
      <c r="H324" s="36">
        <v>16000</v>
      </c>
      <c r="I324" s="40"/>
      <c r="J324" s="36">
        <v>45000</v>
      </c>
      <c r="K324" s="40"/>
      <c r="L324" s="36">
        <v>2000</v>
      </c>
      <c r="M324" s="40"/>
      <c r="N324" s="36">
        <v>49000</v>
      </c>
      <c r="O324" s="40"/>
      <c r="P324" s="36">
        <v>14000</v>
      </c>
      <c r="Q324" s="40"/>
      <c r="R324" s="36">
        <v>0</v>
      </c>
    </row>
    <row r="325" spans="1:18" x14ac:dyDescent="0.25">
      <c r="A325" s="65"/>
      <c r="B325" s="14"/>
      <c r="C325" s="62" t="s">
        <v>217</v>
      </c>
      <c r="D325" s="14"/>
      <c r="E325" s="65"/>
      <c r="F325" s="36">
        <f t="shared" si="14"/>
        <v>4839000</v>
      </c>
      <c r="G325" s="40"/>
      <c r="H325" s="36">
        <v>288000</v>
      </c>
      <c r="I325" s="40"/>
      <c r="J325" s="36">
        <v>1207000</v>
      </c>
      <c r="K325" s="40"/>
      <c r="L325" s="36">
        <v>3344000</v>
      </c>
      <c r="M325" s="40"/>
      <c r="N325" s="36">
        <v>2108000</v>
      </c>
      <c r="O325" s="40"/>
      <c r="P325" s="36">
        <v>2732000</v>
      </c>
      <c r="Q325" s="40"/>
      <c r="R325" s="36">
        <v>1000</v>
      </c>
    </row>
    <row r="326" spans="1:18" x14ac:dyDescent="0.25">
      <c r="A326" s="65"/>
      <c r="B326" s="14"/>
      <c r="C326" s="62" t="s">
        <v>108</v>
      </c>
      <c r="D326" s="14"/>
      <c r="E326" s="65"/>
      <c r="F326" s="36">
        <f t="shared" si="14"/>
        <v>9372000</v>
      </c>
      <c r="G326" s="40"/>
      <c r="H326" s="36">
        <v>-83000</v>
      </c>
      <c r="I326" s="40"/>
      <c r="J326" s="36">
        <v>2156000</v>
      </c>
      <c r="K326" s="40"/>
      <c r="L326" s="36">
        <v>7299000</v>
      </c>
      <c r="M326" s="40"/>
      <c r="N326" s="36">
        <v>4743000</v>
      </c>
      <c r="O326" s="40"/>
      <c r="P326" s="36">
        <v>4634000</v>
      </c>
      <c r="Q326" s="40"/>
      <c r="R326" s="36">
        <v>5000</v>
      </c>
    </row>
    <row r="327" spans="1:18" x14ac:dyDescent="0.25">
      <c r="A327" s="65"/>
      <c r="B327" s="14"/>
      <c r="C327" s="62" t="s">
        <v>109</v>
      </c>
      <c r="D327" s="14"/>
      <c r="E327" s="65"/>
      <c r="F327" s="36">
        <f t="shared" si="14"/>
        <v>1598000</v>
      </c>
      <c r="G327" s="40"/>
      <c r="H327" s="36">
        <v>395000</v>
      </c>
      <c r="I327" s="40"/>
      <c r="J327" s="36">
        <v>6000</v>
      </c>
      <c r="K327" s="40"/>
      <c r="L327" s="36">
        <v>1197000</v>
      </c>
      <c r="M327" s="40"/>
      <c r="N327" s="36">
        <v>975000</v>
      </c>
      <c r="O327" s="40"/>
      <c r="P327" s="36">
        <v>622000</v>
      </c>
      <c r="Q327" s="40"/>
      <c r="R327" s="36">
        <v>-1000</v>
      </c>
    </row>
    <row r="328" spans="1:18" x14ac:dyDescent="0.25">
      <c r="A328" s="65"/>
      <c r="B328" s="14"/>
      <c r="C328" s="62" t="s">
        <v>218</v>
      </c>
      <c r="D328" s="14"/>
      <c r="E328" s="65"/>
      <c r="F328" s="36">
        <f t="shared" si="14"/>
        <v>6000</v>
      </c>
      <c r="G328" s="40"/>
      <c r="H328" s="36">
        <v>0</v>
      </c>
      <c r="I328" s="40"/>
      <c r="J328" s="36">
        <v>6000</v>
      </c>
      <c r="K328" s="40"/>
      <c r="L328" s="36">
        <v>0</v>
      </c>
      <c r="M328" s="40"/>
      <c r="N328" s="36">
        <v>0</v>
      </c>
      <c r="O328" s="40"/>
      <c r="P328" s="36">
        <v>6000</v>
      </c>
      <c r="Q328" s="40"/>
      <c r="R328" s="36">
        <v>0</v>
      </c>
    </row>
    <row r="329" spans="1:18" x14ac:dyDescent="0.25">
      <c r="A329" s="65"/>
      <c r="B329" s="14"/>
      <c r="C329" s="62" t="s">
        <v>545</v>
      </c>
      <c r="D329" s="14"/>
      <c r="E329" s="65"/>
      <c r="F329" s="36">
        <f t="shared" si="14"/>
        <v>10000</v>
      </c>
      <c r="G329" s="40"/>
      <c r="H329" s="36">
        <v>0</v>
      </c>
      <c r="I329" s="40"/>
      <c r="J329" s="36">
        <v>10000</v>
      </c>
      <c r="K329" s="40"/>
      <c r="L329" s="36">
        <v>0</v>
      </c>
      <c r="M329" s="40"/>
      <c r="N329" s="36">
        <v>0</v>
      </c>
      <c r="O329" s="40"/>
      <c r="P329" s="36">
        <v>10000</v>
      </c>
      <c r="Q329" s="40"/>
      <c r="R329" s="36">
        <v>0</v>
      </c>
    </row>
    <row r="330" spans="1:18" x14ac:dyDescent="0.25">
      <c r="A330" s="65"/>
      <c r="B330" s="14"/>
      <c r="C330" s="62" t="s">
        <v>111</v>
      </c>
      <c r="D330" s="14"/>
      <c r="E330" s="65"/>
      <c r="F330" s="36">
        <f t="shared" si="14"/>
        <v>69000</v>
      </c>
      <c r="G330" s="40"/>
      <c r="H330" s="36">
        <v>21000</v>
      </c>
      <c r="I330" s="40"/>
      <c r="J330" s="36">
        <v>12000</v>
      </c>
      <c r="K330" s="40"/>
      <c r="L330" s="36">
        <v>36000</v>
      </c>
      <c r="M330" s="40"/>
      <c r="N330" s="36">
        <v>33000</v>
      </c>
      <c r="O330" s="40"/>
      <c r="P330" s="36">
        <v>36000</v>
      </c>
      <c r="Q330" s="40"/>
      <c r="R330" s="36">
        <v>0</v>
      </c>
    </row>
    <row r="331" spans="1:18" x14ac:dyDescent="0.25">
      <c r="A331" s="65"/>
      <c r="B331" s="14"/>
      <c r="C331" s="62" t="s">
        <v>219</v>
      </c>
      <c r="D331" s="14"/>
      <c r="E331" s="65"/>
      <c r="F331" s="36">
        <f t="shared" si="14"/>
        <v>13000</v>
      </c>
      <c r="G331" s="40"/>
      <c r="H331" s="36">
        <v>0</v>
      </c>
      <c r="I331" s="40"/>
      <c r="J331" s="36">
        <v>13000</v>
      </c>
      <c r="K331" s="40"/>
      <c r="L331" s="36">
        <v>0</v>
      </c>
      <c r="M331" s="40"/>
      <c r="N331" s="36">
        <v>1000</v>
      </c>
      <c r="O331" s="40"/>
      <c r="P331" s="36">
        <v>12000</v>
      </c>
      <c r="Q331" s="40"/>
      <c r="R331" s="36">
        <v>0</v>
      </c>
    </row>
    <row r="332" spans="1:18" x14ac:dyDescent="0.25">
      <c r="A332" s="65"/>
      <c r="B332" s="65"/>
      <c r="C332" s="62" t="s">
        <v>519</v>
      </c>
      <c r="D332" s="14"/>
      <c r="E332" s="65"/>
      <c r="F332" s="36">
        <f t="shared" si="14"/>
        <v>0</v>
      </c>
      <c r="G332" s="40"/>
      <c r="H332" s="36">
        <v>0</v>
      </c>
      <c r="I332" s="40"/>
      <c r="J332" s="36">
        <v>0</v>
      </c>
      <c r="K332" s="40"/>
      <c r="L332" s="36">
        <v>0</v>
      </c>
      <c r="M332" s="40"/>
      <c r="N332" s="36">
        <v>0</v>
      </c>
      <c r="O332" s="40"/>
      <c r="P332" s="36">
        <v>0</v>
      </c>
      <c r="Q332" s="40"/>
      <c r="R332" s="36">
        <v>0</v>
      </c>
    </row>
    <row r="333" spans="1:18" x14ac:dyDescent="0.25">
      <c r="A333" s="65"/>
      <c r="B333" s="65"/>
      <c r="C333" s="62" t="s">
        <v>546</v>
      </c>
      <c r="D333" s="14"/>
      <c r="E333" s="65"/>
      <c r="F333" s="36">
        <f t="shared" si="14"/>
        <v>1000</v>
      </c>
      <c r="G333" s="40"/>
      <c r="H333" s="36">
        <v>0</v>
      </c>
      <c r="I333" s="40"/>
      <c r="J333" s="36">
        <v>0</v>
      </c>
      <c r="K333" s="40"/>
      <c r="L333" s="36">
        <v>1000</v>
      </c>
      <c r="M333" s="40"/>
      <c r="N333" s="36">
        <v>0</v>
      </c>
      <c r="O333" s="40"/>
      <c r="P333" s="36">
        <v>1000</v>
      </c>
      <c r="Q333" s="40"/>
      <c r="R333" s="36">
        <v>0</v>
      </c>
    </row>
    <row r="334" spans="1:18" x14ac:dyDescent="0.25">
      <c r="A334" s="65"/>
      <c r="B334" s="65"/>
      <c r="C334" s="62" t="s">
        <v>547</v>
      </c>
      <c r="D334" s="14"/>
      <c r="E334" s="65"/>
      <c r="F334" s="36">
        <f t="shared" si="14"/>
        <v>1000</v>
      </c>
      <c r="G334" s="40"/>
      <c r="H334" s="36">
        <v>0</v>
      </c>
      <c r="I334" s="40"/>
      <c r="J334" s="36">
        <v>1000</v>
      </c>
      <c r="K334" s="40"/>
      <c r="L334" s="36">
        <v>0</v>
      </c>
      <c r="M334" s="40"/>
      <c r="N334" s="36">
        <v>0</v>
      </c>
      <c r="O334" s="40"/>
      <c r="P334" s="36">
        <v>1000</v>
      </c>
      <c r="Q334" s="40"/>
      <c r="R334" s="36">
        <v>0</v>
      </c>
    </row>
    <row r="335" spans="1:18" x14ac:dyDescent="0.25">
      <c r="A335" s="65"/>
      <c r="B335" s="65"/>
      <c r="C335" s="62" t="s">
        <v>113</v>
      </c>
      <c r="D335" s="14"/>
      <c r="E335" s="65"/>
      <c r="F335" s="36">
        <f t="shared" si="14"/>
        <v>2416000</v>
      </c>
      <c r="G335" s="40"/>
      <c r="H335" s="36">
        <v>213000</v>
      </c>
      <c r="I335" s="40"/>
      <c r="J335" s="36">
        <v>269000</v>
      </c>
      <c r="K335" s="40"/>
      <c r="L335" s="36">
        <v>1934000</v>
      </c>
      <c r="M335" s="40"/>
      <c r="N335" s="36">
        <v>1282000</v>
      </c>
      <c r="O335" s="40"/>
      <c r="P335" s="36">
        <v>1179000</v>
      </c>
      <c r="Q335" s="40"/>
      <c r="R335" s="36">
        <v>45000</v>
      </c>
    </row>
    <row r="336" spans="1:18" x14ac:dyDescent="0.25">
      <c r="A336" s="65"/>
      <c r="B336" s="65"/>
      <c r="C336" s="62" t="s">
        <v>114</v>
      </c>
      <c r="D336" s="14"/>
      <c r="E336" s="65"/>
      <c r="F336" s="36">
        <f t="shared" si="14"/>
        <v>11000</v>
      </c>
      <c r="G336" s="40"/>
      <c r="H336" s="36">
        <v>0</v>
      </c>
      <c r="I336" s="40"/>
      <c r="J336" s="36">
        <v>11000</v>
      </c>
      <c r="K336" s="40"/>
      <c r="L336" s="36">
        <v>0</v>
      </c>
      <c r="M336" s="40"/>
      <c r="N336" s="36">
        <v>0</v>
      </c>
      <c r="O336" s="40"/>
      <c r="P336" s="36">
        <v>11000</v>
      </c>
      <c r="Q336" s="40"/>
      <c r="R336" s="36">
        <v>0</v>
      </c>
    </row>
    <row r="337" spans="1:18" x14ac:dyDescent="0.25">
      <c r="A337" s="65"/>
      <c r="B337" s="14"/>
      <c r="C337" s="62" t="s">
        <v>116</v>
      </c>
      <c r="D337" s="14"/>
      <c r="E337" s="65"/>
      <c r="F337" s="36">
        <f t="shared" si="14"/>
        <v>1193000</v>
      </c>
      <c r="G337" s="40"/>
      <c r="H337" s="36">
        <v>61000</v>
      </c>
      <c r="I337" s="40"/>
      <c r="J337" s="36">
        <v>148000</v>
      </c>
      <c r="K337" s="40"/>
      <c r="L337" s="36">
        <v>984000</v>
      </c>
      <c r="M337" s="40"/>
      <c r="N337" s="36">
        <v>498000</v>
      </c>
      <c r="O337" s="40"/>
      <c r="P337" s="36">
        <v>772000</v>
      </c>
      <c r="Q337" s="40"/>
      <c r="R337" s="36">
        <v>77000</v>
      </c>
    </row>
    <row r="338" spans="1:18" x14ac:dyDescent="0.25">
      <c r="A338" s="65"/>
      <c r="B338" s="14"/>
      <c r="C338" s="62" t="s">
        <v>117</v>
      </c>
      <c r="D338" s="14"/>
      <c r="E338" s="65"/>
      <c r="F338" s="36">
        <f t="shared" si="14"/>
        <v>251000</v>
      </c>
      <c r="G338" s="40"/>
      <c r="H338" s="36">
        <v>0</v>
      </c>
      <c r="I338" s="40"/>
      <c r="J338" s="36">
        <v>144000</v>
      </c>
      <c r="K338" s="40"/>
      <c r="L338" s="36">
        <v>107000</v>
      </c>
      <c r="M338" s="40"/>
      <c r="N338" s="36">
        <v>139000</v>
      </c>
      <c r="O338" s="40"/>
      <c r="P338" s="36">
        <v>112000</v>
      </c>
      <c r="Q338" s="40"/>
      <c r="R338" s="36">
        <v>0</v>
      </c>
    </row>
    <row r="339" spans="1:18" x14ac:dyDescent="0.25">
      <c r="A339" s="65"/>
      <c r="B339" s="14"/>
      <c r="C339" s="62" t="s">
        <v>220</v>
      </c>
      <c r="D339" s="14"/>
      <c r="E339" s="65"/>
      <c r="F339" s="36">
        <f t="shared" si="14"/>
        <v>10000</v>
      </c>
      <c r="G339" s="40"/>
      <c r="H339" s="36">
        <v>0</v>
      </c>
      <c r="I339" s="40"/>
      <c r="J339" s="36">
        <v>9000</v>
      </c>
      <c r="K339" s="40"/>
      <c r="L339" s="36">
        <v>1000</v>
      </c>
      <c r="M339" s="40"/>
      <c r="N339" s="36">
        <v>0</v>
      </c>
      <c r="O339" s="40"/>
      <c r="P339" s="36">
        <v>10000</v>
      </c>
      <c r="Q339" s="40"/>
      <c r="R339" s="36">
        <v>0</v>
      </c>
    </row>
    <row r="340" spans="1:18" x14ac:dyDescent="0.25">
      <c r="A340" s="65"/>
      <c r="B340" s="14"/>
      <c r="C340" s="62" t="s">
        <v>23</v>
      </c>
      <c r="D340" s="14"/>
      <c r="E340" s="65"/>
      <c r="F340" s="36">
        <f t="shared" si="14"/>
        <v>92000</v>
      </c>
      <c r="G340" s="40"/>
      <c r="H340" s="36">
        <v>-93000</v>
      </c>
      <c r="I340" s="40"/>
      <c r="J340" s="36">
        <v>41000</v>
      </c>
      <c r="K340" s="40"/>
      <c r="L340" s="36">
        <v>144000</v>
      </c>
      <c r="M340" s="40"/>
      <c r="N340" s="36">
        <v>102000</v>
      </c>
      <c r="O340" s="40"/>
      <c r="P340" s="36">
        <v>-10000</v>
      </c>
      <c r="Q340" s="40"/>
      <c r="R340" s="36">
        <v>0</v>
      </c>
    </row>
    <row r="341" spans="1:18" x14ac:dyDescent="0.25">
      <c r="A341" s="65"/>
      <c r="B341" s="14"/>
      <c r="C341" s="62" t="s">
        <v>119</v>
      </c>
      <c r="D341" s="14"/>
      <c r="E341" s="65"/>
      <c r="F341" s="36">
        <f t="shared" si="14"/>
        <v>3508000</v>
      </c>
      <c r="G341" s="40"/>
      <c r="H341" s="36">
        <v>18000</v>
      </c>
      <c r="I341" s="40"/>
      <c r="J341" s="36">
        <v>313000</v>
      </c>
      <c r="K341" s="40"/>
      <c r="L341" s="36">
        <v>3177000</v>
      </c>
      <c r="M341" s="40"/>
      <c r="N341" s="36">
        <v>1767000</v>
      </c>
      <c r="O341" s="40"/>
      <c r="P341" s="36">
        <v>1846000</v>
      </c>
      <c r="Q341" s="40"/>
      <c r="R341" s="36">
        <v>105000</v>
      </c>
    </row>
    <row r="342" spans="1:18" x14ac:dyDescent="0.25">
      <c r="A342" s="65"/>
      <c r="B342" s="14"/>
      <c r="C342" s="62" t="s">
        <v>221</v>
      </c>
      <c r="D342" s="14"/>
      <c r="E342" s="65"/>
      <c r="F342" s="36">
        <f t="shared" si="14"/>
        <v>20000</v>
      </c>
      <c r="G342" s="40"/>
      <c r="H342" s="36">
        <v>0</v>
      </c>
      <c r="I342" s="40"/>
      <c r="J342" s="36">
        <v>8000</v>
      </c>
      <c r="K342" s="40"/>
      <c r="L342" s="36">
        <v>12000</v>
      </c>
      <c r="M342" s="40"/>
      <c r="N342" s="36">
        <v>12000</v>
      </c>
      <c r="O342" s="40"/>
      <c r="P342" s="36">
        <v>8000</v>
      </c>
      <c r="Q342" s="40"/>
      <c r="R342" s="36">
        <v>0</v>
      </c>
    </row>
    <row r="343" spans="1:18" x14ac:dyDescent="0.25">
      <c r="A343" s="65"/>
      <c r="B343" s="14"/>
      <c r="C343" s="62" t="s">
        <v>548</v>
      </c>
      <c r="D343" s="14"/>
      <c r="E343" s="65"/>
      <c r="F343" s="36">
        <f t="shared" si="14"/>
        <v>8000</v>
      </c>
      <c r="G343" s="40"/>
      <c r="H343" s="36">
        <v>0</v>
      </c>
      <c r="I343" s="40"/>
      <c r="J343" s="36">
        <v>3000</v>
      </c>
      <c r="K343" s="40"/>
      <c r="L343" s="36">
        <v>5000</v>
      </c>
      <c r="M343" s="40"/>
      <c r="N343" s="36">
        <v>0</v>
      </c>
      <c r="O343" s="40"/>
      <c r="P343" s="36">
        <v>8000</v>
      </c>
      <c r="Q343" s="40"/>
      <c r="R343" s="36">
        <v>0</v>
      </c>
    </row>
    <row r="344" spans="1:18" x14ac:dyDescent="0.25">
      <c r="A344" s="65"/>
      <c r="B344" s="14"/>
      <c r="C344" s="62" t="s">
        <v>192</v>
      </c>
      <c r="D344" s="14"/>
      <c r="E344" s="65"/>
      <c r="F344" s="36">
        <f t="shared" si="14"/>
        <v>290000</v>
      </c>
      <c r="G344" s="40"/>
      <c r="H344" s="36">
        <v>1000</v>
      </c>
      <c r="I344" s="40"/>
      <c r="J344" s="36">
        <v>146000</v>
      </c>
      <c r="K344" s="40"/>
      <c r="L344" s="36">
        <v>143000</v>
      </c>
      <c r="M344" s="40"/>
      <c r="N344" s="36">
        <v>30000</v>
      </c>
      <c r="O344" s="40"/>
      <c r="P344" s="36">
        <v>260000</v>
      </c>
      <c r="Q344" s="40"/>
      <c r="R344" s="36">
        <v>0</v>
      </c>
    </row>
    <row r="345" spans="1:18" x14ac:dyDescent="0.25">
      <c r="A345" s="65"/>
      <c r="B345" s="14"/>
      <c r="C345" s="62" t="s">
        <v>222</v>
      </c>
      <c r="D345" s="14"/>
      <c r="E345" s="65"/>
      <c r="F345" s="36">
        <f t="shared" si="14"/>
        <v>10000</v>
      </c>
      <c r="G345" s="40"/>
      <c r="H345" s="36">
        <v>0</v>
      </c>
      <c r="I345" s="40"/>
      <c r="J345" s="36">
        <v>0</v>
      </c>
      <c r="K345" s="40"/>
      <c r="L345" s="36">
        <v>10000</v>
      </c>
      <c r="M345" s="40"/>
      <c r="N345" s="36">
        <v>8000</v>
      </c>
      <c r="O345" s="40"/>
      <c r="P345" s="36">
        <v>1000</v>
      </c>
      <c r="Q345" s="40"/>
      <c r="R345" s="36">
        <v>-1000</v>
      </c>
    </row>
    <row r="346" spans="1:18" x14ac:dyDescent="0.25">
      <c r="A346" s="65"/>
      <c r="B346" s="14"/>
      <c r="C346" s="65" t="s">
        <v>332</v>
      </c>
      <c r="D346" s="14"/>
      <c r="E346" s="65"/>
      <c r="F346" s="36">
        <f>SUM(H346:L346)</f>
        <v>516000</v>
      </c>
      <c r="G346" s="40"/>
      <c r="H346" s="36">
        <v>140000</v>
      </c>
      <c r="I346" s="40"/>
      <c r="J346" s="36">
        <v>92000</v>
      </c>
      <c r="K346" s="40"/>
      <c r="L346" s="36">
        <v>284000</v>
      </c>
      <c r="M346" s="40"/>
      <c r="N346" s="36">
        <v>169000</v>
      </c>
      <c r="O346" s="40"/>
      <c r="P346" s="36">
        <v>347000</v>
      </c>
      <c r="Q346" s="40"/>
      <c r="R346" s="36">
        <v>0</v>
      </c>
    </row>
    <row r="347" spans="1:18" x14ac:dyDescent="0.25">
      <c r="A347" s="65"/>
      <c r="B347" s="14"/>
      <c r="C347" s="65" t="s">
        <v>543</v>
      </c>
      <c r="D347" s="14"/>
      <c r="E347" s="65"/>
      <c r="F347" s="36">
        <f>SUM(H347:L347)</f>
        <v>4000</v>
      </c>
      <c r="G347" s="40"/>
      <c r="H347" s="36">
        <v>0</v>
      </c>
      <c r="I347" s="40"/>
      <c r="J347" s="36">
        <v>2000</v>
      </c>
      <c r="K347" s="40"/>
      <c r="L347" s="36">
        <v>2000</v>
      </c>
      <c r="M347" s="40"/>
      <c r="N347" s="36">
        <v>0</v>
      </c>
      <c r="O347" s="40"/>
      <c r="P347" s="36">
        <v>4000</v>
      </c>
      <c r="Q347" s="40"/>
      <c r="R347" s="36">
        <v>0</v>
      </c>
    </row>
    <row r="348" spans="1:18" x14ac:dyDescent="0.25">
      <c r="A348" s="65"/>
      <c r="B348" s="14"/>
      <c r="C348" s="62" t="s">
        <v>196</v>
      </c>
      <c r="D348" s="14"/>
      <c r="E348" s="65"/>
      <c r="F348" s="36">
        <f t="shared" si="14"/>
        <v>0</v>
      </c>
      <c r="G348" s="40"/>
      <c r="H348" s="36">
        <v>0</v>
      </c>
      <c r="I348" s="40"/>
      <c r="J348" s="36">
        <v>0</v>
      </c>
      <c r="K348" s="40"/>
      <c r="L348" s="36">
        <v>0</v>
      </c>
      <c r="M348" s="40"/>
      <c r="N348" s="36">
        <v>0</v>
      </c>
      <c r="O348" s="40"/>
      <c r="P348" s="36">
        <v>0</v>
      </c>
      <c r="Q348" s="40"/>
      <c r="R348" s="36">
        <v>0</v>
      </c>
    </row>
    <row r="349" spans="1:18" x14ac:dyDescent="0.25">
      <c r="A349" s="65"/>
      <c r="B349" s="14"/>
      <c r="C349" s="62" t="s">
        <v>198</v>
      </c>
      <c r="D349" s="14"/>
      <c r="E349" s="65"/>
      <c r="F349" s="36">
        <f t="shared" si="14"/>
        <v>2000</v>
      </c>
      <c r="G349" s="40"/>
      <c r="H349" s="36">
        <v>0</v>
      </c>
      <c r="I349" s="40"/>
      <c r="J349" s="36">
        <v>2000</v>
      </c>
      <c r="K349" s="40"/>
      <c r="L349" s="36">
        <v>0</v>
      </c>
      <c r="M349" s="40"/>
      <c r="N349" s="36">
        <v>0</v>
      </c>
      <c r="O349" s="40"/>
      <c r="P349" s="36">
        <v>2000</v>
      </c>
      <c r="Q349" s="40"/>
      <c r="R349" s="36">
        <v>0</v>
      </c>
    </row>
    <row r="350" spans="1:18" x14ac:dyDescent="0.25">
      <c r="A350" s="65"/>
      <c r="B350" s="14"/>
      <c r="C350" s="62" t="s">
        <v>199</v>
      </c>
      <c r="D350" s="14"/>
      <c r="E350" s="65"/>
      <c r="F350" s="36">
        <f t="shared" si="14"/>
        <v>396000</v>
      </c>
      <c r="G350" s="40"/>
      <c r="H350" s="36">
        <v>41000</v>
      </c>
      <c r="I350" s="40"/>
      <c r="J350" s="36">
        <v>12000</v>
      </c>
      <c r="K350" s="40"/>
      <c r="L350" s="36">
        <v>343000</v>
      </c>
      <c r="M350" s="40"/>
      <c r="N350" s="36">
        <v>201000</v>
      </c>
      <c r="O350" s="40"/>
      <c r="P350" s="36">
        <v>196000</v>
      </c>
      <c r="Q350" s="40"/>
      <c r="R350" s="36">
        <v>1000</v>
      </c>
    </row>
    <row r="351" spans="1:18" x14ac:dyDescent="0.25">
      <c r="A351" s="65"/>
      <c r="B351" s="14"/>
      <c r="C351" s="62" t="s">
        <v>200</v>
      </c>
      <c r="D351" s="14"/>
      <c r="E351" s="65"/>
      <c r="F351" s="36">
        <f t="shared" si="14"/>
        <v>1555000</v>
      </c>
      <c r="G351" s="40"/>
      <c r="H351" s="36">
        <v>0</v>
      </c>
      <c r="I351" s="40"/>
      <c r="J351" s="36">
        <v>13000</v>
      </c>
      <c r="K351" s="40"/>
      <c r="L351" s="36">
        <v>1542000</v>
      </c>
      <c r="M351" s="40"/>
      <c r="N351" s="36">
        <v>910000</v>
      </c>
      <c r="O351" s="40"/>
      <c r="P351" s="36">
        <v>644000</v>
      </c>
      <c r="Q351" s="40"/>
      <c r="R351" s="36">
        <v>-1000</v>
      </c>
    </row>
    <row r="352" spans="1:18" x14ac:dyDescent="0.25">
      <c r="A352" s="65"/>
      <c r="B352" s="14"/>
      <c r="C352" s="62" t="s">
        <v>202</v>
      </c>
      <c r="D352" s="14"/>
      <c r="E352" s="65"/>
      <c r="F352" s="36">
        <f t="shared" si="14"/>
        <v>23000</v>
      </c>
      <c r="G352" s="40"/>
      <c r="H352" s="36">
        <v>-8000</v>
      </c>
      <c r="I352" s="40"/>
      <c r="J352" s="36">
        <v>31000</v>
      </c>
      <c r="K352" s="40"/>
      <c r="L352" s="36">
        <v>0</v>
      </c>
      <c r="M352" s="40"/>
      <c r="N352" s="36">
        <v>0</v>
      </c>
      <c r="O352" s="40"/>
      <c r="P352" s="36">
        <v>23000</v>
      </c>
      <c r="Q352" s="40"/>
      <c r="R352" s="36">
        <v>0</v>
      </c>
    </row>
    <row r="353" spans="1:18" x14ac:dyDescent="0.25">
      <c r="A353" s="65"/>
      <c r="B353" s="14"/>
      <c r="C353" s="62" t="s">
        <v>203</v>
      </c>
      <c r="D353" s="14"/>
      <c r="E353" s="65"/>
      <c r="F353" s="36">
        <f t="shared" si="14"/>
        <v>100000</v>
      </c>
      <c r="G353" s="40"/>
      <c r="H353" s="36">
        <v>15000</v>
      </c>
      <c r="I353" s="40"/>
      <c r="J353" s="36">
        <v>79000</v>
      </c>
      <c r="K353" s="40"/>
      <c r="L353" s="36">
        <v>6000</v>
      </c>
      <c r="M353" s="40"/>
      <c r="N353" s="36">
        <v>49000</v>
      </c>
      <c r="O353" s="40"/>
      <c r="P353" s="36">
        <v>51000</v>
      </c>
      <c r="Q353" s="40"/>
      <c r="R353" s="36">
        <v>0</v>
      </c>
    </row>
    <row r="354" spans="1:18" x14ac:dyDescent="0.25">
      <c r="A354" s="65"/>
      <c r="B354" s="14"/>
      <c r="C354" s="62" t="s">
        <v>204</v>
      </c>
      <c r="D354" s="14"/>
      <c r="E354" s="65"/>
      <c r="F354" s="36">
        <f t="shared" si="14"/>
        <v>126000</v>
      </c>
      <c r="G354" s="40"/>
      <c r="H354" s="36">
        <v>0</v>
      </c>
      <c r="I354" s="40"/>
      <c r="J354" s="36">
        <v>0</v>
      </c>
      <c r="K354" s="40"/>
      <c r="L354" s="36">
        <v>126000</v>
      </c>
      <c r="M354" s="40"/>
      <c r="N354" s="36">
        <v>96000</v>
      </c>
      <c r="O354" s="40"/>
      <c r="P354" s="36">
        <v>31000</v>
      </c>
      <c r="Q354" s="40"/>
      <c r="R354" s="36">
        <v>1000</v>
      </c>
    </row>
    <row r="355" spans="1:18" x14ac:dyDescent="0.25">
      <c r="A355" s="65"/>
      <c r="B355" s="14"/>
      <c r="C355" s="62" t="s">
        <v>206</v>
      </c>
      <c r="D355" s="14"/>
      <c r="E355" s="65"/>
      <c r="F355" s="36">
        <f t="shared" si="14"/>
        <v>7478000</v>
      </c>
      <c r="G355" s="40"/>
      <c r="H355" s="36">
        <v>118000</v>
      </c>
      <c r="I355" s="40"/>
      <c r="J355" s="36">
        <v>547000</v>
      </c>
      <c r="K355" s="40"/>
      <c r="L355" s="36">
        <v>6813000</v>
      </c>
      <c r="M355" s="40"/>
      <c r="N355" s="36">
        <v>4011000</v>
      </c>
      <c r="O355" s="40"/>
      <c r="P355" s="36">
        <v>3643000</v>
      </c>
      <c r="Q355" s="40"/>
      <c r="R355" s="36">
        <v>176000</v>
      </c>
    </row>
    <row r="356" spans="1:18" x14ac:dyDescent="0.25">
      <c r="A356" s="65"/>
      <c r="B356" s="14"/>
      <c r="C356" s="62" t="s">
        <v>207</v>
      </c>
      <c r="D356" s="14"/>
      <c r="E356" s="65"/>
      <c r="F356" s="36">
        <f t="shared" si="14"/>
        <v>260000</v>
      </c>
      <c r="G356" s="40"/>
      <c r="H356" s="36">
        <v>3000</v>
      </c>
      <c r="I356" s="40"/>
      <c r="J356" s="36">
        <v>47000</v>
      </c>
      <c r="K356" s="40"/>
      <c r="L356" s="36">
        <v>210000</v>
      </c>
      <c r="M356" s="40"/>
      <c r="N356" s="36">
        <v>162000</v>
      </c>
      <c r="O356" s="40"/>
      <c r="P356" s="36">
        <v>98000</v>
      </c>
      <c r="Q356" s="40"/>
      <c r="R356" s="36">
        <v>0</v>
      </c>
    </row>
    <row r="357" spans="1:18" x14ac:dyDescent="0.25">
      <c r="A357" s="65"/>
      <c r="B357" s="65"/>
      <c r="C357" s="62" t="s">
        <v>209</v>
      </c>
      <c r="D357" s="14"/>
      <c r="E357" s="65"/>
      <c r="F357" s="36">
        <f t="shared" si="14"/>
        <v>2378000</v>
      </c>
      <c r="G357" s="40"/>
      <c r="H357" s="36">
        <v>166000</v>
      </c>
      <c r="I357" s="40"/>
      <c r="J357" s="36">
        <v>251000</v>
      </c>
      <c r="K357" s="40"/>
      <c r="L357" s="36">
        <v>1961000</v>
      </c>
      <c r="M357" s="40"/>
      <c r="N357" s="36">
        <v>1132000</v>
      </c>
      <c r="O357" s="40"/>
      <c r="P357" s="36">
        <v>1351000</v>
      </c>
      <c r="Q357" s="40"/>
      <c r="R357" s="36">
        <v>105000</v>
      </c>
    </row>
    <row r="358" spans="1:18" x14ac:dyDescent="0.25">
      <c r="A358" s="65"/>
      <c r="B358" s="14"/>
      <c r="C358" s="62" t="s">
        <v>210</v>
      </c>
      <c r="D358" s="14"/>
      <c r="E358" s="65"/>
      <c r="F358" s="36">
        <f t="shared" si="14"/>
        <v>12000</v>
      </c>
      <c r="G358" s="40"/>
      <c r="H358" s="36">
        <v>0</v>
      </c>
      <c r="I358" s="40"/>
      <c r="J358" s="36">
        <v>11000</v>
      </c>
      <c r="K358" s="40"/>
      <c r="L358" s="36">
        <v>1000</v>
      </c>
      <c r="M358" s="40"/>
      <c r="N358" s="36">
        <v>0</v>
      </c>
      <c r="O358" s="40"/>
      <c r="P358" s="36">
        <v>12000</v>
      </c>
      <c r="Q358" s="40"/>
      <c r="R358" s="36">
        <v>0</v>
      </c>
    </row>
    <row r="359" spans="1:18" x14ac:dyDescent="0.25">
      <c r="A359" s="65"/>
      <c r="B359" s="14"/>
      <c r="C359" s="62" t="s">
        <v>213</v>
      </c>
      <c r="D359" s="14"/>
      <c r="E359" s="65"/>
      <c r="F359" s="36">
        <f t="shared" si="14"/>
        <v>26000</v>
      </c>
      <c r="G359" s="40"/>
      <c r="H359" s="36">
        <v>0</v>
      </c>
      <c r="I359" s="40"/>
      <c r="J359" s="36">
        <v>11000</v>
      </c>
      <c r="K359" s="40"/>
      <c r="L359" s="36">
        <v>15000</v>
      </c>
      <c r="M359" s="40"/>
      <c r="N359" s="36">
        <v>10000</v>
      </c>
      <c r="O359" s="40"/>
      <c r="P359" s="36">
        <v>16000</v>
      </c>
      <c r="Q359" s="40"/>
      <c r="R359" s="36">
        <v>0</v>
      </c>
    </row>
    <row r="360" spans="1:18" x14ac:dyDescent="0.25">
      <c r="A360" s="65"/>
      <c r="B360" s="14"/>
      <c r="C360" s="62" t="s">
        <v>214</v>
      </c>
      <c r="D360" s="14"/>
      <c r="E360" s="65"/>
      <c r="F360" s="36">
        <f t="shared" si="14"/>
        <v>30000</v>
      </c>
      <c r="G360" s="40"/>
      <c r="H360" s="36">
        <v>3000</v>
      </c>
      <c r="I360" s="40"/>
      <c r="J360" s="36">
        <v>26000</v>
      </c>
      <c r="K360" s="40"/>
      <c r="L360" s="36">
        <v>1000</v>
      </c>
      <c r="M360" s="40"/>
      <c r="N360" s="36">
        <v>1000</v>
      </c>
      <c r="O360" s="40"/>
      <c r="P360" s="36">
        <v>29000</v>
      </c>
      <c r="Q360" s="40"/>
      <c r="R360" s="36">
        <v>0</v>
      </c>
    </row>
    <row r="361" spans="1:18" x14ac:dyDescent="0.25">
      <c r="A361" s="65"/>
      <c r="B361" s="65"/>
      <c r="C361" s="60" t="s">
        <v>215</v>
      </c>
      <c r="D361" s="14"/>
      <c r="E361" s="65"/>
      <c r="F361" s="39">
        <f t="shared" si="14"/>
        <v>744000</v>
      </c>
      <c r="G361" s="40"/>
      <c r="H361" s="39">
        <v>27000</v>
      </c>
      <c r="I361" s="40"/>
      <c r="J361" s="39">
        <v>80000</v>
      </c>
      <c r="K361" s="40"/>
      <c r="L361" s="39">
        <v>637000</v>
      </c>
      <c r="M361" s="40"/>
      <c r="N361" s="39">
        <v>537000</v>
      </c>
      <c r="O361" s="40"/>
      <c r="P361" s="39">
        <v>207000</v>
      </c>
      <c r="Q361" s="40"/>
      <c r="R361" s="39">
        <v>0</v>
      </c>
    </row>
    <row r="362" spans="1:18" x14ac:dyDescent="0.25">
      <c r="A362" s="65"/>
      <c r="B362" s="14"/>
      <c r="C362" s="65"/>
      <c r="D362" s="14"/>
      <c r="E362" s="65"/>
      <c r="F362" s="41"/>
      <c r="G362" s="40"/>
      <c r="H362" s="41"/>
      <c r="I362" s="40"/>
      <c r="J362" s="41"/>
      <c r="K362" s="40"/>
      <c r="L362" s="41"/>
      <c r="M362" s="40"/>
      <c r="N362" s="41"/>
      <c r="O362" s="40"/>
      <c r="P362" s="41"/>
      <c r="Q362" s="40"/>
      <c r="R362" s="41"/>
    </row>
    <row r="363" spans="1:18" x14ac:dyDescent="0.25">
      <c r="A363" s="65"/>
      <c r="B363" s="14"/>
      <c r="C363" s="65"/>
      <c r="D363" s="14"/>
      <c r="E363" s="65" t="s">
        <v>4</v>
      </c>
      <c r="F363" s="39">
        <f>SUM(F320:F361)</f>
        <v>38555000</v>
      </c>
      <c r="G363" s="41"/>
      <c r="H363" s="39">
        <f>SUM(H320:H361)</f>
        <v>1410000</v>
      </c>
      <c r="I363" s="41"/>
      <c r="J363" s="39">
        <f>SUM(J320:J361)</f>
        <v>5979000</v>
      </c>
      <c r="K363" s="41"/>
      <c r="L363" s="39">
        <f>SUM(L320:L361)</f>
        <v>31166000</v>
      </c>
      <c r="M363" s="41"/>
      <c r="N363" s="39">
        <f>SUM(N320:N361)</f>
        <v>19453000</v>
      </c>
      <c r="O363" s="41"/>
      <c r="P363" s="39">
        <f>SUM(P320:P361)</f>
        <v>19614000</v>
      </c>
      <c r="Q363" s="41"/>
      <c r="R363" s="39">
        <f>SUM(R320:R361)</f>
        <v>512000</v>
      </c>
    </row>
    <row r="364" spans="1:18" x14ac:dyDescent="0.25">
      <c r="A364" s="65"/>
      <c r="B364" s="14"/>
      <c r="C364" s="65"/>
      <c r="D364" s="14"/>
      <c r="E364" s="65"/>
      <c r="F364" s="41"/>
      <c r="G364" s="40"/>
      <c r="H364" s="41"/>
      <c r="I364" s="40"/>
      <c r="J364" s="41"/>
      <c r="K364" s="40"/>
      <c r="L364" s="41"/>
      <c r="M364" s="40"/>
      <c r="N364" s="41"/>
      <c r="O364" s="40"/>
      <c r="P364" s="41"/>
      <c r="Q364" s="40"/>
      <c r="R364" s="41"/>
    </row>
    <row r="365" spans="1:18" x14ac:dyDescent="0.25">
      <c r="A365" s="65"/>
      <c r="B365" s="65" t="s">
        <v>68</v>
      </c>
      <c r="C365" s="65"/>
      <c r="D365" s="14"/>
      <c r="E365" s="65"/>
      <c r="F365" s="41"/>
      <c r="G365" s="40"/>
      <c r="H365" s="41"/>
      <c r="I365" s="40"/>
      <c r="J365" s="41"/>
      <c r="K365" s="40"/>
      <c r="L365" s="41"/>
      <c r="M365" s="40"/>
      <c r="N365" s="41"/>
      <c r="O365" s="40"/>
      <c r="P365" s="41"/>
      <c r="Q365" s="40"/>
      <c r="R365" s="41"/>
    </row>
    <row r="366" spans="1:18" x14ac:dyDescent="0.25">
      <c r="A366" s="65"/>
      <c r="B366" s="65"/>
      <c r="C366" s="65" t="s">
        <v>103</v>
      </c>
      <c r="D366" s="14"/>
      <c r="E366" s="65"/>
      <c r="F366" s="36">
        <f t="shared" ref="F366:F373" si="15">SUM(H366:L366)</f>
        <v>4000</v>
      </c>
      <c r="G366" s="40"/>
      <c r="H366" s="36">
        <v>0</v>
      </c>
      <c r="I366" s="40"/>
      <c r="J366" s="36">
        <v>0</v>
      </c>
      <c r="K366" s="40"/>
      <c r="L366" s="36">
        <v>4000</v>
      </c>
      <c r="M366" s="40"/>
      <c r="N366" s="36">
        <v>3000</v>
      </c>
      <c r="O366" s="40"/>
      <c r="P366" s="36">
        <v>1000</v>
      </c>
      <c r="Q366" s="40"/>
      <c r="R366" s="36">
        <v>0</v>
      </c>
    </row>
    <row r="367" spans="1:18" x14ac:dyDescent="0.25">
      <c r="A367" s="65"/>
      <c r="B367" s="65"/>
      <c r="C367" s="65" t="s">
        <v>549</v>
      </c>
      <c r="D367" s="14"/>
      <c r="E367" s="65"/>
      <c r="F367" s="36">
        <f t="shared" si="15"/>
        <v>3000</v>
      </c>
      <c r="G367" s="40"/>
      <c r="H367" s="36">
        <v>0</v>
      </c>
      <c r="I367" s="40"/>
      <c r="J367" s="36">
        <v>3000</v>
      </c>
      <c r="K367" s="40"/>
      <c r="L367" s="36">
        <v>0</v>
      </c>
      <c r="M367" s="40"/>
      <c r="N367" s="36">
        <v>0</v>
      </c>
      <c r="O367" s="40"/>
      <c r="P367" s="36">
        <v>3000</v>
      </c>
      <c r="Q367" s="40"/>
      <c r="R367" s="36">
        <v>0</v>
      </c>
    </row>
    <row r="368" spans="1:18" x14ac:dyDescent="0.25">
      <c r="A368" s="65"/>
      <c r="B368" s="14"/>
      <c r="C368" s="65" t="s">
        <v>223</v>
      </c>
      <c r="D368" s="14"/>
      <c r="E368" s="65"/>
      <c r="F368" s="36">
        <f t="shared" si="15"/>
        <v>5000</v>
      </c>
      <c r="G368" s="40"/>
      <c r="H368" s="36">
        <v>0</v>
      </c>
      <c r="I368" s="40"/>
      <c r="J368" s="36">
        <v>5000</v>
      </c>
      <c r="K368" s="40"/>
      <c r="L368" s="36">
        <v>0</v>
      </c>
      <c r="M368" s="40"/>
      <c r="N368" s="36">
        <v>0</v>
      </c>
      <c r="O368" s="40"/>
      <c r="P368" s="36">
        <v>5000</v>
      </c>
      <c r="Q368" s="40"/>
      <c r="R368" s="36">
        <v>0</v>
      </c>
    </row>
    <row r="369" spans="1:18" x14ac:dyDescent="0.25">
      <c r="A369" s="65"/>
      <c r="B369" s="14"/>
      <c r="C369" s="65" t="s">
        <v>23</v>
      </c>
      <c r="D369" s="14"/>
      <c r="E369" s="65"/>
      <c r="F369" s="36">
        <f t="shared" si="15"/>
        <v>0</v>
      </c>
      <c r="G369" s="40"/>
      <c r="H369" s="36">
        <v>0</v>
      </c>
      <c r="I369" s="40"/>
      <c r="J369" s="36">
        <v>0</v>
      </c>
      <c r="K369" s="40"/>
      <c r="L369" s="36">
        <v>0</v>
      </c>
      <c r="M369" s="40"/>
      <c r="N369" s="36">
        <v>0</v>
      </c>
      <c r="O369" s="40"/>
      <c r="P369" s="36">
        <v>0</v>
      </c>
      <c r="Q369" s="40"/>
      <c r="R369" s="36">
        <v>0</v>
      </c>
    </row>
    <row r="370" spans="1:18" x14ac:dyDescent="0.25">
      <c r="A370" s="65"/>
      <c r="B370" s="14"/>
      <c r="C370" s="65" t="s">
        <v>119</v>
      </c>
      <c r="D370" s="14"/>
      <c r="E370" s="65"/>
      <c r="F370" s="36">
        <f t="shared" si="15"/>
        <v>5000</v>
      </c>
      <c r="G370" s="40"/>
      <c r="H370" s="36">
        <v>2000</v>
      </c>
      <c r="I370" s="40"/>
      <c r="J370" s="36">
        <v>3000</v>
      </c>
      <c r="K370" s="40"/>
      <c r="L370" s="36">
        <v>0</v>
      </c>
      <c r="M370" s="40"/>
      <c r="N370" s="36">
        <v>2000</v>
      </c>
      <c r="O370" s="40"/>
      <c r="P370" s="36">
        <v>3000</v>
      </c>
      <c r="Q370" s="40"/>
      <c r="R370" s="36">
        <v>0</v>
      </c>
    </row>
    <row r="371" spans="1:18" x14ac:dyDescent="0.25">
      <c r="A371" s="65"/>
      <c r="B371" s="14"/>
      <c r="C371" s="65" t="s">
        <v>192</v>
      </c>
      <c r="D371" s="14"/>
      <c r="E371" s="65"/>
      <c r="F371" s="36">
        <f t="shared" si="15"/>
        <v>1172000</v>
      </c>
      <c r="G371" s="40"/>
      <c r="H371" s="36">
        <v>222000</v>
      </c>
      <c r="I371" s="40"/>
      <c r="J371" s="36">
        <v>164000</v>
      </c>
      <c r="K371" s="40"/>
      <c r="L371" s="36">
        <v>786000</v>
      </c>
      <c r="M371" s="40"/>
      <c r="N371" s="36">
        <v>610000</v>
      </c>
      <c r="O371" s="40"/>
      <c r="P371" s="36">
        <v>563000</v>
      </c>
      <c r="Q371" s="40"/>
      <c r="R371" s="36">
        <v>1000</v>
      </c>
    </row>
    <row r="372" spans="1:18" x14ac:dyDescent="0.25">
      <c r="A372" s="65"/>
      <c r="B372" s="14"/>
      <c r="C372" s="65" t="s">
        <v>206</v>
      </c>
      <c r="D372" s="14"/>
      <c r="E372" s="65"/>
      <c r="F372" s="36">
        <f t="shared" si="15"/>
        <v>38000</v>
      </c>
      <c r="G372" s="40"/>
      <c r="H372" s="36">
        <v>0</v>
      </c>
      <c r="I372" s="40"/>
      <c r="J372" s="36">
        <v>0</v>
      </c>
      <c r="K372" s="40"/>
      <c r="L372" s="36">
        <v>38000</v>
      </c>
      <c r="M372" s="40"/>
      <c r="N372" s="36">
        <v>33000</v>
      </c>
      <c r="O372" s="40"/>
      <c r="P372" s="36">
        <v>4000</v>
      </c>
      <c r="Q372" s="40"/>
      <c r="R372" s="36">
        <v>-1000</v>
      </c>
    </row>
    <row r="373" spans="1:18" x14ac:dyDescent="0.25">
      <c r="A373" s="65"/>
      <c r="B373" s="14"/>
      <c r="C373" s="60" t="s">
        <v>209</v>
      </c>
      <c r="D373" s="14"/>
      <c r="E373" s="65"/>
      <c r="F373" s="36">
        <f t="shared" si="15"/>
        <v>39000</v>
      </c>
      <c r="G373" s="40"/>
      <c r="H373" s="36">
        <v>0</v>
      </c>
      <c r="I373" s="40"/>
      <c r="J373" s="36">
        <v>0</v>
      </c>
      <c r="K373" s="40"/>
      <c r="L373" s="36">
        <v>39000</v>
      </c>
      <c r="M373" s="40"/>
      <c r="N373" s="36">
        <v>32000</v>
      </c>
      <c r="O373" s="40"/>
      <c r="P373" s="36">
        <v>7000</v>
      </c>
      <c r="Q373" s="40"/>
      <c r="R373" s="36">
        <v>0</v>
      </c>
    </row>
    <row r="374" spans="1:18" x14ac:dyDescent="0.25">
      <c r="A374" s="65"/>
      <c r="B374" s="65"/>
      <c r="C374" s="65" t="s">
        <v>213</v>
      </c>
      <c r="D374" s="14"/>
      <c r="E374" s="65"/>
      <c r="F374" s="39">
        <f>SUM(H374:L374)</f>
        <v>11000</v>
      </c>
      <c r="G374" s="40"/>
      <c r="H374" s="39">
        <v>0</v>
      </c>
      <c r="I374" s="40"/>
      <c r="J374" s="39">
        <v>0</v>
      </c>
      <c r="K374" s="40"/>
      <c r="L374" s="39">
        <v>11000</v>
      </c>
      <c r="M374" s="40"/>
      <c r="N374" s="39">
        <v>6000</v>
      </c>
      <c r="O374" s="40"/>
      <c r="P374" s="39">
        <v>5000</v>
      </c>
      <c r="Q374" s="40"/>
      <c r="R374" s="39">
        <v>0</v>
      </c>
    </row>
    <row r="375" spans="1:18" x14ac:dyDescent="0.25">
      <c r="A375" s="65"/>
      <c r="B375" s="14"/>
      <c r="C375" s="65"/>
      <c r="D375" s="14"/>
      <c r="E375" s="65"/>
      <c r="F375" s="41"/>
      <c r="G375" s="40"/>
      <c r="H375" s="41"/>
      <c r="I375" s="40"/>
      <c r="J375" s="41"/>
      <c r="K375" s="40"/>
      <c r="L375" s="41"/>
      <c r="M375" s="40"/>
      <c r="N375" s="41"/>
      <c r="O375" s="40"/>
      <c r="P375" s="41"/>
      <c r="Q375" s="40"/>
      <c r="R375" s="41"/>
    </row>
    <row r="376" spans="1:18" x14ac:dyDescent="0.25">
      <c r="A376" s="65"/>
      <c r="B376" s="14"/>
      <c r="C376" s="65"/>
      <c r="D376" s="14"/>
      <c r="E376" s="65" t="s">
        <v>4</v>
      </c>
      <c r="F376" s="39">
        <f>SUM(F366:F374)</f>
        <v>1277000</v>
      </c>
      <c r="G376" s="41"/>
      <c r="H376" s="39">
        <f>SUM(H366:H374)</f>
        <v>224000</v>
      </c>
      <c r="I376" s="41"/>
      <c r="J376" s="39">
        <f>SUM(J366:J374)</f>
        <v>175000</v>
      </c>
      <c r="K376" s="41"/>
      <c r="L376" s="39">
        <f>SUM(L366:L374)</f>
        <v>878000</v>
      </c>
      <c r="M376" s="41"/>
      <c r="N376" s="39">
        <f>SUM(N366:N374)</f>
        <v>686000</v>
      </c>
      <c r="O376" s="41"/>
      <c r="P376" s="39">
        <f>SUM(P366:P374)</f>
        <v>591000</v>
      </c>
      <c r="Q376" s="41"/>
      <c r="R376" s="39">
        <f>SUM(R366:R374)</f>
        <v>0</v>
      </c>
    </row>
    <row r="377" spans="1:18" x14ac:dyDescent="0.25">
      <c r="A377" s="65"/>
      <c r="B377" s="14"/>
      <c r="C377" s="65"/>
      <c r="D377" s="14"/>
      <c r="E377" s="65"/>
      <c r="F377" s="41"/>
      <c r="G377" s="40"/>
      <c r="H377" s="41"/>
      <c r="I377" s="40"/>
      <c r="J377" s="41"/>
      <c r="K377" s="40"/>
      <c r="L377" s="41"/>
      <c r="M377" s="40"/>
      <c r="N377" s="41"/>
      <c r="O377" s="40"/>
      <c r="P377" s="41"/>
      <c r="Q377" s="40"/>
      <c r="R377" s="41"/>
    </row>
    <row r="378" spans="1:18" x14ac:dyDescent="0.25">
      <c r="A378" s="10"/>
      <c r="B378" s="65" t="s">
        <v>59</v>
      </c>
      <c r="C378" s="65"/>
      <c r="D378" s="14"/>
      <c r="E378" s="65"/>
      <c r="F378" s="41"/>
      <c r="G378" s="40"/>
      <c r="H378" s="41"/>
      <c r="I378" s="40"/>
      <c r="J378" s="41"/>
      <c r="K378" s="40"/>
      <c r="L378" s="41"/>
      <c r="M378" s="40"/>
      <c r="N378" s="41"/>
      <c r="O378" s="40"/>
      <c r="P378" s="41"/>
      <c r="Q378" s="40"/>
      <c r="R378" s="41"/>
    </row>
    <row r="379" spans="1:18" x14ac:dyDescent="0.25">
      <c r="A379" s="10"/>
      <c r="B379" s="14"/>
      <c r="C379" s="65" t="s">
        <v>69</v>
      </c>
      <c r="D379" s="14"/>
      <c r="E379" s="65"/>
      <c r="F379" s="36">
        <f>SUM(H379:L379)</f>
        <v>11306000</v>
      </c>
      <c r="G379" s="40"/>
      <c r="H379" s="36">
        <v>8426000</v>
      </c>
      <c r="I379" s="40"/>
      <c r="J379" s="36">
        <v>2446000</v>
      </c>
      <c r="K379" s="40"/>
      <c r="L379" s="36">
        <v>434000</v>
      </c>
      <c r="M379" s="40"/>
      <c r="N379" s="36">
        <v>5287000</v>
      </c>
      <c r="O379" s="40"/>
      <c r="P379" s="36">
        <v>6018000</v>
      </c>
      <c r="Q379" s="40"/>
      <c r="R379" s="36">
        <v>-1000</v>
      </c>
    </row>
    <row r="380" spans="1:18" x14ac:dyDescent="0.25">
      <c r="A380" s="10"/>
      <c r="B380" s="65"/>
      <c r="C380" s="65" t="s">
        <v>224</v>
      </c>
      <c r="D380" s="14"/>
      <c r="E380" s="65"/>
      <c r="F380" s="36">
        <f>SUM(H380:L380)</f>
        <v>636000</v>
      </c>
      <c r="G380" s="40"/>
      <c r="H380" s="36">
        <v>596000</v>
      </c>
      <c r="I380" s="40"/>
      <c r="J380" s="36">
        <v>40000</v>
      </c>
      <c r="K380" s="40"/>
      <c r="L380" s="36">
        <v>0</v>
      </c>
      <c r="M380" s="40"/>
      <c r="N380" s="36">
        <v>414000</v>
      </c>
      <c r="O380" s="40"/>
      <c r="P380" s="36">
        <v>236000</v>
      </c>
      <c r="Q380" s="40"/>
      <c r="R380" s="36">
        <v>14000</v>
      </c>
    </row>
    <row r="381" spans="1:18" x14ac:dyDescent="0.25">
      <c r="A381" s="10"/>
      <c r="B381" s="14"/>
      <c r="C381" s="65" t="s">
        <v>520</v>
      </c>
      <c r="D381" s="14"/>
      <c r="E381" s="65"/>
      <c r="F381" s="36">
        <f>SUM(H381:L381)</f>
        <v>5000</v>
      </c>
      <c r="G381" s="40"/>
      <c r="H381" s="36">
        <v>0</v>
      </c>
      <c r="I381" s="40"/>
      <c r="J381" s="36">
        <v>0</v>
      </c>
      <c r="K381" s="40"/>
      <c r="L381" s="36">
        <v>5000</v>
      </c>
      <c r="M381" s="40"/>
      <c r="N381" s="36">
        <v>0</v>
      </c>
      <c r="O381" s="40"/>
      <c r="P381" s="36">
        <v>5000</v>
      </c>
      <c r="Q381" s="40"/>
      <c r="R381" s="36">
        <v>0</v>
      </c>
    </row>
    <row r="382" spans="1:18" x14ac:dyDescent="0.25">
      <c r="A382" s="65"/>
      <c r="B382" s="14"/>
      <c r="C382" s="65" t="s">
        <v>225</v>
      </c>
      <c r="D382" s="14"/>
      <c r="E382" s="65"/>
      <c r="F382" s="39">
        <f>SUM(H382:L382)</f>
        <v>265000</v>
      </c>
      <c r="G382" s="40"/>
      <c r="H382" s="39">
        <v>255000</v>
      </c>
      <c r="I382" s="40"/>
      <c r="J382" s="39">
        <v>10000</v>
      </c>
      <c r="K382" s="40"/>
      <c r="L382" s="39">
        <v>0</v>
      </c>
      <c r="M382" s="40"/>
      <c r="N382" s="39">
        <v>182000</v>
      </c>
      <c r="O382" s="40"/>
      <c r="P382" s="39">
        <v>84000</v>
      </c>
      <c r="Q382" s="40"/>
      <c r="R382" s="39">
        <v>1000</v>
      </c>
    </row>
    <row r="383" spans="1:18" x14ac:dyDescent="0.25">
      <c r="A383" s="65"/>
      <c r="B383" s="65"/>
      <c r="C383" s="65"/>
      <c r="D383" s="14"/>
      <c r="E383" s="65"/>
      <c r="F383" s="41"/>
      <c r="G383" s="40"/>
      <c r="H383" s="41"/>
      <c r="I383" s="40"/>
      <c r="J383" s="41"/>
      <c r="K383" s="40"/>
      <c r="L383" s="41"/>
      <c r="M383" s="40"/>
      <c r="N383" s="41"/>
      <c r="O383" s="40"/>
      <c r="P383" s="41"/>
      <c r="Q383" s="40"/>
      <c r="R383" s="41"/>
    </row>
    <row r="384" spans="1:18" x14ac:dyDescent="0.25">
      <c r="A384" s="65"/>
      <c r="B384" s="14"/>
      <c r="C384" s="65"/>
      <c r="D384" s="14"/>
      <c r="E384" s="65" t="s">
        <v>4</v>
      </c>
      <c r="F384" s="39">
        <f>SUM(F379:F382)</f>
        <v>12212000</v>
      </c>
      <c r="G384" s="41"/>
      <c r="H384" s="39">
        <f>SUM(H379:H382)</f>
        <v>9277000</v>
      </c>
      <c r="I384" s="41"/>
      <c r="J384" s="39">
        <f>SUM(J379:J382)</f>
        <v>2496000</v>
      </c>
      <c r="K384" s="41"/>
      <c r="L384" s="39">
        <f>SUM(L379:L382)</f>
        <v>439000</v>
      </c>
      <c r="M384" s="41"/>
      <c r="N384" s="39">
        <f>SUM(N379:N382)</f>
        <v>5883000</v>
      </c>
      <c r="O384" s="41"/>
      <c r="P384" s="39">
        <f>SUM(P379:P382)</f>
        <v>6343000</v>
      </c>
      <c r="Q384" s="41"/>
      <c r="R384" s="39">
        <f>SUM(R379:R382)</f>
        <v>14000</v>
      </c>
    </row>
    <row r="385" spans="1:18" x14ac:dyDescent="0.25">
      <c r="A385" s="65"/>
      <c r="B385" s="14"/>
      <c r="C385" s="65"/>
      <c r="D385" s="14"/>
      <c r="E385" s="65"/>
      <c r="F385" s="41"/>
      <c r="G385" s="40"/>
      <c r="H385" s="41"/>
      <c r="I385" s="40"/>
      <c r="J385" s="41"/>
      <c r="K385" s="40"/>
      <c r="L385" s="41"/>
      <c r="M385" s="40"/>
      <c r="N385" s="41"/>
      <c r="O385" s="40"/>
      <c r="P385" s="41"/>
      <c r="Q385" s="40"/>
      <c r="R385" s="41"/>
    </row>
    <row r="386" spans="1:18" x14ac:dyDescent="0.25">
      <c r="A386" s="65"/>
      <c r="B386" s="65"/>
      <c r="C386" s="65"/>
      <c r="D386" s="14"/>
      <c r="E386" s="65" t="s">
        <v>226</v>
      </c>
      <c r="F386" s="41"/>
      <c r="G386" s="40"/>
      <c r="H386" s="41"/>
      <c r="I386" s="40"/>
      <c r="J386" s="41"/>
      <c r="K386" s="40"/>
      <c r="L386" s="41"/>
      <c r="M386" s="40"/>
      <c r="N386" s="41"/>
      <c r="O386" s="40"/>
      <c r="P386" s="41"/>
      <c r="Q386" s="40"/>
      <c r="R386" s="41"/>
    </row>
    <row r="387" spans="1:18" x14ac:dyDescent="0.25">
      <c r="A387" s="65"/>
      <c r="B387" s="65"/>
      <c r="C387" s="65"/>
      <c r="D387" s="14"/>
      <c r="E387" s="65" t="s">
        <v>227</v>
      </c>
      <c r="F387" s="39">
        <f>F317+F363+F376+F384</f>
        <v>210460000</v>
      </c>
      <c r="G387" s="41"/>
      <c r="H387" s="39">
        <f>H317+H363+H376+H384</f>
        <v>158366000</v>
      </c>
      <c r="I387" s="41"/>
      <c r="J387" s="39">
        <f>J317+J363+J376+J384</f>
        <v>17411000</v>
      </c>
      <c r="K387" s="41"/>
      <c r="L387" s="39">
        <f>L317+L363+L376+L384</f>
        <v>34683000</v>
      </c>
      <c r="M387" s="41"/>
      <c r="N387" s="39">
        <f>N317+N363+N376+N384</f>
        <v>136980000</v>
      </c>
      <c r="O387" s="41"/>
      <c r="P387" s="39">
        <f>P317+P363+P376+P384</f>
        <v>74066000</v>
      </c>
      <c r="Q387" s="41"/>
      <c r="R387" s="39">
        <f>R317+R363+R376+R384</f>
        <v>586000</v>
      </c>
    </row>
    <row r="388" spans="1:18" x14ac:dyDescent="0.25">
      <c r="A388" s="65"/>
      <c r="B388" s="65"/>
      <c r="C388" s="65"/>
      <c r="D388" s="14"/>
      <c r="E388" s="65"/>
      <c r="F388" s="41"/>
      <c r="G388" s="40"/>
      <c r="H388" s="41"/>
      <c r="I388" s="40"/>
      <c r="J388" s="41"/>
      <c r="K388" s="40"/>
      <c r="L388" s="41"/>
      <c r="M388" s="40"/>
      <c r="N388" s="41"/>
      <c r="O388" s="40"/>
      <c r="P388" s="41"/>
      <c r="Q388" s="40"/>
      <c r="R388" s="41"/>
    </row>
    <row r="389" spans="1:18" x14ac:dyDescent="0.25">
      <c r="A389" s="10" t="s">
        <v>8</v>
      </c>
      <c r="B389" s="65"/>
      <c r="C389" s="65"/>
      <c r="D389" s="14"/>
      <c r="E389" s="65"/>
      <c r="F389" s="41"/>
      <c r="G389" s="40"/>
      <c r="H389" s="41"/>
      <c r="I389" s="40"/>
      <c r="J389" s="41"/>
      <c r="K389" s="40"/>
      <c r="L389" s="41"/>
      <c r="M389" s="40"/>
      <c r="N389" s="41"/>
      <c r="O389" s="40"/>
      <c r="P389" s="41"/>
      <c r="Q389" s="40"/>
      <c r="R389" s="41"/>
    </row>
    <row r="390" spans="1:18" x14ac:dyDescent="0.25">
      <c r="A390" s="10"/>
      <c r="B390" s="14"/>
      <c r="C390" s="65"/>
      <c r="D390" s="14"/>
      <c r="E390" s="65"/>
      <c r="F390" s="41"/>
      <c r="G390" s="40"/>
      <c r="H390" s="41"/>
      <c r="I390" s="40"/>
      <c r="J390" s="41"/>
      <c r="K390" s="40"/>
      <c r="L390" s="41"/>
      <c r="M390" s="40"/>
      <c r="N390" s="41"/>
      <c r="O390" s="40"/>
      <c r="P390" s="41"/>
      <c r="Q390" s="40"/>
      <c r="R390" s="41"/>
    </row>
    <row r="391" spans="1:18" x14ac:dyDescent="0.25">
      <c r="A391" s="10"/>
      <c r="B391" s="65" t="s">
        <v>62</v>
      </c>
      <c r="C391" s="65"/>
      <c r="D391" s="14"/>
      <c r="E391" s="65"/>
      <c r="F391" s="41"/>
      <c r="G391" s="40"/>
      <c r="H391" s="41"/>
      <c r="I391" s="40"/>
      <c r="J391" s="41"/>
      <c r="K391" s="40"/>
      <c r="L391" s="41"/>
      <c r="M391" s="40"/>
      <c r="N391" s="41"/>
      <c r="O391" s="40"/>
      <c r="P391" s="41"/>
      <c r="Q391" s="40"/>
      <c r="R391" s="41"/>
    </row>
    <row r="392" spans="1:18" x14ac:dyDescent="0.25">
      <c r="A392" s="65"/>
      <c r="B392" s="65"/>
      <c r="C392" s="65" t="s">
        <v>23</v>
      </c>
      <c r="D392" s="14"/>
      <c r="E392" s="65"/>
      <c r="F392" s="39">
        <f>SUM(H392:L392)</f>
        <v>22548000</v>
      </c>
      <c r="G392" s="40"/>
      <c r="H392" s="39">
        <v>6497000</v>
      </c>
      <c r="I392" s="40"/>
      <c r="J392" s="39">
        <v>14829000</v>
      </c>
      <c r="K392" s="40"/>
      <c r="L392" s="39">
        <v>1222000</v>
      </c>
      <c r="M392" s="40"/>
      <c r="N392" s="39">
        <v>13675000</v>
      </c>
      <c r="O392" s="40"/>
      <c r="P392" s="39">
        <v>8873000</v>
      </c>
      <c r="Q392" s="40"/>
      <c r="R392" s="39">
        <v>0</v>
      </c>
    </row>
    <row r="393" spans="1:18" x14ac:dyDescent="0.25">
      <c r="A393" s="65"/>
      <c r="B393" s="14"/>
      <c r="C393" s="65"/>
      <c r="D393" s="14"/>
      <c r="E393" s="65"/>
      <c r="F393" s="36"/>
      <c r="G393" s="40"/>
      <c r="H393" s="36"/>
      <c r="I393" s="40"/>
      <c r="J393" s="36"/>
      <c r="K393" s="40"/>
      <c r="L393" s="36"/>
      <c r="M393" s="40"/>
      <c r="N393" s="36"/>
      <c r="O393" s="40"/>
      <c r="P393" s="36"/>
      <c r="Q393" s="40"/>
      <c r="R393" s="36"/>
    </row>
    <row r="394" spans="1:18" x14ac:dyDescent="0.25">
      <c r="A394" s="65"/>
      <c r="B394" s="65" t="s">
        <v>27</v>
      </c>
      <c r="C394" s="65"/>
      <c r="D394" s="14"/>
      <c r="E394" s="65"/>
      <c r="F394" s="36"/>
      <c r="G394" s="40"/>
      <c r="H394" s="36"/>
      <c r="I394" s="40"/>
      <c r="J394" s="36"/>
      <c r="K394" s="40"/>
      <c r="L394" s="36"/>
      <c r="M394" s="40"/>
      <c r="N394" s="36"/>
      <c r="O394" s="40"/>
      <c r="P394" s="36"/>
      <c r="Q394" s="40"/>
      <c r="R394" s="36"/>
    </row>
    <row r="395" spans="1:18" x14ac:dyDescent="0.25">
      <c r="A395" s="65"/>
      <c r="B395" s="65"/>
      <c r="C395" s="65" t="s">
        <v>23</v>
      </c>
      <c r="D395" s="14"/>
      <c r="E395" s="65"/>
      <c r="F395" s="39">
        <f>SUM(H395:L395)</f>
        <v>276000</v>
      </c>
      <c r="G395" s="40"/>
      <c r="H395" s="39">
        <v>0</v>
      </c>
      <c r="I395" s="40"/>
      <c r="J395" s="39">
        <v>150000</v>
      </c>
      <c r="K395" s="40"/>
      <c r="L395" s="39">
        <v>126000</v>
      </c>
      <c r="M395" s="40"/>
      <c r="N395" s="39">
        <v>107000</v>
      </c>
      <c r="O395" s="40"/>
      <c r="P395" s="39">
        <v>169000</v>
      </c>
      <c r="Q395" s="40"/>
      <c r="R395" s="39">
        <v>0</v>
      </c>
    </row>
    <row r="396" spans="1:18" x14ac:dyDescent="0.25">
      <c r="A396" s="65"/>
      <c r="B396" s="65"/>
      <c r="C396" s="65"/>
      <c r="D396" s="14"/>
      <c r="E396" s="65"/>
      <c r="F396" s="41"/>
      <c r="G396" s="40"/>
      <c r="H396" s="41"/>
      <c r="I396" s="40"/>
      <c r="J396" s="41"/>
      <c r="K396" s="40"/>
      <c r="L396" s="41"/>
      <c r="M396" s="40"/>
      <c r="N396" s="41"/>
      <c r="O396" s="40"/>
      <c r="P396" s="41"/>
      <c r="Q396" s="40"/>
      <c r="R396" s="41"/>
    </row>
    <row r="397" spans="1:18" x14ac:dyDescent="0.25">
      <c r="A397" s="65"/>
      <c r="B397" s="65" t="s">
        <v>68</v>
      </c>
      <c r="C397" s="65"/>
      <c r="D397" s="14"/>
      <c r="E397" s="65"/>
      <c r="F397" s="41"/>
      <c r="G397" s="40"/>
      <c r="H397" s="41"/>
      <c r="I397" s="40"/>
      <c r="J397" s="41"/>
      <c r="K397" s="40"/>
      <c r="L397" s="41"/>
      <c r="M397" s="40"/>
      <c r="N397" s="41"/>
      <c r="O397" s="40"/>
      <c r="P397" s="41"/>
      <c r="Q397" s="40"/>
      <c r="R397" s="41"/>
    </row>
    <row r="398" spans="1:18" x14ac:dyDescent="0.25">
      <c r="A398" s="65"/>
      <c r="B398" s="65"/>
      <c r="C398" s="65" t="s">
        <v>23</v>
      </c>
      <c r="D398" s="14"/>
      <c r="E398" s="65"/>
      <c r="F398" s="39">
        <f>SUM(H398:L398)</f>
        <v>458000</v>
      </c>
      <c r="G398" s="40"/>
      <c r="H398" s="39">
        <v>0</v>
      </c>
      <c r="I398" s="40"/>
      <c r="J398" s="39">
        <v>167000</v>
      </c>
      <c r="K398" s="40"/>
      <c r="L398" s="39">
        <v>291000</v>
      </c>
      <c r="M398" s="40"/>
      <c r="N398" s="39">
        <v>238000</v>
      </c>
      <c r="O398" s="40"/>
      <c r="P398" s="39">
        <v>225000</v>
      </c>
      <c r="Q398" s="40"/>
      <c r="R398" s="39">
        <v>5000</v>
      </c>
    </row>
    <row r="399" spans="1:18" x14ac:dyDescent="0.25">
      <c r="A399" s="65"/>
      <c r="B399" s="65"/>
      <c r="C399" s="65"/>
      <c r="D399" s="14"/>
      <c r="E399" s="65"/>
      <c r="F399" s="41"/>
      <c r="G399" s="40"/>
      <c r="H399" s="41"/>
      <c r="I399" s="40"/>
      <c r="J399" s="41"/>
      <c r="K399" s="40"/>
      <c r="L399" s="41"/>
      <c r="M399" s="40"/>
      <c r="N399" s="41"/>
      <c r="O399" s="40"/>
      <c r="P399" s="41"/>
      <c r="Q399" s="40"/>
      <c r="R399" s="41"/>
    </row>
    <row r="400" spans="1:18" x14ac:dyDescent="0.25">
      <c r="A400" s="65"/>
      <c r="B400" s="65" t="s">
        <v>59</v>
      </c>
      <c r="C400" s="65"/>
      <c r="D400" s="14"/>
      <c r="E400" s="65"/>
      <c r="F400" s="36"/>
      <c r="G400" s="40"/>
      <c r="H400" s="36"/>
      <c r="I400" s="40"/>
      <c r="J400" s="36"/>
      <c r="K400" s="40"/>
      <c r="L400" s="36"/>
      <c r="M400" s="40"/>
      <c r="N400" s="36"/>
      <c r="O400" s="40"/>
      <c r="P400" s="36"/>
      <c r="Q400" s="40"/>
      <c r="R400" s="36"/>
    </row>
    <row r="401" spans="1:18" x14ac:dyDescent="0.25">
      <c r="A401" s="65"/>
      <c r="B401" s="14"/>
      <c r="C401" s="65" t="s">
        <v>69</v>
      </c>
      <c r="D401" s="14"/>
      <c r="E401" s="65"/>
      <c r="F401" s="39">
        <f>SUM(H401:L401)</f>
        <v>486000</v>
      </c>
      <c r="G401" s="40"/>
      <c r="H401" s="39">
        <v>418000</v>
      </c>
      <c r="I401" s="40"/>
      <c r="J401" s="39">
        <v>0</v>
      </c>
      <c r="K401" s="40"/>
      <c r="L401" s="39">
        <v>68000</v>
      </c>
      <c r="M401" s="40"/>
      <c r="N401" s="39">
        <v>381000</v>
      </c>
      <c r="O401" s="40"/>
      <c r="P401" s="39">
        <v>105000</v>
      </c>
      <c r="Q401" s="40"/>
      <c r="R401" s="39">
        <v>0</v>
      </c>
    </row>
    <row r="402" spans="1:18" x14ac:dyDescent="0.25">
      <c r="A402" s="65"/>
      <c r="B402" s="14"/>
      <c r="C402" s="65"/>
      <c r="D402" s="14"/>
      <c r="E402" s="65"/>
      <c r="F402" s="36"/>
      <c r="G402" s="40"/>
      <c r="H402" s="36"/>
      <c r="I402" s="40"/>
      <c r="J402" s="36"/>
      <c r="K402" s="40"/>
      <c r="L402" s="36"/>
      <c r="M402" s="40"/>
      <c r="N402" s="36"/>
      <c r="O402" s="40"/>
      <c r="P402" s="36"/>
      <c r="Q402" s="40"/>
      <c r="R402" s="36"/>
    </row>
    <row r="403" spans="1:18" x14ac:dyDescent="0.25">
      <c r="A403" s="65"/>
      <c r="B403" s="14"/>
      <c r="C403" s="65"/>
      <c r="D403" s="14"/>
      <c r="E403" s="65" t="s">
        <v>228</v>
      </c>
      <c r="F403" s="39">
        <f>F392+F395+F398+F401</f>
        <v>23768000</v>
      </c>
      <c r="G403" s="41"/>
      <c r="H403" s="39">
        <f>H392+H395+H398+H401</f>
        <v>6915000</v>
      </c>
      <c r="I403" s="41"/>
      <c r="J403" s="39">
        <f>J392+J395+J398+J401</f>
        <v>15146000</v>
      </c>
      <c r="K403" s="41"/>
      <c r="L403" s="39">
        <f>L392+L395+L398+L401</f>
        <v>1707000</v>
      </c>
      <c r="M403" s="41"/>
      <c r="N403" s="39">
        <f>N392+N395+N398+N401</f>
        <v>14401000</v>
      </c>
      <c r="O403" s="41"/>
      <c r="P403" s="39">
        <f>P392+P395+P398+P401</f>
        <v>9372000</v>
      </c>
      <c r="Q403" s="41"/>
      <c r="R403" s="39">
        <f>R392+R395+R398+R401</f>
        <v>5000</v>
      </c>
    </row>
    <row r="404" spans="1:18" x14ac:dyDescent="0.25">
      <c r="A404" s="65"/>
      <c r="B404" s="14"/>
      <c r="C404" s="65"/>
      <c r="D404" s="14"/>
      <c r="E404" s="65"/>
      <c r="F404" s="36"/>
      <c r="G404" s="40"/>
      <c r="H404" s="36"/>
      <c r="I404" s="40"/>
      <c r="J404" s="36"/>
      <c r="K404" s="40"/>
      <c r="L404" s="36"/>
      <c r="M404" s="40"/>
      <c r="N404" s="36"/>
      <c r="O404" s="40"/>
      <c r="P404" s="36"/>
      <c r="Q404" s="40"/>
      <c r="R404" s="36"/>
    </row>
    <row r="405" spans="1:18" x14ac:dyDescent="0.25">
      <c r="A405" s="10" t="s">
        <v>9</v>
      </c>
      <c r="B405" s="65"/>
      <c r="C405" s="65"/>
      <c r="D405" s="14"/>
      <c r="E405" s="65"/>
      <c r="F405" s="36"/>
      <c r="G405" s="40"/>
      <c r="H405" s="36"/>
      <c r="I405" s="40"/>
      <c r="J405" s="36"/>
      <c r="K405" s="40"/>
      <c r="L405" s="36"/>
      <c r="M405" s="40"/>
      <c r="N405" s="36"/>
      <c r="O405" s="40"/>
      <c r="P405" s="36"/>
      <c r="Q405" s="40"/>
      <c r="R405" s="36"/>
    </row>
    <row r="406" spans="1:18" x14ac:dyDescent="0.25">
      <c r="A406" s="65"/>
      <c r="B406" s="65"/>
      <c r="C406" s="65"/>
      <c r="D406" s="14"/>
      <c r="E406" s="65"/>
      <c r="F406" s="36"/>
      <c r="G406" s="40"/>
      <c r="H406" s="36"/>
      <c r="I406" s="40"/>
      <c r="J406" s="36"/>
      <c r="K406" s="40"/>
      <c r="L406" s="36"/>
      <c r="M406" s="40"/>
      <c r="N406" s="36"/>
      <c r="O406" s="40"/>
      <c r="P406" s="36"/>
      <c r="Q406" s="40"/>
      <c r="R406" s="36"/>
    </row>
    <row r="407" spans="1:18" x14ac:dyDescent="0.25">
      <c r="A407" s="65"/>
      <c r="B407" s="65" t="s">
        <v>62</v>
      </c>
      <c r="C407" s="65"/>
      <c r="D407" s="14"/>
      <c r="E407" s="65"/>
      <c r="F407" s="36"/>
      <c r="G407" s="40"/>
      <c r="H407" s="36"/>
      <c r="I407" s="40"/>
      <c r="J407" s="36"/>
      <c r="K407" s="40"/>
      <c r="L407" s="36"/>
      <c r="M407" s="40"/>
      <c r="N407" s="36"/>
      <c r="O407" s="40"/>
      <c r="P407" s="36"/>
      <c r="Q407" s="40"/>
      <c r="R407" s="36"/>
    </row>
    <row r="408" spans="1:18" x14ac:dyDescent="0.25">
      <c r="A408" s="14"/>
      <c r="B408" s="65"/>
      <c r="C408" s="65" t="s">
        <v>229</v>
      </c>
      <c r="D408" s="14"/>
      <c r="E408" s="65"/>
      <c r="F408" s="36">
        <f t="shared" ref="F408:F447" si="16">SUM(H408:L408)</f>
        <v>18049000</v>
      </c>
      <c r="G408" s="40"/>
      <c r="H408" s="36">
        <v>332000</v>
      </c>
      <c r="I408" s="40"/>
      <c r="J408" s="36">
        <v>17654000</v>
      </c>
      <c r="K408" s="40"/>
      <c r="L408" s="36">
        <v>63000</v>
      </c>
      <c r="M408" s="40"/>
      <c r="N408" s="36">
        <v>24348000</v>
      </c>
      <c r="O408" s="40"/>
      <c r="P408" s="36">
        <v>7383000</v>
      </c>
      <c r="Q408" s="40"/>
      <c r="R408" s="36">
        <v>13682000</v>
      </c>
    </row>
    <row r="409" spans="1:18" x14ac:dyDescent="0.25">
      <c r="A409" s="14"/>
      <c r="B409" s="65"/>
      <c r="C409" s="65" t="s">
        <v>230</v>
      </c>
      <c r="D409" s="14"/>
      <c r="E409" s="65"/>
      <c r="F409" s="36">
        <f t="shared" si="16"/>
        <v>2268000</v>
      </c>
      <c r="G409" s="40"/>
      <c r="H409" s="36">
        <v>1495000</v>
      </c>
      <c r="I409" s="40"/>
      <c r="J409" s="36">
        <v>757000</v>
      </c>
      <c r="K409" s="40"/>
      <c r="L409" s="36">
        <v>16000</v>
      </c>
      <c r="M409" s="40"/>
      <c r="N409" s="36">
        <v>1663000</v>
      </c>
      <c r="O409" s="40"/>
      <c r="P409" s="36">
        <v>710000</v>
      </c>
      <c r="Q409" s="40"/>
      <c r="R409" s="36">
        <v>105000</v>
      </c>
    </row>
    <row r="410" spans="1:18" x14ac:dyDescent="0.25">
      <c r="A410" s="14"/>
      <c r="B410" s="10"/>
      <c r="C410" s="65" t="s">
        <v>231</v>
      </c>
      <c r="D410" s="14"/>
      <c r="E410" s="65"/>
      <c r="F410" s="36">
        <f t="shared" si="16"/>
        <v>709000</v>
      </c>
      <c r="G410" s="40"/>
      <c r="H410" s="36">
        <v>0</v>
      </c>
      <c r="I410" s="40"/>
      <c r="J410" s="36">
        <v>669000</v>
      </c>
      <c r="K410" s="40"/>
      <c r="L410" s="36">
        <v>40000</v>
      </c>
      <c r="M410" s="40"/>
      <c r="N410" s="36">
        <v>1531000</v>
      </c>
      <c r="O410" s="40"/>
      <c r="P410" s="36">
        <v>1267000</v>
      </c>
      <c r="Q410" s="40"/>
      <c r="R410" s="36">
        <v>2089000</v>
      </c>
    </row>
    <row r="411" spans="1:18" x14ac:dyDescent="0.25">
      <c r="A411" s="14"/>
      <c r="B411" s="10"/>
      <c r="C411" s="65" t="s">
        <v>508</v>
      </c>
      <c r="D411" s="14"/>
      <c r="E411" s="65"/>
      <c r="F411" s="36">
        <f t="shared" si="16"/>
        <v>10000</v>
      </c>
      <c r="G411" s="40"/>
      <c r="H411" s="36">
        <v>1000</v>
      </c>
      <c r="I411" s="40"/>
      <c r="J411" s="36">
        <v>9000</v>
      </c>
      <c r="K411" s="40"/>
      <c r="L411" s="36">
        <v>0</v>
      </c>
      <c r="M411" s="40"/>
      <c r="N411" s="36">
        <v>5000</v>
      </c>
      <c r="O411" s="40"/>
      <c r="P411" s="36">
        <v>5000</v>
      </c>
      <c r="Q411" s="40"/>
      <c r="R411" s="36">
        <v>0</v>
      </c>
    </row>
    <row r="412" spans="1:18" x14ac:dyDescent="0.25">
      <c r="A412" s="14"/>
      <c r="B412" s="10"/>
      <c r="C412" s="65" t="s">
        <v>232</v>
      </c>
      <c r="D412" s="14"/>
      <c r="E412" s="65"/>
      <c r="F412" s="36">
        <f t="shared" si="16"/>
        <v>2667000</v>
      </c>
      <c r="G412" s="40"/>
      <c r="H412" s="36">
        <v>1090000</v>
      </c>
      <c r="I412" s="40"/>
      <c r="J412" s="36">
        <v>1567000</v>
      </c>
      <c r="K412" s="40"/>
      <c r="L412" s="36">
        <v>10000</v>
      </c>
      <c r="M412" s="40"/>
      <c r="N412" s="36">
        <v>1020000</v>
      </c>
      <c r="O412" s="40"/>
      <c r="P412" s="36">
        <v>2012000</v>
      </c>
      <c r="Q412" s="40"/>
      <c r="R412" s="36">
        <v>365000</v>
      </c>
    </row>
    <row r="413" spans="1:18" x14ac:dyDescent="0.25">
      <c r="A413" s="14"/>
      <c r="B413" s="65"/>
      <c r="C413" s="65" t="s">
        <v>233</v>
      </c>
      <c r="D413" s="14"/>
      <c r="E413" s="65"/>
      <c r="F413" s="36">
        <f t="shared" si="16"/>
        <v>7363000</v>
      </c>
      <c r="G413" s="40"/>
      <c r="H413" s="36">
        <v>750000</v>
      </c>
      <c r="I413" s="40"/>
      <c r="J413" s="36">
        <v>6563000</v>
      </c>
      <c r="K413" s="40"/>
      <c r="L413" s="36">
        <v>50000</v>
      </c>
      <c r="M413" s="40"/>
      <c r="N413" s="36">
        <v>8376000</v>
      </c>
      <c r="O413" s="40"/>
      <c r="P413" s="36">
        <v>837000</v>
      </c>
      <c r="Q413" s="40"/>
      <c r="R413" s="36">
        <v>1850000</v>
      </c>
    </row>
    <row r="414" spans="1:18" x14ac:dyDescent="0.25">
      <c r="A414" s="14"/>
      <c r="B414" s="65"/>
      <c r="C414" s="65" t="s">
        <v>234</v>
      </c>
      <c r="D414" s="14"/>
      <c r="E414" s="65"/>
      <c r="F414" s="36">
        <f t="shared" si="16"/>
        <v>16494000</v>
      </c>
      <c r="G414" s="40"/>
      <c r="H414" s="36">
        <v>681000</v>
      </c>
      <c r="I414" s="40"/>
      <c r="J414" s="36">
        <v>15731000</v>
      </c>
      <c r="K414" s="40"/>
      <c r="L414" s="36">
        <v>82000</v>
      </c>
      <c r="M414" s="40"/>
      <c r="N414" s="36">
        <v>15176000</v>
      </c>
      <c r="O414" s="40"/>
      <c r="P414" s="36">
        <v>4367000</v>
      </c>
      <c r="Q414" s="40"/>
      <c r="R414" s="36">
        <v>3049000</v>
      </c>
    </row>
    <row r="415" spans="1:18" x14ac:dyDescent="0.25">
      <c r="A415" s="14"/>
      <c r="B415" s="65"/>
      <c r="C415" s="65" t="s">
        <v>267</v>
      </c>
      <c r="D415" s="14"/>
      <c r="E415" s="65"/>
      <c r="F415" s="36">
        <f t="shared" si="16"/>
        <v>7453000</v>
      </c>
      <c r="G415" s="40"/>
      <c r="H415" s="36">
        <v>319000</v>
      </c>
      <c r="I415" s="40"/>
      <c r="J415" s="36">
        <v>7030000</v>
      </c>
      <c r="K415" s="40"/>
      <c r="L415" s="36">
        <v>104000</v>
      </c>
      <c r="M415" s="40"/>
      <c r="N415" s="36">
        <v>10444000</v>
      </c>
      <c r="O415" s="40"/>
      <c r="P415" s="36">
        <v>3579000</v>
      </c>
      <c r="Q415" s="40"/>
      <c r="R415" s="36">
        <v>6570000</v>
      </c>
    </row>
    <row r="416" spans="1:18" x14ac:dyDescent="0.25">
      <c r="A416" s="14"/>
      <c r="B416" s="65"/>
      <c r="C416" s="65" t="s">
        <v>236</v>
      </c>
      <c r="D416" s="14"/>
      <c r="E416" s="65"/>
      <c r="F416" s="36">
        <f t="shared" si="16"/>
        <v>6040000</v>
      </c>
      <c r="G416" s="40"/>
      <c r="H416" s="36">
        <v>1200000</v>
      </c>
      <c r="I416" s="40"/>
      <c r="J416" s="36">
        <v>4113000</v>
      </c>
      <c r="K416" s="40"/>
      <c r="L416" s="36">
        <v>727000</v>
      </c>
      <c r="M416" s="40"/>
      <c r="N416" s="36">
        <v>4275000</v>
      </c>
      <c r="O416" s="40"/>
      <c r="P416" s="36">
        <v>3533000</v>
      </c>
      <c r="Q416" s="40"/>
      <c r="R416" s="36">
        <v>1768000</v>
      </c>
    </row>
    <row r="417" spans="1:18" x14ac:dyDescent="0.25">
      <c r="A417" s="14"/>
      <c r="B417" s="65"/>
      <c r="C417" s="65" t="s">
        <v>237</v>
      </c>
      <c r="D417" s="14"/>
      <c r="E417" s="65"/>
      <c r="F417" s="36">
        <f t="shared" si="16"/>
        <v>17012000</v>
      </c>
      <c r="G417" s="40"/>
      <c r="H417" s="36">
        <v>1144000</v>
      </c>
      <c r="I417" s="40"/>
      <c r="J417" s="36">
        <v>15329000</v>
      </c>
      <c r="K417" s="40"/>
      <c r="L417" s="36">
        <v>539000</v>
      </c>
      <c r="M417" s="40"/>
      <c r="N417" s="36">
        <v>19386000</v>
      </c>
      <c r="O417" s="40"/>
      <c r="P417" s="36">
        <v>10435000</v>
      </c>
      <c r="Q417" s="40"/>
      <c r="R417" s="36">
        <v>12809000</v>
      </c>
    </row>
    <row r="418" spans="1:18" x14ac:dyDescent="0.25">
      <c r="A418" s="14"/>
      <c r="B418" s="65"/>
      <c r="C418" s="65" t="s">
        <v>238</v>
      </c>
      <c r="D418" s="14"/>
      <c r="E418" s="65"/>
      <c r="F418" s="36">
        <f t="shared" si="16"/>
        <v>360000</v>
      </c>
      <c r="G418" s="40"/>
      <c r="H418" s="36">
        <v>0</v>
      </c>
      <c r="I418" s="40"/>
      <c r="J418" s="36">
        <v>323000</v>
      </c>
      <c r="K418" s="40"/>
      <c r="L418" s="36">
        <v>37000</v>
      </c>
      <c r="M418" s="40"/>
      <c r="N418" s="36">
        <v>82000</v>
      </c>
      <c r="O418" s="40"/>
      <c r="P418" s="36">
        <v>277000</v>
      </c>
      <c r="Q418" s="40"/>
      <c r="R418" s="36">
        <v>-1000</v>
      </c>
    </row>
    <row r="419" spans="1:18" x14ac:dyDescent="0.25">
      <c r="A419" s="14"/>
      <c r="B419" s="65"/>
      <c r="C419" s="65" t="s">
        <v>239</v>
      </c>
      <c r="D419" s="14"/>
      <c r="E419" s="65"/>
      <c r="F419" s="36">
        <f t="shared" si="16"/>
        <v>3599000</v>
      </c>
      <c r="G419" s="40"/>
      <c r="H419" s="36">
        <v>1902000</v>
      </c>
      <c r="I419" s="40"/>
      <c r="J419" s="36">
        <v>1631000</v>
      </c>
      <c r="K419" s="40"/>
      <c r="L419" s="36">
        <v>66000</v>
      </c>
      <c r="M419" s="40"/>
      <c r="N419" s="36">
        <v>2206000</v>
      </c>
      <c r="O419" s="40"/>
      <c r="P419" s="36">
        <v>1393000</v>
      </c>
      <c r="Q419" s="40"/>
      <c r="R419" s="36">
        <v>0</v>
      </c>
    </row>
    <row r="420" spans="1:18" x14ac:dyDescent="0.25">
      <c r="A420" s="14"/>
      <c r="B420" s="14"/>
      <c r="C420" s="65" t="s">
        <v>240</v>
      </c>
      <c r="D420" s="14"/>
      <c r="E420" s="65"/>
      <c r="F420" s="36">
        <f t="shared" si="16"/>
        <v>1072000</v>
      </c>
      <c r="G420" s="40"/>
      <c r="H420" s="36">
        <v>1301000</v>
      </c>
      <c r="I420" s="40"/>
      <c r="J420" s="36">
        <v>-289000</v>
      </c>
      <c r="K420" s="40"/>
      <c r="L420" s="36">
        <v>60000</v>
      </c>
      <c r="M420" s="40"/>
      <c r="N420" s="36">
        <v>1143000</v>
      </c>
      <c r="O420" s="40"/>
      <c r="P420" s="36">
        <v>429000</v>
      </c>
      <c r="Q420" s="40"/>
      <c r="R420" s="36">
        <v>500000</v>
      </c>
    </row>
    <row r="421" spans="1:18" x14ac:dyDescent="0.25">
      <c r="A421" s="14"/>
      <c r="B421" s="65"/>
      <c r="C421" s="65" t="s">
        <v>241</v>
      </c>
      <c r="D421" s="14"/>
      <c r="E421" s="65"/>
      <c r="F421" s="36">
        <f t="shared" si="16"/>
        <v>63735000</v>
      </c>
      <c r="G421" s="40"/>
      <c r="H421" s="36">
        <v>4922000</v>
      </c>
      <c r="I421" s="40"/>
      <c r="J421" s="36">
        <v>57090000</v>
      </c>
      <c r="K421" s="40"/>
      <c r="L421" s="36">
        <v>1723000</v>
      </c>
      <c r="M421" s="40"/>
      <c r="N421" s="36">
        <v>51273000</v>
      </c>
      <c r="O421" s="40"/>
      <c r="P421" s="36">
        <v>37084000</v>
      </c>
      <c r="Q421" s="40"/>
      <c r="R421" s="36">
        <v>24622000</v>
      </c>
    </row>
    <row r="422" spans="1:18" x14ac:dyDescent="0.25">
      <c r="A422" s="14"/>
      <c r="B422" s="65"/>
      <c r="C422" s="65" t="s">
        <v>242</v>
      </c>
      <c r="D422" s="14"/>
      <c r="E422" s="65"/>
      <c r="F422" s="36">
        <f t="shared" si="16"/>
        <v>462000</v>
      </c>
      <c r="G422" s="40"/>
      <c r="H422" s="36">
        <v>0</v>
      </c>
      <c r="I422" s="40"/>
      <c r="J422" s="36">
        <v>16000</v>
      </c>
      <c r="K422" s="40"/>
      <c r="L422" s="36">
        <v>446000</v>
      </c>
      <c r="M422" s="40"/>
      <c r="N422" s="36">
        <v>259000</v>
      </c>
      <c r="O422" s="40"/>
      <c r="P422" s="36">
        <v>203000</v>
      </c>
      <c r="Q422" s="40"/>
      <c r="R422" s="36">
        <v>0</v>
      </c>
    </row>
    <row r="423" spans="1:18" x14ac:dyDescent="0.25">
      <c r="A423" s="14"/>
      <c r="B423" s="65"/>
      <c r="C423" s="65" t="s">
        <v>243</v>
      </c>
      <c r="D423" s="14"/>
      <c r="E423" s="65"/>
      <c r="F423" s="36">
        <f t="shared" si="16"/>
        <v>235000</v>
      </c>
      <c r="G423" s="40"/>
      <c r="H423" s="36">
        <v>0</v>
      </c>
      <c r="I423" s="40"/>
      <c r="J423" s="36">
        <v>235000</v>
      </c>
      <c r="K423" s="40"/>
      <c r="L423" s="36">
        <v>0</v>
      </c>
      <c r="M423" s="40"/>
      <c r="N423" s="36">
        <v>0</v>
      </c>
      <c r="O423" s="40"/>
      <c r="P423" s="36">
        <v>235000</v>
      </c>
      <c r="Q423" s="40"/>
      <c r="R423" s="36">
        <v>0</v>
      </c>
    </row>
    <row r="424" spans="1:18" x14ac:dyDescent="0.25">
      <c r="A424" s="14"/>
      <c r="B424" s="65"/>
      <c r="C424" s="65" t="s">
        <v>244</v>
      </c>
      <c r="D424" s="65"/>
      <c r="E424" s="65"/>
      <c r="F424" s="36">
        <f t="shared" si="16"/>
        <v>4216000</v>
      </c>
      <c r="G424" s="40"/>
      <c r="H424" s="36">
        <v>1744000</v>
      </c>
      <c r="I424" s="40"/>
      <c r="J424" s="36">
        <v>2204000</v>
      </c>
      <c r="K424" s="40"/>
      <c r="L424" s="36">
        <v>268000</v>
      </c>
      <c r="M424" s="40"/>
      <c r="N424" s="36">
        <v>2879000</v>
      </c>
      <c r="O424" s="40"/>
      <c r="P424" s="36">
        <v>1504000</v>
      </c>
      <c r="Q424" s="40"/>
      <c r="R424" s="36">
        <v>167000</v>
      </c>
    </row>
    <row r="425" spans="1:18" x14ac:dyDescent="0.25">
      <c r="A425" s="14"/>
      <c r="B425" s="10"/>
      <c r="C425" s="65" t="s">
        <v>131</v>
      </c>
      <c r="D425" s="14"/>
      <c r="E425" s="65"/>
      <c r="F425" s="36">
        <f t="shared" si="16"/>
        <v>454000</v>
      </c>
      <c r="G425" s="40"/>
      <c r="H425" s="36">
        <v>40000</v>
      </c>
      <c r="I425" s="40"/>
      <c r="J425" s="36">
        <v>414000</v>
      </c>
      <c r="K425" s="40"/>
      <c r="L425" s="36">
        <v>0</v>
      </c>
      <c r="M425" s="40"/>
      <c r="N425" s="36">
        <v>256000</v>
      </c>
      <c r="O425" s="40"/>
      <c r="P425" s="36">
        <v>197000</v>
      </c>
      <c r="Q425" s="40"/>
      <c r="R425" s="36">
        <v>-1000</v>
      </c>
    </row>
    <row r="426" spans="1:18" x14ac:dyDescent="0.25">
      <c r="A426" s="14"/>
      <c r="B426" s="65"/>
      <c r="C426" s="65" t="s">
        <v>245</v>
      </c>
      <c r="D426" s="14"/>
      <c r="E426" s="65"/>
      <c r="F426" s="36">
        <f t="shared" si="16"/>
        <v>2116000</v>
      </c>
      <c r="G426" s="40"/>
      <c r="H426" s="36">
        <v>285000</v>
      </c>
      <c r="I426" s="40"/>
      <c r="J426" s="36">
        <v>1831000</v>
      </c>
      <c r="K426" s="40"/>
      <c r="L426" s="36">
        <v>0</v>
      </c>
      <c r="M426" s="40"/>
      <c r="N426" s="36">
        <v>2230000</v>
      </c>
      <c r="O426" s="40"/>
      <c r="P426" s="36">
        <v>673000</v>
      </c>
      <c r="Q426" s="40"/>
      <c r="R426" s="36">
        <v>787000</v>
      </c>
    </row>
    <row r="427" spans="1:18" x14ac:dyDescent="0.25">
      <c r="A427" s="14"/>
      <c r="B427" s="65"/>
      <c r="C427" s="65" t="s">
        <v>246</v>
      </c>
      <c r="D427" s="14"/>
      <c r="E427" s="65"/>
      <c r="F427" s="36">
        <f t="shared" si="16"/>
        <v>3457000</v>
      </c>
      <c r="G427" s="40"/>
      <c r="H427" s="36">
        <v>327000</v>
      </c>
      <c r="I427" s="40"/>
      <c r="J427" s="36">
        <v>3032000</v>
      </c>
      <c r="K427" s="40"/>
      <c r="L427" s="36">
        <v>98000</v>
      </c>
      <c r="M427" s="40"/>
      <c r="N427" s="36">
        <v>5634000</v>
      </c>
      <c r="O427" s="40"/>
      <c r="P427" s="36">
        <v>2199000</v>
      </c>
      <c r="Q427" s="40"/>
      <c r="R427" s="36">
        <v>4376000</v>
      </c>
    </row>
    <row r="428" spans="1:18" x14ac:dyDescent="0.25">
      <c r="A428" s="14"/>
      <c r="B428" s="65"/>
      <c r="C428" s="65" t="s">
        <v>247</v>
      </c>
      <c r="D428" s="14"/>
      <c r="E428" s="65"/>
      <c r="F428" s="36">
        <f t="shared" si="16"/>
        <v>5780000</v>
      </c>
      <c r="G428" s="40"/>
      <c r="H428" s="36">
        <v>1548000</v>
      </c>
      <c r="I428" s="40"/>
      <c r="J428" s="36">
        <v>3752000</v>
      </c>
      <c r="K428" s="40"/>
      <c r="L428" s="36">
        <v>480000</v>
      </c>
      <c r="M428" s="40"/>
      <c r="N428" s="36">
        <v>5526000</v>
      </c>
      <c r="O428" s="40"/>
      <c r="P428" s="36">
        <v>2777000</v>
      </c>
      <c r="Q428" s="40"/>
      <c r="R428" s="36">
        <v>2523000</v>
      </c>
    </row>
    <row r="429" spans="1:18" x14ac:dyDescent="0.25">
      <c r="A429" s="14"/>
      <c r="B429" s="65"/>
      <c r="C429" s="65" t="s">
        <v>265</v>
      </c>
      <c r="D429" s="14"/>
      <c r="E429" s="65"/>
      <c r="F429" s="36">
        <f t="shared" ref="F429" si="17">SUM(H429:L429)</f>
        <v>11000</v>
      </c>
      <c r="G429" s="40"/>
      <c r="H429" s="36">
        <v>0</v>
      </c>
      <c r="I429" s="40"/>
      <c r="J429" s="36">
        <v>0</v>
      </c>
      <c r="K429" s="40"/>
      <c r="L429" s="36">
        <v>11000</v>
      </c>
      <c r="M429" s="40"/>
      <c r="N429" s="36">
        <v>8000</v>
      </c>
      <c r="O429" s="40"/>
      <c r="P429" s="36">
        <v>3000</v>
      </c>
      <c r="Q429" s="40"/>
      <c r="R429" s="36">
        <v>0</v>
      </c>
    </row>
    <row r="430" spans="1:18" x14ac:dyDescent="0.25">
      <c r="A430" s="14"/>
      <c r="B430" s="65"/>
      <c r="C430" s="65" t="s">
        <v>248</v>
      </c>
      <c r="D430" s="14"/>
      <c r="E430" s="65"/>
      <c r="F430" s="36">
        <f t="shared" si="16"/>
        <v>12170000</v>
      </c>
      <c r="G430" s="40"/>
      <c r="H430" s="36">
        <v>573000</v>
      </c>
      <c r="I430" s="40"/>
      <c r="J430" s="36">
        <v>1210000</v>
      </c>
      <c r="K430" s="40"/>
      <c r="L430" s="36">
        <v>10387000</v>
      </c>
      <c r="M430" s="40"/>
      <c r="N430" s="36">
        <v>7403000</v>
      </c>
      <c r="O430" s="40"/>
      <c r="P430" s="36">
        <v>4782000</v>
      </c>
      <c r="Q430" s="40"/>
      <c r="R430" s="36">
        <v>15000</v>
      </c>
    </row>
    <row r="431" spans="1:18" x14ac:dyDescent="0.25">
      <c r="A431" s="14"/>
      <c r="B431" s="65"/>
      <c r="C431" s="65" t="s">
        <v>249</v>
      </c>
      <c r="D431" s="14"/>
      <c r="E431" s="65"/>
      <c r="F431" s="36">
        <f t="shared" si="16"/>
        <v>6385000</v>
      </c>
      <c r="G431" s="40"/>
      <c r="H431" s="36">
        <v>362000</v>
      </c>
      <c r="I431" s="40"/>
      <c r="J431" s="36">
        <v>5546000</v>
      </c>
      <c r="K431" s="40"/>
      <c r="L431" s="36">
        <v>477000</v>
      </c>
      <c r="M431" s="40"/>
      <c r="N431" s="36">
        <v>4261000</v>
      </c>
      <c r="O431" s="40"/>
      <c r="P431" s="36">
        <v>4537000</v>
      </c>
      <c r="Q431" s="40"/>
      <c r="R431" s="36">
        <v>2413000</v>
      </c>
    </row>
    <row r="432" spans="1:18" x14ac:dyDescent="0.25">
      <c r="A432" s="14"/>
      <c r="B432" s="65"/>
      <c r="C432" s="65" t="s">
        <v>250</v>
      </c>
      <c r="D432" s="14"/>
      <c r="E432" s="65"/>
      <c r="F432" s="36">
        <f t="shared" si="16"/>
        <v>11900000</v>
      </c>
      <c r="G432" s="40"/>
      <c r="H432" s="36">
        <v>1407000</v>
      </c>
      <c r="I432" s="40"/>
      <c r="J432" s="36">
        <v>10113000</v>
      </c>
      <c r="K432" s="40"/>
      <c r="L432" s="36">
        <v>380000</v>
      </c>
      <c r="M432" s="40"/>
      <c r="N432" s="36">
        <v>9839000</v>
      </c>
      <c r="O432" s="40"/>
      <c r="P432" s="36">
        <v>5076000</v>
      </c>
      <c r="Q432" s="40"/>
      <c r="R432" s="36">
        <v>3015000</v>
      </c>
    </row>
    <row r="433" spans="1:18" x14ac:dyDescent="0.25">
      <c r="A433" s="14"/>
      <c r="B433" s="65"/>
      <c r="C433" s="65" t="s">
        <v>251</v>
      </c>
      <c r="D433" s="14"/>
      <c r="E433" s="65"/>
      <c r="F433" s="36">
        <f t="shared" si="16"/>
        <v>12734000</v>
      </c>
      <c r="G433" s="40"/>
      <c r="H433" s="36">
        <v>642000</v>
      </c>
      <c r="I433" s="40"/>
      <c r="J433" s="36">
        <v>11835000</v>
      </c>
      <c r="K433" s="40"/>
      <c r="L433" s="36">
        <v>257000</v>
      </c>
      <c r="M433" s="40"/>
      <c r="N433" s="36">
        <v>12175000</v>
      </c>
      <c r="O433" s="40"/>
      <c r="P433" s="36">
        <v>6185000</v>
      </c>
      <c r="Q433" s="40"/>
      <c r="R433" s="36">
        <v>5626000</v>
      </c>
    </row>
    <row r="434" spans="1:18" x14ac:dyDescent="0.25">
      <c r="A434" s="14"/>
      <c r="B434" s="65"/>
      <c r="C434" s="65" t="s">
        <v>252</v>
      </c>
      <c r="D434" s="14"/>
      <c r="E434" s="65"/>
      <c r="F434" s="36">
        <f t="shared" si="16"/>
        <v>6740000</v>
      </c>
      <c r="G434" s="40"/>
      <c r="H434" s="36">
        <v>243000</v>
      </c>
      <c r="I434" s="40"/>
      <c r="J434" s="36">
        <v>6486000</v>
      </c>
      <c r="K434" s="40"/>
      <c r="L434" s="36">
        <v>11000</v>
      </c>
      <c r="M434" s="40"/>
      <c r="N434" s="36">
        <v>7132000</v>
      </c>
      <c r="O434" s="40"/>
      <c r="P434" s="36">
        <v>2641000</v>
      </c>
      <c r="Q434" s="40"/>
      <c r="R434" s="36">
        <v>3033000</v>
      </c>
    </row>
    <row r="435" spans="1:18" x14ac:dyDescent="0.25">
      <c r="A435" s="14"/>
      <c r="B435" s="14"/>
      <c r="C435" s="65" t="s">
        <v>253</v>
      </c>
      <c r="D435" s="14"/>
      <c r="E435" s="65"/>
      <c r="F435" s="36">
        <f t="shared" si="16"/>
        <v>7476000</v>
      </c>
      <c r="G435" s="40"/>
      <c r="H435" s="36">
        <v>1613000</v>
      </c>
      <c r="I435" s="40"/>
      <c r="J435" s="36">
        <v>5796000</v>
      </c>
      <c r="K435" s="40"/>
      <c r="L435" s="36">
        <v>67000</v>
      </c>
      <c r="M435" s="40"/>
      <c r="N435" s="36">
        <v>8121000</v>
      </c>
      <c r="O435" s="40"/>
      <c r="P435" s="36">
        <v>3656000</v>
      </c>
      <c r="Q435" s="40"/>
      <c r="R435" s="36">
        <v>4301000</v>
      </c>
    </row>
    <row r="436" spans="1:18" x14ac:dyDescent="0.25">
      <c r="A436" s="14"/>
      <c r="B436" s="14"/>
      <c r="C436" s="65" t="s">
        <v>254</v>
      </c>
      <c r="D436" s="14"/>
      <c r="E436" s="65"/>
      <c r="F436" s="36">
        <f t="shared" si="16"/>
        <v>17376000</v>
      </c>
      <c r="G436" s="40"/>
      <c r="H436" s="36">
        <v>2204000</v>
      </c>
      <c r="I436" s="40"/>
      <c r="J436" s="36">
        <v>14362000</v>
      </c>
      <c r="K436" s="40"/>
      <c r="L436" s="36">
        <v>810000</v>
      </c>
      <c r="M436" s="40"/>
      <c r="N436" s="36">
        <v>16950000</v>
      </c>
      <c r="O436" s="40"/>
      <c r="P436" s="36">
        <v>11175000</v>
      </c>
      <c r="Q436" s="40"/>
      <c r="R436" s="36">
        <v>10749000</v>
      </c>
    </row>
    <row r="437" spans="1:18" x14ac:dyDescent="0.25">
      <c r="A437" s="14"/>
      <c r="B437" s="65"/>
      <c r="C437" s="65" t="s">
        <v>255</v>
      </c>
      <c r="D437" s="14"/>
      <c r="E437" s="65"/>
      <c r="F437" s="36">
        <f t="shared" si="16"/>
        <v>2262000</v>
      </c>
      <c r="G437" s="40"/>
      <c r="H437" s="36">
        <v>1271000</v>
      </c>
      <c r="I437" s="40"/>
      <c r="J437" s="36">
        <v>987000</v>
      </c>
      <c r="K437" s="40"/>
      <c r="L437" s="36">
        <v>4000</v>
      </c>
      <c r="M437" s="40"/>
      <c r="N437" s="36">
        <v>1378000</v>
      </c>
      <c r="O437" s="40"/>
      <c r="P437" s="36">
        <v>972000</v>
      </c>
      <c r="Q437" s="40"/>
      <c r="R437" s="36">
        <v>88000</v>
      </c>
    </row>
    <row r="438" spans="1:18" x14ac:dyDescent="0.25">
      <c r="A438" s="14"/>
      <c r="B438" s="14"/>
      <c r="C438" s="65" t="s">
        <v>256</v>
      </c>
      <c r="D438" s="14"/>
      <c r="E438" s="65"/>
      <c r="F438" s="36">
        <f t="shared" si="16"/>
        <v>3498000</v>
      </c>
      <c r="G438" s="40"/>
      <c r="H438" s="36">
        <v>178000</v>
      </c>
      <c r="I438" s="40"/>
      <c r="J438" s="36">
        <v>3307000</v>
      </c>
      <c r="K438" s="40"/>
      <c r="L438" s="36">
        <v>13000</v>
      </c>
      <c r="M438" s="40"/>
      <c r="N438" s="36">
        <v>2988000</v>
      </c>
      <c r="O438" s="40"/>
      <c r="P438" s="36">
        <v>1941000</v>
      </c>
      <c r="Q438" s="40"/>
      <c r="R438" s="36">
        <v>1431000</v>
      </c>
    </row>
    <row r="439" spans="1:18" x14ac:dyDescent="0.25">
      <c r="A439" s="14"/>
      <c r="B439" s="14"/>
      <c r="C439" s="65" t="s">
        <v>257</v>
      </c>
      <c r="D439" s="14"/>
      <c r="E439" s="65"/>
      <c r="F439" s="36">
        <f t="shared" si="16"/>
        <v>2002000</v>
      </c>
      <c r="G439" s="40"/>
      <c r="H439" s="36">
        <v>0</v>
      </c>
      <c r="I439" s="40"/>
      <c r="J439" s="36">
        <v>1692000</v>
      </c>
      <c r="K439" s="40"/>
      <c r="L439" s="36">
        <v>310000</v>
      </c>
      <c r="M439" s="40"/>
      <c r="N439" s="36">
        <v>1686000</v>
      </c>
      <c r="O439" s="40"/>
      <c r="P439" s="36">
        <v>794000</v>
      </c>
      <c r="Q439" s="40"/>
      <c r="R439" s="36">
        <v>478000</v>
      </c>
    </row>
    <row r="440" spans="1:18" x14ac:dyDescent="0.25">
      <c r="A440" s="14"/>
      <c r="B440" s="14"/>
      <c r="C440" s="65" t="s">
        <v>550</v>
      </c>
      <c r="D440" s="14"/>
      <c r="E440" s="65"/>
      <c r="F440" s="36">
        <f t="shared" ref="F440" si="18">SUM(H440:L440)</f>
        <v>62000</v>
      </c>
      <c r="G440" s="40"/>
      <c r="H440" s="36">
        <v>0</v>
      </c>
      <c r="I440" s="40"/>
      <c r="J440" s="36">
        <v>62000</v>
      </c>
      <c r="K440" s="40"/>
      <c r="L440" s="36">
        <v>0</v>
      </c>
      <c r="M440" s="40"/>
      <c r="N440" s="36">
        <v>41000</v>
      </c>
      <c r="O440" s="40"/>
      <c r="P440" s="36">
        <v>20000</v>
      </c>
      <c r="Q440" s="40"/>
      <c r="R440" s="36">
        <v>-1000</v>
      </c>
    </row>
    <row r="441" spans="1:18" x14ac:dyDescent="0.25">
      <c r="A441" s="14"/>
      <c r="B441" s="14"/>
      <c r="C441" s="65" t="s">
        <v>258</v>
      </c>
      <c r="D441" s="14"/>
      <c r="E441" s="65"/>
      <c r="F441" s="36">
        <f t="shared" si="16"/>
        <v>22198000</v>
      </c>
      <c r="G441" s="40"/>
      <c r="H441" s="36">
        <v>1639000</v>
      </c>
      <c r="I441" s="40"/>
      <c r="J441" s="36">
        <v>20357000</v>
      </c>
      <c r="K441" s="40"/>
      <c r="L441" s="36">
        <v>202000</v>
      </c>
      <c r="M441" s="40"/>
      <c r="N441" s="36">
        <v>17226000</v>
      </c>
      <c r="O441" s="40"/>
      <c r="P441" s="36">
        <v>7088000</v>
      </c>
      <c r="Q441" s="40"/>
      <c r="R441" s="36">
        <v>2116000</v>
      </c>
    </row>
    <row r="442" spans="1:18" x14ac:dyDescent="0.25">
      <c r="A442" s="14"/>
      <c r="B442" s="14"/>
      <c r="C442" s="65" t="s">
        <v>132</v>
      </c>
      <c r="D442" s="14"/>
      <c r="E442" s="65"/>
      <c r="F442" s="36">
        <f t="shared" si="16"/>
        <v>3762000</v>
      </c>
      <c r="G442" s="40"/>
      <c r="H442" s="36">
        <v>1474000</v>
      </c>
      <c r="I442" s="40"/>
      <c r="J442" s="36">
        <v>2030000</v>
      </c>
      <c r="K442" s="40"/>
      <c r="L442" s="36">
        <v>258000</v>
      </c>
      <c r="M442" s="40"/>
      <c r="N442" s="36">
        <v>3072000</v>
      </c>
      <c r="O442" s="40"/>
      <c r="P442" s="36">
        <v>1787000</v>
      </c>
      <c r="Q442" s="40"/>
      <c r="R442" s="36">
        <v>1097000</v>
      </c>
    </row>
    <row r="443" spans="1:18" x14ac:dyDescent="0.25">
      <c r="A443" s="14"/>
      <c r="B443" s="14"/>
      <c r="C443" s="65" t="s">
        <v>259</v>
      </c>
      <c r="D443" s="14"/>
      <c r="E443" s="65"/>
      <c r="F443" s="36">
        <f t="shared" si="16"/>
        <v>4208000</v>
      </c>
      <c r="G443" s="40"/>
      <c r="H443" s="36">
        <v>379000</v>
      </c>
      <c r="I443" s="40"/>
      <c r="J443" s="36">
        <v>3803000</v>
      </c>
      <c r="K443" s="40"/>
      <c r="L443" s="36">
        <v>26000</v>
      </c>
      <c r="M443" s="40"/>
      <c r="N443" s="36">
        <v>4495000</v>
      </c>
      <c r="O443" s="40"/>
      <c r="P443" s="36">
        <v>1376000</v>
      </c>
      <c r="Q443" s="40"/>
      <c r="R443" s="36">
        <v>1663000</v>
      </c>
    </row>
    <row r="444" spans="1:18" x14ac:dyDescent="0.25">
      <c r="A444" s="14"/>
      <c r="B444" s="14"/>
      <c r="C444" s="65" t="s">
        <v>260</v>
      </c>
      <c r="D444" s="14"/>
      <c r="E444" s="65"/>
      <c r="F444" s="36">
        <f t="shared" si="16"/>
        <v>1650000</v>
      </c>
      <c r="G444" s="40"/>
      <c r="H444" s="36">
        <v>0</v>
      </c>
      <c r="I444" s="40"/>
      <c r="J444" s="36">
        <v>1650000</v>
      </c>
      <c r="K444" s="40"/>
      <c r="L444" s="36">
        <v>0</v>
      </c>
      <c r="M444" s="40"/>
      <c r="N444" s="36">
        <v>2884000</v>
      </c>
      <c r="O444" s="40"/>
      <c r="P444" s="36">
        <v>700000</v>
      </c>
      <c r="Q444" s="40"/>
      <c r="R444" s="36">
        <v>1934000</v>
      </c>
    </row>
    <row r="445" spans="1:18" x14ac:dyDescent="0.25">
      <c r="A445" s="14"/>
      <c r="B445" s="14"/>
      <c r="C445" s="65" t="s">
        <v>261</v>
      </c>
      <c r="D445" s="14"/>
      <c r="E445" s="65"/>
      <c r="F445" s="36">
        <f t="shared" si="16"/>
        <v>10647000</v>
      </c>
      <c r="G445" s="40"/>
      <c r="H445" s="36">
        <v>6382000</v>
      </c>
      <c r="I445" s="40"/>
      <c r="J445" s="36">
        <v>243000</v>
      </c>
      <c r="K445" s="40"/>
      <c r="L445" s="36">
        <v>4022000</v>
      </c>
      <c r="M445" s="40"/>
      <c r="N445" s="36">
        <v>6870000</v>
      </c>
      <c r="O445" s="40"/>
      <c r="P445" s="36">
        <v>3856000</v>
      </c>
      <c r="Q445" s="40"/>
      <c r="R445" s="36">
        <v>79000</v>
      </c>
    </row>
    <row r="446" spans="1:18" x14ac:dyDescent="0.25">
      <c r="A446" s="14"/>
      <c r="B446" s="14"/>
      <c r="C446" s="65" t="s">
        <v>551</v>
      </c>
      <c r="D446" s="14"/>
      <c r="E446" s="65"/>
      <c r="F446" s="36">
        <f t="shared" ref="F446" si="19">SUM(H446:L446)</f>
        <v>21000</v>
      </c>
      <c r="G446" s="40"/>
      <c r="H446" s="36">
        <v>21000</v>
      </c>
      <c r="I446" s="40"/>
      <c r="J446" s="36">
        <v>0</v>
      </c>
      <c r="K446" s="40"/>
      <c r="L446" s="36">
        <v>0</v>
      </c>
      <c r="M446" s="40"/>
      <c r="N446" s="36">
        <v>14000</v>
      </c>
      <c r="O446" s="40"/>
      <c r="P446" s="36">
        <v>7000</v>
      </c>
      <c r="Q446" s="40"/>
      <c r="R446" s="36">
        <v>0</v>
      </c>
    </row>
    <row r="447" spans="1:18" x14ac:dyDescent="0.25">
      <c r="A447" s="14"/>
      <c r="B447" s="14"/>
      <c r="C447" s="65" t="s">
        <v>262</v>
      </c>
      <c r="D447" s="14"/>
      <c r="E447" s="65"/>
      <c r="F447" s="36">
        <f t="shared" si="16"/>
        <v>-304000</v>
      </c>
      <c r="G447" s="40"/>
      <c r="H447" s="36">
        <v>0</v>
      </c>
      <c r="I447" s="40"/>
      <c r="J447" s="36">
        <v>-304000</v>
      </c>
      <c r="K447" s="40"/>
      <c r="L447" s="36">
        <v>0</v>
      </c>
      <c r="M447" s="40"/>
      <c r="N447" s="36">
        <v>-15000</v>
      </c>
      <c r="O447" s="40"/>
      <c r="P447" s="36">
        <v>-288000</v>
      </c>
      <c r="Q447" s="40"/>
      <c r="R447" s="36">
        <v>1000</v>
      </c>
    </row>
    <row r="448" spans="1:18" x14ac:dyDescent="0.25">
      <c r="A448" s="14"/>
      <c r="B448" s="14"/>
      <c r="C448" s="65" t="s">
        <v>263</v>
      </c>
      <c r="D448" s="14"/>
      <c r="E448" s="65"/>
      <c r="F448" s="39">
        <f t="shared" ref="F448" si="20">SUM(H448:L448)</f>
        <v>4636000</v>
      </c>
      <c r="G448" s="40"/>
      <c r="H448" s="39">
        <v>695000</v>
      </c>
      <c r="I448" s="40"/>
      <c r="J448" s="39">
        <v>3937000</v>
      </c>
      <c r="K448" s="40"/>
      <c r="L448" s="39">
        <v>4000</v>
      </c>
      <c r="M448" s="40"/>
      <c r="N448" s="39">
        <v>4607000</v>
      </c>
      <c r="O448" s="40"/>
      <c r="P448" s="39">
        <v>1078000</v>
      </c>
      <c r="Q448" s="40"/>
      <c r="R448" s="39">
        <v>1049000</v>
      </c>
    </row>
    <row r="449" spans="1:18" x14ac:dyDescent="0.25">
      <c r="A449" s="14"/>
      <c r="B449" s="14"/>
      <c r="C449" s="65"/>
      <c r="D449" s="14"/>
      <c r="E449" s="65"/>
      <c r="F449" s="36"/>
      <c r="G449" s="40"/>
      <c r="H449" s="36"/>
      <c r="I449" s="40"/>
      <c r="J449" s="36"/>
      <c r="K449" s="40"/>
      <c r="L449" s="36"/>
      <c r="M449" s="40"/>
      <c r="N449" s="36"/>
      <c r="O449" s="40"/>
      <c r="P449" s="36"/>
      <c r="Q449" s="40"/>
      <c r="R449" s="36"/>
    </row>
    <row r="450" spans="1:18" x14ac:dyDescent="0.25">
      <c r="A450" s="65"/>
      <c r="B450" s="14"/>
      <c r="C450" s="65"/>
      <c r="D450" s="14"/>
      <c r="E450" s="65" t="s">
        <v>4</v>
      </c>
      <c r="F450" s="39">
        <f>SUM(F408:F448)</f>
        <v>292985000</v>
      </c>
      <c r="G450" s="41"/>
      <c r="H450" s="39">
        <f>SUM(H408:H448)</f>
        <v>38164000</v>
      </c>
      <c r="I450" s="41"/>
      <c r="J450" s="39">
        <f>SUM(J408:J448)</f>
        <v>232773000</v>
      </c>
      <c r="K450" s="41"/>
      <c r="L450" s="39">
        <f>SUM(L408:L448)</f>
        <v>22048000</v>
      </c>
      <c r="M450" s="41"/>
      <c r="N450" s="39">
        <f>SUM(N408:N448)</f>
        <v>268847000</v>
      </c>
      <c r="O450" s="41"/>
      <c r="P450" s="39">
        <f>SUM(P408:P448)</f>
        <v>138485000</v>
      </c>
      <c r="Q450" s="41"/>
      <c r="R450" s="39">
        <f>SUM(R408:R448)</f>
        <v>114347000</v>
      </c>
    </row>
    <row r="451" spans="1:18" x14ac:dyDescent="0.25">
      <c r="A451" s="65"/>
      <c r="B451" s="14"/>
      <c r="C451" s="65"/>
      <c r="D451" s="14"/>
      <c r="E451" s="65"/>
      <c r="F451" s="36"/>
      <c r="G451" s="40"/>
      <c r="H451" s="36"/>
      <c r="I451" s="40"/>
      <c r="J451" s="36"/>
      <c r="K451" s="40"/>
      <c r="L451" s="36"/>
      <c r="M451" s="40"/>
      <c r="N451" s="36"/>
      <c r="O451" s="40"/>
      <c r="P451" s="36"/>
      <c r="Q451" s="40"/>
      <c r="R451" s="36"/>
    </row>
    <row r="452" spans="1:18" x14ac:dyDescent="0.25">
      <c r="A452" s="65"/>
      <c r="B452" s="65" t="s">
        <v>27</v>
      </c>
      <c r="C452" s="65"/>
      <c r="D452" s="14"/>
      <c r="E452" s="65"/>
      <c r="F452" s="36"/>
      <c r="G452" s="40"/>
      <c r="H452" s="36"/>
      <c r="I452" s="40"/>
      <c r="J452" s="36"/>
      <c r="K452" s="40"/>
      <c r="L452" s="36"/>
      <c r="M452" s="40"/>
      <c r="N452" s="36"/>
      <c r="O452" s="40"/>
      <c r="P452" s="36"/>
      <c r="Q452" s="40"/>
      <c r="R452" s="36"/>
    </row>
    <row r="453" spans="1:18" x14ac:dyDescent="0.25">
      <c r="A453" s="65"/>
      <c r="B453" s="14"/>
      <c r="C453" s="65" t="s">
        <v>229</v>
      </c>
      <c r="D453" s="14"/>
      <c r="E453" s="65"/>
      <c r="F453" s="36">
        <f>SUM(H453:L453)</f>
        <v>225000</v>
      </c>
      <c r="G453" s="40"/>
      <c r="H453" s="36">
        <v>1000</v>
      </c>
      <c r="I453" s="40"/>
      <c r="J453" s="36">
        <v>2000</v>
      </c>
      <c r="K453" s="40"/>
      <c r="L453" s="36">
        <v>222000</v>
      </c>
      <c r="M453" s="40"/>
      <c r="N453" s="36">
        <v>124000</v>
      </c>
      <c r="O453" s="40"/>
      <c r="P453" s="36">
        <v>101000</v>
      </c>
      <c r="Q453" s="40"/>
      <c r="R453" s="36">
        <v>0</v>
      </c>
    </row>
    <row r="454" spans="1:18" x14ac:dyDescent="0.25">
      <c r="A454" s="65"/>
      <c r="B454" s="14"/>
      <c r="C454" s="65" t="s">
        <v>230</v>
      </c>
      <c r="D454" s="14"/>
      <c r="E454" s="65"/>
      <c r="F454" s="36">
        <f t="shared" ref="F454:F488" si="21">SUM(H454:L454)</f>
        <v>4680000</v>
      </c>
      <c r="G454" s="40"/>
      <c r="H454" s="36">
        <v>9000</v>
      </c>
      <c r="I454" s="40"/>
      <c r="J454" s="36">
        <v>922000</v>
      </c>
      <c r="K454" s="40"/>
      <c r="L454" s="36">
        <v>3749000</v>
      </c>
      <c r="M454" s="40"/>
      <c r="N454" s="36">
        <v>2524000</v>
      </c>
      <c r="O454" s="40"/>
      <c r="P454" s="36">
        <v>2196000</v>
      </c>
      <c r="Q454" s="40"/>
      <c r="R454" s="36">
        <v>40000</v>
      </c>
    </row>
    <row r="455" spans="1:18" x14ac:dyDescent="0.25">
      <c r="A455" s="65"/>
      <c r="B455" s="14"/>
      <c r="C455" s="65" t="s">
        <v>231</v>
      </c>
      <c r="D455" s="14"/>
      <c r="E455" s="65"/>
      <c r="F455" s="36">
        <f t="shared" si="21"/>
        <v>4046000</v>
      </c>
      <c r="G455" s="40"/>
      <c r="H455" s="36">
        <v>38000</v>
      </c>
      <c r="I455" s="40"/>
      <c r="J455" s="36">
        <v>15000</v>
      </c>
      <c r="K455" s="40"/>
      <c r="L455" s="36">
        <v>3993000</v>
      </c>
      <c r="M455" s="40"/>
      <c r="N455" s="36">
        <v>2099000</v>
      </c>
      <c r="O455" s="40"/>
      <c r="P455" s="36">
        <v>1946000</v>
      </c>
      <c r="Q455" s="40"/>
      <c r="R455" s="36">
        <v>-1000</v>
      </c>
    </row>
    <row r="456" spans="1:18" x14ac:dyDescent="0.25">
      <c r="A456" s="65"/>
      <c r="B456" s="14"/>
      <c r="C456" s="65" t="s">
        <v>508</v>
      </c>
      <c r="D456" s="14"/>
      <c r="E456" s="65"/>
      <c r="F456" s="36">
        <f t="shared" si="21"/>
        <v>1796000</v>
      </c>
      <c r="G456" s="40"/>
      <c r="H456" s="36">
        <v>83000</v>
      </c>
      <c r="I456" s="40"/>
      <c r="J456" s="36">
        <v>57000</v>
      </c>
      <c r="K456" s="40"/>
      <c r="L456" s="36">
        <v>1656000</v>
      </c>
      <c r="M456" s="40"/>
      <c r="N456" s="36">
        <v>868000</v>
      </c>
      <c r="O456" s="40"/>
      <c r="P456" s="36">
        <v>927000</v>
      </c>
      <c r="Q456" s="40"/>
      <c r="R456" s="36">
        <v>-1000</v>
      </c>
    </row>
    <row r="457" spans="1:18" x14ac:dyDescent="0.25">
      <c r="A457" s="65"/>
      <c r="B457" s="69"/>
      <c r="C457" s="65" t="s">
        <v>264</v>
      </c>
      <c r="D457" s="14"/>
      <c r="E457" s="65"/>
      <c r="F457" s="36">
        <f t="shared" si="21"/>
        <v>5500000</v>
      </c>
      <c r="G457" s="40"/>
      <c r="H457" s="36">
        <v>0</v>
      </c>
      <c r="I457" s="40"/>
      <c r="J457" s="36">
        <v>718000</v>
      </c>
      <c r="K457" s="40"/>
      <c r="L457" s="36">
        <v>4782000</v>
      </c>
      <c r="M457" s="40"/>
      <c r="N457" s="36">
        <v>1685000</v>
      </c>
      <c r="O457" s="40"/>
      <c r="P457" s="36">
        <v>4017000</v>
      </c>
      <c r="Q457" s="40"/>
      <c r="R457" s="36">
        <v>202000</v>
      </c>
    </row>
    <row r="458" spans="1:18" x14ac:dyDescent="0.25">
      <c r="A458" s="65"/>
      <c r="B458" s="14"/>
      <c r="C458" s="65" t="s">
        <v>233</v>
      </c>
      <c r="D458" s="14"/>
      <c r="E458" s="65"/>
      <c r="F458" s="36">
        <f t="shared" si="21"/>
        <v>4172000</v>
      </c>
      <c r="G458" s="40"/>
      <c r="H458" s="36">
        <v>0</v>
      </c>
      <c r="I458" s="40"/>
      <c r="J458" s="36">
        <v>905000</v>
      </c>
      <c r="K458" s="40"/>
      <c r="L458" s="36">
        <v>3267000</v>
      </c>
      <c r="M458" s="40"/>
      <c r="N458" s="36">
        <v>2029000</v>
      </c>
      <c r="O458" s="40"/>
      <c r="P458" s="36">
        <v>2143000</v>
      </c>
      <c r="Q458" s="40"/>
      <c r="R458" s="36">
        <v>0</v>
      </c>
    </row>
    <row r="459" spans="1:18" x14ac:dyDescent="0.25">
      <c r="A459" s="65"/>
      <c r="B459" s="14"/>
      <c r="C459" s="65" t="s">
        <v>234</v>
      </c>
      <c r="D459" s="14"/>
      <c r="E459" s="65"/>
      <c r="F459" s="36">
        <f t="shared" si="21"/>
        <v>1124000</v>
      </c>
      <c r="G459" s="40"/>
      <c r="H459" s="36">
        <v>0</v>
      </c>
      <c r="I459" s="40"/>
      <c r="J459" s="36">
        <v>113000</v>
      </c>
      <c r="K459" s="40"/>
      <c r="L459" s="36">
        <v>1011000</v>
      </c>
      <c r="M459" s="40"/>
      <c r="N459" s="36">
        <v>543000</v>
      </c>
      <c r="O459" s="40"/>
      <c r="P459" s="36">
        <v>581000</v>
      </c>
      <c r="Q459" s="40"/>
      <c r="R459" s="36">
        <v>0</v>
      </c>
    </row>
    <row r="460" spans="1:18" x14ac:dyDescent="0.25">
      <c r="A460" s="65"/>
      <c r="B460" s="14"/>
      <c r="C460" s="65" t="s">
        <v>235</v>
      </c>
      <c r="D460" s="14"/>
      <c r="E460" s="65"/>
      <c r="F460" s="36">
        <f t="shared" si="21"/>
        <v>3668000</v>
      </c>
      <c r="G460" s="40"/>
      <c r="H460" s="36">
        <v>6000</v>
      </c>
      <c r="I460" s="40"/>
      <c r="J460" s="36">
        <v>18000</v>
      </c>
      <c r="K460" s="40"/>
      <c r="L460" s="36">
        <v>3644000</v>
      </c>
      <c r="M460" s="40"/>
      <c r="N460" s="36">
        <v>1801000</v>
      </c>
      <c r="O460" s="40"/>
      <c r="P460" s="36">
        <v>1866000</v>
      </c>
      <c r="Q460" s="40"/>
      <c r="R460" s="36">
        <v>-1000</v>
      </c>
    </row>
    <row r="461" spans="1:18" x14ac:dyDescent="0.25">
      <c r="A461" s="65"/>
      <c r="B461" s="14"/>
      <c r="C461" s="65" t="s">
        <v>236</v>
      </c>
      <c r="D461" s="14"/>
      <c r="E461" s="65"/>
      <c r="F461" s="36">
        <f t="shared" si="21"/>
        <v>7000</v>
      </c>
      <c r="G461" s="40"/>
      <c r="H461" s="36">
        <v>0</v>
      </c>
      <c r="I461" s="40"/>
      <c r="J461" s="36">
        <v>-2000</v>
      </c>
      <c r="K461" s="40"/>
      <c r="L461" s="36">
        <v>9000</v>
      </c>
      <c r="M461" s="40"/>
      <c r="N461" s="36">
        <v>6000</v>
      </c>
      <c r="O461" s="40"/>
      <c r="P461" s="36">
        <v>2000</v>
      </c>
      <c r="Q461" s="40"/>
      <c r="R461" s="36">
        <v>1000</v>
      </c>
    </row>
    <row r="462" spans="1:18" x14ac:dyDescent="0.25">
      <c r="A462" s="65"/>
      <c r="B462" s="14"/>
      <c r="C462" s="65" t="s">
        <v>23</v>
      </c>
      <c r="D462" s="14"/>
      <c r="E462" s="65"/>
      <c r="F462" s="36">
        <f t="shared" si="21"/>
        <v>14185000</v>
      </c>
      <c r="G462" s="40"/>
      <c r="H462" s="36">
        <v>1598000</v>
      </c>
      <c r="I462" s="40"/>
      <c r="J462" s="36">
        <v>2709000</v>
      </c>
      <c r="K462" s="40"/>
      <c r="L462" s="36">
        <v>9878000</v>
      </c>
      <c r="M462" s="40"/>
      <c r="N462" s="36">
        <v>8397000</v>
      </c>
      <c r="O462" s="40"/>
      <c r="P462" s="36">
        <v>6221000</v>
      </c>
      <c r="Q462" s="40"/>
      <c r="R462" s="36">
        <v>433000</v>
      </c>
    </row>
    <row r="463" spans="1:18" x14ac:dyDescent="0.25">
      <c r="A463" s="65"/>
      <c r="B463" s="14"/>
      <c r="C463" s="65" t="s">
        <v>237</v>
      </c>
      <c r="D463" s="14"/>
      <c r="E463" s="65"/>
      <c r="F463" s="36">
        <f t="shared" si="21"/>
        <v>1201000</v>
      </c>
      <c r="G463" s="40"/>
      <c r="H463" s="36">
        <v>26000</v>
      </c>
      <c r="I463" s="40"/>
      <c r="J463" s="36">
        <v>242000</v>
      </c>
      <c r="K463" s="40"/>
      <c r="L463" s="36">
        <v>933000</v>
      </c>
      <c r="M463" s="40"/>
      <c r="N463" s="36">
        <v>738000</v>
      </c>
      <c r="O463" s="40"/>
      <c r="P463" s="36">
        <v>460000</v>
      </c>
      <c r="Q463" s="40"/>
      <c r="R463" s="36">
        <v>-3000</v>
      </c>
    </row>
    <row r="464" spans="1:18" x14ac:dyDescent="0.25">
      <c r="A464" s="65"/>
      <c r="B464" s="14"/>
      <c r="C464" s="65" t="s">
        <v>239</v>
      </c>
      <c r="D464" s="14"/>
      <c r="E464" s="65"/>
      <c r="F464" s="36">
        <f t="shared" si="21"/>
        <v>1706000</v>
      </c>
      <c r="G464" s="40"/>
      <c r="H464" s="36">
        <v>128000</v>
      </c>
      <c r="I464" s="40"/>
      <c r="J464" s="36">
        <v>78000</v>
      </c>
      <c r="K464" s="40"/>
      <c r="L464" s="36">
        <v>1500000</v>
      </c>
      <c r="M464" s="40"/>
      <c r="N464" s="36">
        <v>834000</v>
      </c>
      <c r="O464" s="40"/>
      <c r="P464" s="36">
        <v>872000</v>
      </c>
      <c r="Q464" s="40"/>
      <c r="R464" s="36">
        <v>0</v>
      </c>
    </row>
    <row r="465" spans="1:18" x14ac:dyDescent="0.25">
      <c r="A465" s="65"/>
      <c r="B465" s="14"/>
      <c r="C465" s="65" t="s">
        <v>240</v>
      </c>
      <c r="D465" s="14"/>
      <c r="E465" s="65"/>
      <c r="F465" s="36">
        <f t="shared" si="21"/>
        <v>1775000</v>
      </c>
      <c r="G465" s="40"/>
      <c r="H465" s="36">
        <v>3000</v>
      </c>
      <c r="I465" s="40"/>
      <c r="J465" s="36">
        <v>320000</v>
      </c>
      <c r="K465" s="40"/>
      <c r="L465" s="36">
        <v>1452000</v>
      </c>
      <c r="M465" s="40"/>
      <c r="N465" s="36">
        <v>1017000</v>
      </c>
      <c r="O465" s="40"/>
      <c r="P465" s="36">
        <v>783000</v>
      </c>
      <c r="Q465" s="40"/>
      <c r="R465" s="36">
        <v>25000</v>
      </c>
    </row>
    <row r="466" spans="1:18" x14ac:dyDescent="0.25">
      <c r="A466" s="65"/>
      <c r="B466" s="14"/>
      <c r="C466" s="65" t="s">
        <v>241</v>
      </c>
      <c r="D466" s="14"/>
      <c r="E466" s="65"/>
      <c r="F466" s="36">
        <f t="shared" si="21"/>
        <v>17378000</v>
      </c>
      <c r="G466" s="40"/>
      <c r="H466" s="36">
        <v>78000</v>
      </c>
      <c r="I466" s="40"/>
      <c r="J466" s="36">
        <v>1328000</v>
      </c>
      <c r="K466" s="40"/>
      <c r="L466" s="36">
        <v>15972000</v>
      </c>
      <c r="M466" s="40"/>
      <c r="N466" s="36">
        <v>10113000</v>
      </c>
      <c r="O466" s="40"/>
      <c r="P466" s="36">
        <v>7265000</v>
      </c>
      <c r="Q466" s="40"/>
      <c r="R466" s="36">
        <v>0</v>
      </c>
    </row>
    <row r="467" spans="1:18" x14ac:dyDescent="0.25">
      <c r="A467" s="65"/>
      <c r="B467" s="14"/>
      <c r="C467" s="65" t="s">
        <v>242</v>
      </c>
      <c r="D467" s="14"/>
      <c r="E467" s="65"/>
      <c r="F467" s="36">
        <f t="shared" si="21"/>
        <v>3578000</v>
      </c>
      <c r="G467" s="40"/>
      <c r="H467" s="36">
        <v>2771000</v>
      </c>
      <c r="I467" s="40"/>
      <c r="J467" s="36">
        <v>-40000</v>
      </c>
      <c r="K467" s="40"/>
      <c r="L467" s="36">
        <v>847000</v>
      </c>
      <c r="M467" s="40"/>
      <c r="N467" s="36">
        <v>2123000</v>
      </c>
      <c r="O467" s="40"/>
      <c r="P467" s="36">
        <v>1562000</v>
      </c>
      <c r="Q467" s="40"/>
      <c r="R467" s="36">
        <v>107000</v>
      </c>
    </row>
    <row r="468" spans="1:18" x14ac:dyDescent="0.25">
      <c r="A468" s="65"/>
      <c r="B468" s="14"/>
      <c r="C468" s="65" t="s">
        <v>244</v>
      </c>
      <c r="D468" s="14"/>
      <c r="E468" s="65"/>
      <c r="F468" s="36">
        <f t="shared" si="21"/>
        <v>5409000</v>
      </c>
      <c r="G468" s="40"/>
      <c r="H468" s="36">
        <v>199000</v>
      </c>
      <c r="I468" s="40"/>
      <c r="J468" s="36">
        <v>93000</v>
      </c>
      <c r="K468" s="40"/>
      <c r="L468" s="36">
        <v>5117000</v>
      </c>
      <c r="M468" s="40"/>
      <c r="N468" s="36">
        <v>2140000</v>
      </c>
      <c r="O468" s="40"/>
      <c r="P468" s="36">
        <v>3268000</v>
      </c>
      <c r="Q468" s="40"/>
      <c r="R468" s="36">
        <v>-1000</v>
      </c>
    </row>
    <row r="469" spans="1:18" x14ac:dyDescent="0.25">
      <c r="A469" s="65"/>
      <c r="B469" s="69"/>
      <c r="C469" s="65" t="s">
        <v>246</v>
      </c>
      <c r="D469" s="14"/>
      <c r="E469" s="65"/>
      <c r="F469" s="36">
        <f t="shared" si="21"/>
        <v>1391000</v>
      </c>
      <c r="G469" s="40"/>
      <c r="H469" s="36">
        <v>0</v>
      </c>
      <c r="I469" s="40"/>
      <c r="J469" s="36">
        <v>344000</v>
      </c>
      <c r="K469" s="40"/>
      <c r="L469" s="36">
        <v>1047000</v>
      </c>
      <c r="M469" s="40"/>
      <c r="N469" s="36">
        <v>429000</v>
      </c>
      <c r="O469" s="40"/>
      <c r="P469" s="36">
        <v>963000</v>
      </c>
      <c r="Q469" s="40"/>
      <c r="R469" s="36">
        <v>1000</v>
      </c>
    </row>
    <row r="470" spans="1:18" x14ac:dyDescent="0.25">
      <c r="A470" s="65"/>
      <c r="B470" s="14"/>
      <c r="C470" s="65" t="s">
        <v>247</v>
      </c>
      <c r="D470" s="14"/>
      <c r="E470" s="65"/>
      <c r="F470" s="36">
        <f t="shared" si="21"/>
        <v>8186000</v>
      </c>
      <c r="G470" s="40"/>
      <c r="H470" s="36">
        <v>0</v>
      </c>
      <c r="I470" s="40"/>
      <c r="J470" s="36">
        <v>401000</v>
      </c>
      <c r="K470" s="40"/>
      <c r="L470" s="36">
        <v>7785000</v>
      </c>
      <c r="M470" s="40"/>
      <c r="N470" s="36">
        <v>4913000</v>
      </c>
      <c r="O470" s="40"/>
      <c r="P470" s="36">
        <v>3574000</v>
      </c>
      <c r="Q470" s="40"/>
      <c r="R470" s="36">
        <v>301000</v>
      </c>
    </row>
    <row r="471" spans="1:18" x14ac:dyDescent="0.25">
      <c r="A471" s="65"/>
      <c r="B471" s="14"/>
      <c r="C471" s="65" t="s">
        <v>265</v>
      </c>
      <c r="D471" s="14"/>
      <c r="E471" s="65"/>
      <c r="F471" s="36">
        <f t="shared" si="21"/>
        <v>3000</v>
      </c>
      <c r="G471" s="40"/>
      <c r="H471" s="36">
        <v>0</v>
      </c>
      <c r="I471" s="40"/>
      <c r="J471" s="36">
        <v>0</v>
      </c>
      <c r="K471" s="40"/>
      <c r="L471" s="36">
        <v>3000</v>
      </c>
      <c r="M471" s="40"/>
      <c r="N471" s="36">
        <v>0</v>
      </c>
      <c r="O471" s="40"/>
      <c r="P471" s="36">
        <v>3000</v>
      </c>
      <c r="Q471" s="40"/>
      <c r="R471" s="36">
        <v>0</v>
      </c>
    </row>
    <row r="472" spans="1:18" x14ac:dyDescent="0.25">
      <c r="A472" s="65"/>
      <c r="B472" s="14"/>
      <c r="C472" s="65" t="s">
        <v>248</v>
      </c>
      <c r="D472" s="14"/>
      <c r="E472" s="65"/>
      <c r="F472" s="36">
        <f t="shared" si="21"/>
        <v>721000</v>
      </c>
      <c r="G472" s="40"/>
      <c r="H472" s="36">
        <v>0</v>
      </c>
      <c r="I472" s="40"/>
      <c r="J472" s="36">
        <v>180000</v>
      </c>
      <c r="K472" s="40"/>
      <c r="L472" s="36">
        <v>541000</v>
      </c>
      <c r="M472" s="40"/>
      <c r="N472" s="36">
        <v>433000</v>
      </c>
      <c r="O472" s="40"/>
      <c r="P472" s="36">
        <v>288000</v>
      </c>
      <c r="Q472" s="40"/>
      <c r="R472" s="36">
        <v>0</v>
      </c>
    </row>
    <row r="473" spans="1:18" x14ac:dyDescent="0.25">
      <c r="A473" s="65"/>
      <c r="B473" s="65"/>
      <c r="C473" s="65" t="s">
        <v>249</v>
      </c>
      <c r="D473" s="14"/>
      <c r="E473" s="65"/>
      <c r="F473" s="36">
        <f t="shared" si="21"/>
        <v>686000</v>
      </c>
      <c r="G473" s="40"/>
      <c r="H473" s="36">
        <v>0</v>
      </c>
      <c r="I473" s="40"/>
      <c r="J473" s="36">
        <v>51000</v>
      </c>
      <c r="K473" s="40"/>
      <c r="L473" s="36">
        <v>635000</v>
      </c>
      <c r="M473" s="40"/>
      <c r="N473" s="36">
        <v>448000</v>
      </c>
      <c r="O473" s="40"/>
      <c r="P473" s="36">
        <v>238000</v>
      </c>
      <c r="Q473" s="40"/>
      <c r="R473" s="36">
        <v>0</v>
      </c>
    </row>
    <row r="474" spans="1:18" x14ac:dyDescent="0.25">
      <c r="A474" s="65"/>
      <c r="B474" s="69"/>
      <c r="C474" s="65" t="s">
        <v>250</v>
      </c>
      <c r="D474" s="14"/>
      <c r="E474" s="65"/>
      <c r="F474" s="36">
        <f t="shared" si="21"/>
        <v>1604000</v>
      </c>
      <c r="G474" s="40"/>
      <c r="H474" s="36">
        <v>43000</v>
      </c>
      <c r="I474" s="40"/>
      <c r="J474" s="36">
        <v>266000</v>
      </c>
      <c r="K474" s="40"/>
      <c r="L474" s="36">
        <v>1295000</v>
      </c>
      <c r="M474" s="40"/>
      <c r="N474" s="36">
        <v>979000</v>
      </c>
      <c r="O474" s="40"/>
      <c r="P474" s="36">
        <v>624000</v>
      </c>
      <c r="Q474" s="40"/>
      <c r="R474" s="36">
        <v>-1000</v>
      </c>
    </row>
    <row r="475" spans="1:18" x14ac:dyDescent="0.25">
      <c r="A475" s="65"/>
      <c r="B475" s="69"/>
      <c r="C475" s="65" t="s">
        <v>251</v>
      </c>
      <c r="D475" s="14"/>
      <c r="E475" s="65"/>
      <c r="F475" s="36">
        <f t="shared" si="21"/>
        <v>1029000</v>
      </c>
      <c r="G475" s="40"/>
      <c r="H475" s="36">
        <v>0</v>
      </c>
      <c r="I475" s="40"/>
      <c r="J475" s="36">
        <v>-74000</v>
      </c>
      <c r="K475" s="40"/>
      <c r="L475" s="36">
        <v>1103000</v>
      </c>
      <c r="M475" s="40"/>
      <c r="N475" s="36">
        <v>583000</v>
      </c>
      <c r="O475" s="40"/>
      <c r="P475" s="36">
        <v>445000</v>
      </c>
      <c r="Q475" s="40"/>
      <c r="R475" s="36">
        <v>-1000</v>
      </c>
    </row>
    <row r="476" spans="1:18" x14ac:dyDescent="0.25">
      <c r="A476" s="65"/>
      <c r="B476" s="69"/>
      <c r="C476" s="65" t="s">
        <v>252</v>
      </c>
      <c r="D476" s="14"/>
      <c r="E476" s="65"/>
      <c r="F476" s="36">
        <f t="shared" si="21"/>
        <v>793000</v>
      </c>
      <c r="G476" s="40"/>
      <c r="H476" s="36">
        <v>0</v>
      </c>
      <c r="I476" s="40"/>
      <c r="J476" s="36">
        <v>0</v>
      </c>
      <c r="K476" s="40"/>
      <c r="L476" s="36">
        <v>793000</v>
      </c>
      <c r="M476" s="40"/>
      <c r="N476" s="36">
        <v>456000</v>
      </c>
      <c r="O476" s="40"/>
      <c r="P476" s="36">
        <v>337000</v>
      </c>
      <c r="Q476" s="40"/>
      <c r="R476" s="36">
        <v>0</v>
      </c>
    </row>
    <row r="477" spans="1:18" x14ac:dyDescent="0.25">
      <c r="A477" s="65"/>
      <c r="B477" s="69"/>
      <c r="C477" s="65" t="s">
        <v>253</v>
      </c>
      <c r="D477" s="14"/>
      <c r="E477" s="65"/>
      <c r="F477" s="36">
        <f t="shared" si="21"/>
        <v>4654000</v>
      </c>
      <c r="G477" s="40"/>
      <c r="H477" s="36">
        <v>-4000</v>
      </c>
      <c r="I477" s="40"/>
      <c r="J477" s="36">
        <v>275000</v>
      </c>
      <c r="K477" s="40"/>
      <c r="L477" s="36">
        <v>4383000</v>
      </c>
      <c r="M477" s="40"/>
      <c r="N477" s="36">
        <v>2418000</v>
      </c>
      <c r="O477" s="40"/>
      <c r="P477" s="36">
        <v>2236000</v>
      </c>
      <c r="Q477" s="40"/>
      <c r="R477" s="36">
        <v>0</v>
      </c>
    </row>
    <row r="478" spans="1:18" x14ac:dyDescent="0.25">
      <c r="A478" s="65"/>
      <c r="B478" s="69"/>
      <c r="C478" s="65" t="s">
        <v>254</v>
      </c>
      <c r="D478" s="14"/>
      <c r="E478" s="65"/>
      <c r="F478" s="36">
        <f t="shared" si="21"/>
        <v>4519000</v>
      </c>
      <c r="G478" s="40"/>
      <c r="H478" s="36">
        <v>4000</v>
      </c>
      <c r="I478" s="40"/>
      <c r="J478" s="36">
        <v>276000</v>
      </c>
      <c r="K478" s="40"/>
      <c r="L478" s="36">
        <v>4239000</v>
      </c>
      <c r="M478" s="40"/>
      <c r="N478" s="36">
        <v>2571000</v>
      </c>
      <c r="O478" s="40"/>
      <c r="P478" s="36">
        <v>1949000</v>
      </c>
      <c r="Q478" s="40"/>
      <c r="R478" s="36">
        <v>1000</v>
      </c>
    </row>
    <row r="479" spans="1:18" x14ac:dyDescent="0.25">
      <c r="A479" s="65"/>
      <c r="B479" s="69"/>
      <c r="C479" s="65" t="s">
        <v>552</v>
      </c>
      <c r="D479" s="14"/>
      <c r="E479" s="65"/>
      <c r="F479" s="36">
        <f t="shared" si="21"/>
        <v>94000</v>
      </c>
      <c r="G479" s="40"/>
      <c r="H479" s="36">
        <v>0</v>
      </c>
      <c r="I479" s="40"/>
      <c r="J479" s="36">
        <v>0</v>
      </c>
      <c r="K479" s="40"/>
      <c r="L479" s="36">
        <v>94000</v>
      </c>
      <c r="M479" s="40"/>
      <c r="N479" s="36">
        <v>44000</v>
      </c>
      <c r="O479" s="40"/>
      <c r="P479" s="36">
        <v>50000</v>
      </c>
      <c r="Q479" s="40"/>
      <c r="R479" s="36">
        <v>0</v>
      </c>
    </row>
    <row r="480" spans="1:18" x14ac:dyDescent="0.25">
      <c r="A480" s="65"/>
      <c r="B480" s="69"/>
      <c r="C480" s="65" t="s">
        <v>255</v>
      </c>
      <c r="D480" s="14"/>
      <c r="E480" s="65"/>
      <c r="F480" s="36">
        <f t="shared" si="21"/>
        <v>5441000</v>
      </c>
      <c r="G480" s="40"/>
      <c r="H480" s="36">
        <v>26000</v>
      </c>
      <c r="I480" s="40"/>
      <c r="J480" s="36">
        <v>-76000</v>
      </c>
      <c r="K480" s="40"/>
      <c r="L480" s="36">
        <v>5491000</v>
      </c>
      <c r="M480" s="40"/>
      <c r="N480" s="36">
        <v>2653000</v>
      </c>
      <c r="O480" s="40"/>
      <c r="P480" s="36">
        <v>3263000</v>
      </c>
      <c r="Q480" s="40"/>
      <c r="R480" s="36">
        <v>475000</v>
      </c>
    </row>
    <row r="481" spans="1:18" x14ac:dyDescent="0.25">
      <c r="A481" s="65"/>
      <c r="B481" s="65"/>
      <c r="C481" s="65" t="s">
        <v>266</v>
      </c>
      <c r="D481" s="14"/>
      <c r="E481" s="65"/>
      <c r="F481" s="36">
        <f t="shared" si="21"/>
        <v>2784000</v>
      </c>
      <c r="G481" s="40"/>
      <c r="H481" s="36">
        <v>0</v>
      </c>
      <c r="I481" s="40"/>
      <c r="J481" s="36">
        <v>0</v>
      </c>
      <c r="K481" s="40"/>
      <c r="L481" s="36">
        <v>2784000</v>
      </c>
      <c r="M481" s="40"/>
      <c r="N481" s="36">
        <v>1094000</v>
      </c>
      <c r="O481" s="40"/>
      <c r="P481" s="36">
        <v>1690000</v>
      </c>
      <c r="Q481" s="40"/>
      <c r="R481" s="36">
        <v>0</v>
      </c>
    </row>
    <row r="482" spans="1:18" x14ac:dyDescent="0.25">
      <c r="A482" s="65"/>
      <c r="B482" s="65"/>
      <c r="C482" s="65" t="s">
        <v>257</v>
      </c>
      <c r="D482" s="14"/>
      <c r="E482" s="65"/>
      <c r="F482" s="36">
        <f t="shared" si="21"/>
        <v>76000</v>
      </c>
      <c r="G482" s="40"/>
      <c r="H482" s="36">
        <v>0</v>
      </c>
      <c r="I482" s="40"/>
      <c r="J482" s="36">
        <v>6000</v>
      </c>
      <c r="K482" s="40"/>
      <c r="L482" s="36">
        <v>70000</v>
      </c>
      <c r="M482" s="40"/>
      <c r="N482" s="36">
        <v>47000</v>
      </c>
      <c r="O482" s="40"/>
      <c r="P482" s="36">
        <v>29000</v>
      </c>
      <c r="Q482" s="40"/>
      <c r="R482" s="36">
        <v>0</v>
      </c>
    </row>
    <row r="483" spans="1:18" x14ac:dyDescent="0.25">
      <c r="A483" s="65"/>
      <c r="B483" s="69"/>
      <c r="C483" s="65" t="s">
        <v>258</v>
      </c>
      <c r="D483" s="14"/>
      <c r="E483" s="65"/>
      <c r="F483" s="36">
        <f t="shared" si="21"/>
        <v>13676000</v>
      </c>
      <c r="G483" s="40"/>
      <c r="H483" s="36">
        <v>17000</v>
      </c>
      <c r="I483" s="40"/>
      <c r="J483" s="36">
        <v>779000</v>
      </c>
      <c r="K483" s="40"/>
      <c r="L483" s="36">
        <v>12880000</v>
      </c>
      <c r="M483" s="40"/>
      <c r="N483" s="36">
        <v>6237000</v>
      </c>
      <c r="O483" s="40"/>
      <c r="P483" s="36">
        <v>7439000</v>
      </c>
      <c r="Q483" s="40"/>
      <c r="R483" s="36">
        <v>0</v>
      </c>
    </row>
    <row r="484" spans="1:18" x14ac:dyDescent="0.25">
      <c r="A484" s="65"/>
      <c r="B484" s="69"/>
      <c r="C484" s="65" t="s">
        <v>132</v>
      </c>
      <c r="D484" s="14"/>
      <c r="E484" s="65"/>
      <c r="F484" s="36">
        <f t="shared" si="21"/>
        <v>6744000</v>
      </c>
      <c r="G484" s="40"/>
      <c r="H484" s="36">
        <v>26000</v>
      </c>
      <c r="I484" s="40"/>
      <c r="J484" s="36">
        <v>278000</v>
      </c>
      <c r="K484" s="40"/>
      <c r="L484" s="36">
        <v>6440000</v>
      </c>
      <c r="M484" s="40"/>
      <c r="N484" s="36">
        <v>3942000</v>
      </c>
      <c r="O484" s="40"/>
      <c r="P484" s="36">
        <v>2980000</v>
      </c>
      <c r="Q484" s="40"/>
      <c r="R484" s="36">
        <v>178000</v>
      </c>
    </row>
    <row r="485" spans="1:18" x14ac:dyDescent="0.25">
      <c r="A485" s="65"/>
      <c r="B485" s="69"/>
      <c r="C485" s="65" t="s">
        <v>259</v>
      </c>
      <c r="D485" s="14"/>
      <c r="E485" s="65"/>
      <c r="F485" s="36">
        <f t="shared" si="21"/>
        <v>601000</v>
      </c>
      <c r="G485" s="40"/>
      <c r="H485" s="36">
        <v>0</v>
      </c>
      <c r="I485" s="40"/>
      <c r="J485" s="36">
        <v>0</v>
      </c>
      <c r="K485" s="40"/>
      <c r="L485" s="36">
        <v>601000</v>
      </c>
      <c r="M485" s="40"/>
      <c r="N485" s="36">
        <v>404000</v>
      </c>
      <c r="O485" s="40"/>
      <c r="P485" s="36">
        <v>197000</v>
      </c>
      <c r="Q485" s="40"/>
      <c r="R485" s="36">
        <v>0</v>
      </c>
    </row>
    <row r="486" spans="1:18" x14ac:dyDescent="0.25">
      <c r="A486" s="65"/>
      <c r="B486" s="69"/>
      <c r="C486" s="65" t="s">
        <v>260</v>
      </c>
      <c r="D486" s="14"/>
      <c r="E486" s="65"/>
      <c r="F486" s="36">
        <f t="shared" si="21"/>
        <v>0</v>
      </c>
      <c r="G486" s="40"/>
      <c r="H486" s="36">
        <v>0</v>
      </c>
      <c r="I486" s="40"/>
      <c r="J486" s="36">
        <v>0</v>
      </c>
      <c r="K486" s="40"/>
      <c r="L486" s="36">
        <v>0</v>
      </c>
      <c r="M486" s="40"/>
      <c r="N486" s="36">
        <v>0</v>
      </c>
      <c r="O486" s="40"/>
      <c r="P486" s="36">
        <v>0</v>
      </c>
      <c r="Q486" s="40"/>
      <c r="R486" s="36">
        <v>0</v>
      </c>
    </row>
    <row r="487" spans="1:18" x14ac:dyDescent="0.25">
      <c r="A487" s="65"/>
      <c r="B487" s="69"/>
      <c r="C487" s="65" t="s">
        <v>120</v>
      </c>
      <c r="D487" s="14"/>
      <c r="E487" s="65"/>
      <c r="F487" s="36">
        <f t="shared" si="21"/>
        <v>1516000</v>
      </c>
      <c r="G487" s="40"/>
      <c r="H487" s="36">
        <v>0</v>
      </c>
      <c r="I487" s="40"/>
      <c r="J487" s="36">
        <v>0</v>
      </c>
      <c r="K487" s="40"/>
      <c r="L487" s="36">
        <v>1516000</v>
      </c>
      <c r="M487" s="40"/>
      <c r="N487" s="36">
        <v>512000</v>
      </c>
      <c r="O487" s="40"/>
      <c r="P487" s="36">
        <v>1003000</v>
      </c>
      <c r="Q487" s="40"/>
      <c r="R487" s="36">
        <v>-1000</v>
      </c>
    </row>
    <row r="488" spans="1:18" x14ac:dyDescent="0.25">
      <c r="A488" s="65"/>
      <c r="B488" s="69"/>
      <c r="C488" s="65" t="s">
        <v>263</v>
      </c>
      <c r="D488" s="14"/>
      <c r="E488" s="65"/>
      <c r="F488" s="39">
        <f t="shared" si="21"/>
        <v>1859000</v>
      </c>
      <c r="G488" s="40"/>
      <c r="H488" s="39">
        <v>0</v>
      </c>
      <c r="I488" s="40"/>
      <c r="J488" s="39">
        <v>175000</v>
      </c>
      <c r="K488" s="40"/>
      <c r="L488" s="39">
        <v>1684000</v>
      </c>
      <c r="M488" s="40"/>
      <c r="N488" s="39">
        <v>1062000</v>
      </c>
      <c r="O488" s="40"/>
      <c r="P488" s="39">
        <v>797000</v>
      </c>
      <c r="Q488" s="40"/>
      <c r="R488" s="39">
        <v>0</v>
      </c>
    </row>
    <row r="489" spans="1:18" x14ac:dyDescent="0.25">
      <c r="A489" s="65"/>
      <c r="B489" s="69"/>
      <c r="C489" s="65"/>
      <c r="D489" s="14"/>
      <c r="E489" s="65"/>
      <c r="F489" s="36"/>
      <c r="G489" s="40"/>
      <c r="H489" s="36"/>
      <c r="I489" s="40"/>
      <c r="J489" s="36"/>
      <c r="K489" s="40"/>
      <c r="L489" s="36"/>
      <c r="M489" s="40"/>
      <c r="N489" s="36"/>
      <c r="O489" s="40"/>
      <c r="P489" s="36"/>
      <c r="Q489" s="40"/>
      <c r="R489" s="36"/>
    </row>
    <row r="490" spans="1:18" x14ac:dyDescent="0.25">
      <c r="A490" s="65"/>
      <c r="B490" s="69"/>
      <c r="C490" s="65"/>
      <c r="D490" s="14"/>
      <c r="E490" s="65" t="s">
        <v>4</v>
      </c>
      <c r="F490" s="39">
        <f>SUM(F453:F488)</f>
        <v>126827000</v>
      </c>
      <c r="G490" s="41"/>
      <c r="H490" s="39">
        <f>SUM(H453:H488)</f>
        <v>5052000</v>
      </c>
      <c r="I490" s="41"/>
      <c r="J490" s="39">
        <f>SUM(J453:J488)</f>
        <v>10359000</v>
      </c>
      <c r="K490" s="41"/>
      <c r="L490" s="39">
        <f>SUM(L453:L488)</f>
        <v>111416000</v>
      </c>
      <c r="M490" s="41"/>
      <c r="N490" s="39">
        <f>SUM(N453:N488)</f>
        <v>66266000</v>
      </c>
      <c r="O490" s="41"/>
      <c r="P490" s="39">
        <f>SUM(P453:P488)</f>
        <v>62315000</v>
      </c>
      <c r="Q490" s="41"/>
      <c r="R490" s="39">
        <f>SUM(R453:R488)</f>
        <v>1754000</v>
      </c>
    </row>
    <row r="491" spans="1:18" x14ac:dyDescent="0.25">
      <c r="A491" s="65"/>
      <c r="B491" s="69"/>
      <c r="C491" s="65"/>
      <c r="D491" s="14"/>
      <c r="E491" s="65"/>
      <c r="F491" s="36"/>
      <c r="G491" s="40"/>
      <c r="H491" s="36"/>
      <c r="I491" s="40"/>
      <c r="J491" s="36"/>
      <c r="K491" s="40"/>
      <c r="L491" s="36"/>
      <c r="M491" s="40"/>
      <c r="N491" s="36"/>
      <c r="O491" s="40"/>
      <c r="P491" s="36"/>
      <c r="Q491" s="40"/>
      <c r="R491" s="36"/>
    </row>
    <row r="492" spans="1:18" x14ac:dyDescent="0.25">
      <c r="A492" s="65"/>
      <c r="B492" s="65" t="s">
        <v>68</v>
      </c>
      <c r="C492" s="65"/>
      <c r="D492" s="14"/>
      <c r="E492" s="65"/>
      <c r="F492" s="41"/>
      <c r="G492" s="40"/>
      <c r="H492" s="41"/>
      <c r="I492" s="40"/>
      <c r="J492" s="41"/>
      <c r="K492" s="40"/>
      <c r="L492" s="41"/>
      <c r="M492" s="40"/>
      <c r="N492" s="41"/>
      <c r="O492" s="40"/>
      <c r="P492" s="41"/>
      <c r="Q492" s="40"/>
      <c r="R492" s="41"/>
    </row>
    <row r="493" spans="1:18" x14ac:dyDescent="0.25">
      <c r="A493" s="65"/>
      <c r="B493" s="69"/>
      <c r="C493" s="65" t="s">
        <v>231</v>
      </c>
      <c r="D493" s="14"/>
      <c r="E493" s="65"/>
      <c r="F493" s="36">
        <f>SUM(H493:L493)</f>
        <v>0</v>
      </c>
      <c r="G493" s="40"/>
      <c r="H493" s="36">
        <v>0</v>
      </c>
      <c r="I493" s="40"/>
      <c r="J493" s="36">
        <v>0</v>
      </c>
      <c r="K493" s="40"/>
      <c r="L493" s="36">
        <v>0</v>
      </c>
      <c r="M493" s="40"/>
      <c r="N493" s="36">
        <v>0</v>
      </c>
      <c r="O493" s="40"/>
      <c r="P493" s="36">
        <v>0</v>
      </c>
      <c r="Q493" s="40"/>
      <c r="R493" s="36">
        <v>0</v>
      </c>
    </row>
    <row r="494" spans="1:18" x14ac:dyDescent="0.25">
      <c r="A494" s="65"/>
      <c r="B494" s="69"/>
      <c r="C494" s="65" t="s">
        <v>69</v>
      </c>
      <c r="D494" s="14"/>
      <c r="E494" s="65"/>
      <c r="F494" s="36">
        <f t="shared" ref="F494:F505" si="22">SUM(H494:L494)</f>
        <v>2400000</v>
      </c>
      <c r="G494" s="40"/>
      <c r="H494" s="36">
        <v>63000</v>
      </c>
      <c r="I494" s="40"/>
      <c r="J494" s="36">
        <v>0</v>
      </c>
      <c r="K494" s="40"/>
      <c r="L494" s="36">
        <v>2337000</v>
      </c>
      <c r="M494" s="40"/>
      <c r="N494" s="36">
        <v>1049000</v>
      </c>
      <c r="O494" s="40"/>
      <c r="P494" s="36">
        <v>1351000</v>
      </c>
      <c r="Q494" s="40"/>
      <c r="R494" s="36">
        <v>0</v>
      </c>
    </row>
    <row r="495" spans="1:18" x14ac:dyDescent="0.25">
      <c r="A495" s="65"/>
      <c r="B495" s="69"/>
      <c r="C495" s="65" t="s">
        <v>233</v>
      </c>
      <c r="D495" s="14"/>
      <c r="E495" s="65"/>
      <c r="F495" s="36">
        <f t="shared" si="22"/>
        <v>5000</v>
      </c>
      <c r="G495" s="40"/>
      <c r="H495" s="36">
        <v>0</v>
      </c>
      <c r="I495" s="40"/>
      <c r="J495" s="36">
        <v>0</v>
      </c>
      <c r="K495" s="40"/>
      <c r="L495" s="36">
        <v>5000</v>
      </c>
      <c r="M495" s="40"/>
      <c r="N495" s="36">
        <v>3000</v>
      </c>
      <c r="O495" s="40"/>
      <c r="P495" s="36">
        <v>2000</v>
      </c>
      <c r="Q495" s="40"/>
      <c r="R495" s="36">
        <v>0</v>
      </c>
    </row>
    <row r="496" spans="1:18" x14ac:dyDescent="0.25">
      <c r="A496" s="65"/>
      <c r="B496" s="69"/>
      <c r="C496" s="65" t="s">
        <v>267</v>
      </c>
      <c r="D496" s="14"/>
      <c r="E496" s="65"/>
      <c r="F496" s="36">
        <f t="shared" si="22"/>
        <v>2000</v>
      </c>
      <c r="G496" s="40"/>
      <c r="H496" s="36">
        <v>0</v>
      </c>
      <c r="I496" s="40"/>
      <c r="J496" s="36">
        <v>0</v>
      </c>
      <c r="K496" s="40"/>
      <c r="L496" s="36">
        <v>2000</v>
      </c>
      <c r="M496" s="40"/>
      <c r="N496" s="36">
        <v>1000</v>
      </c>
      <c r="O496" s="40"/>
      <c r="P496" s="36">
        <v>1000</v>
      </c>
      <c r="Q496" s="40"/>
      <c r="R496" s="36">
        <v>0</v>
      </c>
    </row>
    <row r="497" spans="1:18" x14ac:dyDescent="0.25">
      <c r="A497" s="65"/>
      <c r="B497" s="69"/>
      <c r="C497" s="65" t="s">
        <v>241</v>
      </c>
      <c r="D497" s="14"/>
      <c r="E497" s="65"/>
      <c r="F497" s="36">
        <f t="shared" si="22"/>
        <v>1154000</v>
      </c>
      <c r="G497" s="40"/>
      <c r="H497" s="36">
        <v>0</v>
      </c>
      <c r="I497" s="40"/>
      <c r="J497" s="36">
        <v>0</v>
      </c>
      <c r="K497" s="40"/>
      <c r="L497" s="36">
        <v>1154000</v>
      </c>
      <c r="M497" s="40"/>
      <c r="N497" s="36">
        <v>734000</v>
      </c>
      <c r="O497" s="40"/>
      <c r="P497" s="36">
        <v>420000</v>
      </c>
      <c r="Q497" s="40"/>
      <c r="R497" s="36">
        <v>0</v>
      </c>
    </row>
    <row r="498" spans="1:18" x14ac:dyDescent="0.25">
      <c r="A498" s="65"/>
      <c r="B498" s="69"/>
      <c r="C498" s="65" t="s">
        <v>242</v>
      </c>
      <c r="D498" s="14"/>
      <c r="E498" s="65"/>
      <c r="F498" s="36">
        <f t="shared" si="22"/>
        <v>384000</v>
      </c>
      <c r="G498" s="40"/>
      <c r="H498" s="36">
        <v>0</v>
      </c>
      <c r="I498" s="40"/>
      <c r="J498" s="36">
        <v>384000</v>
      </c>
      <c r="K498" s="40"/>
      <c r="L498" s="36">
        <v>0</v>
      </c>
      <c r="M498" s="40"/>
      <c r="N498" s="36">
        <v>250000</v>
      </c>
      <c r="O498" s="40"/>
      <c r="P498" s="36">
        <v>134000</v>
      </c>
      <c r="Q498" s="40"/>
      <c r="R498" s="36">
        <v>0</v>
      </c>
    </row>
    <row r="499" spans="1:18" x14ac:dyDescent="0.25">
      <c r="A499" s="65"/>
      <c r="B499" s="69"/>
      <c r="C499" s="65" t="s">
        <v>246</v>
      </c>
      <c r="D499" s="14"/>
      <c r="E499" s="65"/>
      <c r="F499" s="36">
        <f t="shared" si="22"/>
        <v>52000</v>
      </c>
      <c r="G499" s="40"/>
      <c r="H499" s="36">
        <v>0</v>
      </c>
      <c r="I499" s="40"/>
      <c r="J499" s="36">
        <v>5000</v>
      </c>
      <c r="K499" s="40"/>
      <c r="L499" s="36">
        <v>47000</v>
      </c>
      <c r="M499" s="40"/>
      <c r="N499" s="36">
        <v>28000</v>
      </c>
      <c r="O499" s="40"/>
      <c r="P499" s="36">
        <v>24000</v>
      </c>
      <c r="Q499" s="40"/>
      <c r="R499" s="36">
        <v>0</v>
      </c>
    </row>
    <row r="500" spans="1:18" x14ac:dyDescent="0.25">
      <c r="A500" s="65"/>
      <c r="B500" s="65"/>
      <c r="C500" s="65" t="s">
        <v>247</v>
      </c>
      <c r="D500" s="14"/>
      <c r="E500" s="65"/>
      <c r="F500" s="36">
        <f t="shared" si="22"/>
        <v>1012000</v>
      </c>
      <c r="G500" s="40"/>
      <c r="H500" s="36">
        <v>0</v>
      </c>
      <c r="I500" s="40"/>
      <c r="J500" s="36">
        <v>69000</v>
      </c>
      <c r="K500" s="40"/>
      <c r="L500" s="36">
        <v>943000</v>
      </c>
      <c r="M500" s="40"/>
      <c r="N500" s="36">
        <v>491000</v>
      </c>
      <c r="O500" s="40"/>
      <c r="P500" s="36">
        <v>522000</v>
      </c>
      <c r="Q500" s="40"/>
      <c r="R500" s="36">
        <v>1000</v>
      </c>
    </row>
    <row r="501" spans="1:18" x14ac:dyDescent="0.25">
      <c r="A501" s="65"/>
      <c r="B501" s="65"/>
      <c r="C501" s="65" t="s">
        <v>249</v>
      </c>
      <c r="D501" s="14"/>
      <c r="E501" s="65"/>
      <c r="F501" s="36">
        <f t="shared" si="22"/>
        <v>1366000</v>
      </c>
      <c r="G501" s="40"/>
      <c r="H501" s="36">
        <v>0</v>
      </c>
      <c r="I501" s="40"/>
      <c r="J501" s="36">
        <v>0</v>
      </c>
      <c r="K501" s="40"/>
      <c r="L501" s="36">
        <v>1366000</v>
      </c>
      <c r="M501" s="40"/>
      <c r="N501" s="36">
        <v>840000</v>
      </c>
      <c r="O501" s="40"/>
      <c r="P501" s="36">
        <v>526000</v>
      </c>
      <c r="Q501" s="40"/>
      <c r="R501" s="36">
        <v>0</v>
      </c>
    </row>
    <row r="502" spans="1:18" x14ac:dyDescent="0.25">
      <c r="A502" s="65"/>
      <c r="B502" s="69"/>
      <c r="C502" s="65" t="s">
        <v>250</v>
      </c>
      <c r="D502" s="14"/>
      <c r="E502" s="65"/>
      <c r="F502" s="36">
        <f t="shared" si="22"/>
        <v>79000</v>
      </c>
      <c r="G502" s="40"/>
      <c r="H502" s="36">
        <v>0</v>
      </c>
      <c r="I502" s="40"/>
      <c r="J502" s="36">
        <v>0</v>
      </c>
      <c r="K502" s="40"/>
      <c r="L502" s="36">
        <v>79000</v>
      </c>
      <c r="M502" s="40"/>
      <c r="N502" s="36">
        <v>29000</v>
      </c>
      <c r="O502" s="40"/>
      <c r="P502" s="36">
        <v>50000</v>
      </c>
      <c r="Q502" s="40"/>
      <c r="R502" s="36">
        <v>0</v>
      </c>
    </row>
    <row r="503" spans="1:18" x14ac:dyDescent="0.25">
      <c r="A503" s="65"/>
      <c r="B503" s="69"/>
      <c r="C503" s="65" t="s">
        <v>121</v>
      </c>
      <c r="D503" s="14"/>
      <c r="E503" s="65"/>
      <c r="F503" s="36">
        <f t="shared" si="22"/>
        <v>2000</v>
      </c>
      <c r="G503" s="40"/>
      <c r="H503" s="36">
        <v>0</v>
      </c>
      <c r="I503" s="40"/>
      <c r="J503" s="36">
        <v>0</v>
      </c>
      <c r="K503" s="40"/>
      <c r="L503" s="36">
        <v>2000</v>
      </c>
      <c r="M503" s="40"/>
      <c r="N503" s="36">
        <v>0</v>
      </c>
      <c r="O503" s="40"/>
      <c r="P503" s="36">
        <v>2000</v>
      </c>
      <c r="Q503" s="40"/>
      <c r="R503" s="36">
        <v>0</v>
      </c>
    </row>
    <row r="504" spans="1:18" x14ac:dyDescent="0.25">
      <c r="A504" s="65"/>
      <c r="B504" s="65"/>
      <c r="C504" s="65" t="s">
        <v>254</v>
      </c>
      <c r="D504" s="14"/>
      <c r="E504" s="65"/>
      <c r="F504" s="36">
        <f t="shared" si="22"/>
        <v>494000</v>
      </c>
      <c r="G504" s="40"/>
      <c r="H504" s="36">
        <v>0</v>
      </c>
      <c r="I504" s="40"/>
      <c r="J504" s="36">
        <v>11000</v>
      </c>
      <c r="K504" s="40"/>
      <c r="L504" s="36">
        <v>483000</v>
      </c>
      <c r="M504" s="40"/>
      <c r="N504" s="36">
        <v>306000</v>
      </c>
      <c r="O504" s="40"/>
      <c r="P504" s="36">
        <v>188000</v>
      </c>
      <c r="Q504" s="40"/>
      <c r="R504" s="36">
        <v>0</v>
      </c>
    </row>
    <row r="505" spans="1:18" x14ac:dyDescent="0.25">
      <c r="A505" s="65"/>
      <c r="B505" s="65"/>
      <c r="C505" s="65" t="s">
        <v>132</v>
      </c>
      <c r="D505" s="14"/>
      <c r="E505" s="65"/>
      <c r="F505" s="39">
        <f t="shared" si="22"/>
        <v>5622000</v>
      </c>
      <c r="G505" s="40"/>
      <c r="H505" s="39">
        <v>0</v>
      </c>
      <c r="I505" s="40"/>
      <c r="J505" s="39">
        <v>0</v>
      </c>
      <c r="K505" s="40"/>
      <c r="L505" s="39">
        <v>5622000</v>
      </c>
      <c r="M505" s="40"/>
      <c r="N505" s="39">
        <v>3443000</v>
      </c>
      <c r="O505" s="40"/>
      <c r="P505" s="39">
        <v>2180000</v>
      </c>
      <c r="Q505" s="40"/>
      <c r="R505" s="39">
        <v>1000</v>
      </c>
    </row>
    <row r="506" spans="1:18" x14ac:dyDescent="0.25">
      <c r="A506" s="65"/>
      <c r="B506" s="14"/>
      <c r="C506" s="65"/>
      <c r="D506" s="14"/>
      <c r="E506" s="65"/>
      <c r="F506" s="41"/>
      <c r="G506" s="40"/>
      <c r="H506" s="41"/>
      <c r="I506" s="40"/>
      <c r="J506" s="41"/>
      <c r="K506" s="40"/>
      <c r="L506" s="41"/>
      <c r="M506" s="40"/>
      <c r="N506" s="41"/>
      <c r="O506" s="40"/>
      <c r="P506" s="41"/>
      <c r="Q506" s="40"/>
      <c r="R506" s="41"/>
    </row>
    <row r="507" spans="1:18" x14ac:dyDescent="0.25">
      <c r="A507" s="65"/>
      <c r="B507" s="14"/>
      <c r="C507" s="65"/>
      <c r="D507" s="14"/>
      <c r="E507" s="65" t="s">
        <v>4</v>
      </c>
      <c r="F507" s="39">
        <f>SUM(F493:F505)</f>
        <v>12572000</v>
      </c>
      <c r="G507" s="41"/>
      <c r="H507" s="39">
        <f>SUM(H493:H505)</f>
        <v>63000</v>
      </c>
      <c r="I507" s="41"/>
      <c r="J507" s="39">
        <f>SUM(J493:J505)</f>
        <v>469000</v>
      </c>
      <c r="K507" s="41"/>
      <c r="L507" s="39">
        <f>SUM(L493:L505)</f>
        <v>12040000</v>
      </c>
      <c r="M507" s="41"/>
      <c r="N507" s="39">
        <f>SUM(N493:N505)</f>
        <v>7174000</v>
      </c>
      <c r="O507" s="41"/>
      <c r="P507" s="39">
        <f>SUM(P493:P505)</f>
        <v>5400000</v>
      </c>
      <c r="Q507" s="41"/>
      <c r="R507" s="39">
        <f>SUM(R493:R505)</f>
        <v>2000</v>
      </c>
    </row>
    <row r="508" spans="1:18" x14ac:dyDescent="0.25">
      <c r="A508" s="65"/>
      <c r="B508" s="14"/>
      <c r="C508" s="65"/>
      <c r="D508" s="14"/>
      <c r="E508" s="65"/>
      <c r="F508" s="41"/>
      <c r="G508" s="40"/>
      <c r="H508" s="41"/>
      <c r="I508" s="40"/>
      <c r="J508" s="41"/>
      <c r="K508" s="40"/>
      <c r="L508" s="41"/>
      <c r="M508" s="40"/>
      <c r="N508" s="41"/>
      <c r="O508" s="40"/>
      <c r="P508" s="41"/>
      <c r="Q508" s="40"/>
      <c r="R508" s="41"/>
    </row>
    <row r="509" spans="1:18" x14ac:dyDescent="0.25">
      <c r="A509" s="10"/>
      <c r="B509" s="65" t="s">
        <v>59</v>
      </c>
      <c r="C509" s="15"/>
      <c r="D509" s="14"/>
      <c r="E509" s="65"/>
      <c r="F509" s="41"/>
      <c r="G509" s="40"/>
      <c r="H509" s="41"/>
      <c r="I509" s="40"/>
      <c r="J509" s="41"/>
      <c r="K509" s="40"/>
      <c r="L509" s="41"/>
      <c r="M509" s="40"/>
      <c r="N509" s="41"/>
      <c r="O509" s="40"/>
      <c r="P509" s="41"/>
      <c r="Q509" s="40"/>
      <c r="R509" s="41"/>
    </row>
    <row r="510" spans="1:18" x14ac:dyDescent="0.25">
      <c r="A510" s="10"/>
      <c r="B510" s="14"/>
      <c r="C510" s="15" t="s">
        <v>69</v>
      </c>
      <c r="D510" s="14"/>
      <c r="E510" s="65"/>
      <c r="F510" s="36">
        <f t="shared" ref="F510:F517" si="23">SUM(H510:L510)</f>
        <v>29471000</v>
      </c>
      <c r="G510" s="40"/>
      <c r="H510" s="36">
        <v>8222000</v>
      </c>
      <c r="I510" s="40"/>
      <c r="J510" s="36">
        <v>13988000</v>
      </c>
      <c r="K510" s="40"/>
      <c r="L510" s="36">
        <v>7261000</v>
      </c>
      <c r="M510" s="40"/>
      <c r="N510" s="36">
        <v>16428000</v>
      </c>
      <c r="O510" s="40"/>
      <c r="P510" s="36">
        <v>23124000</v>
      </c>
      <c r="Q510" s="40"/>
      <c r="R510" s="36">
        <v>10081000</v>
      </c>
    </row>
    <row r="511" spans="1:18" x14ac:dyDescent="0.25">
      <c r="A511" s="10"/>
      <c r="B511" s="14"/>
      <c r="C511" s="15" t="s">
        <v>553</v>
      </c>
      <c r="D511" s="14"/>
      <c r="E511" s="65"/>
      <c r="F511" s="36">
        <f t="shared" si="23"/>
        <v>0</v>
      </c>
      <c r="G511" s="40"/>
      <c r="H511" s="36">
        <v>0</v>
      </c>
      <c r="I511" s="40"/>
      <c r="J511" s="36">
        <v>0</v>
      </c>
      <c r="K511" s="40"/>
      <c r="L511" s="36">
        <v>0</v>
      </c>
      <c r="M511" s="40"/>
      <c r="N511" s="36">
        <v>0</v>
      </c>
      <c r="O511" s="40"/>
      <c r="P511" s="36">
        <v>0</v>
      </c>
      <c r="Q511" s="40"/>
      <c r="R511" s="36">
        <v>0</v>
      </c>
    </row>
    <row r="512" spans="1:18" x14ac:dyDescent="0.25">
      <c r="A512" s="10"/>
      <c r="B512" s="14"/>
      <c r="C512" s="15" t="s">
        <v>554</v>
      </c>
      <c r="D512" s="14"/>
      <c r="E512" s="65"/>
      <c r="F512" s="36">
        <f t="shared" si="23"/>
        <v>4000</v>
      </c>
      <c r="G512" s="40"/>
      <c r="H512" s="36">
        <v>0</v>
      </c>
      <c r="I512" s="40"/>
      <c r="J512" s="36">
        <v>4000</v>
      </c>
      <c r="K512" s="40"/>
      <c r="L512" s="36">
        <v>0</v>
      </c>
      <c r="M512" s="40"/>
      <c r="N512" s="36">
        <v>0</v>
      </c>
      <c r="O512" s="40"/>
      <c r="P512" s="36">
        <v>4000</v>
      </c>
      <c r="Q512" s="40"/>
      <c r="R512" s="36">
        <v>0</v>
      </c>
    </row>
    <row r="513" spans="1:18" x14ac:dyDescent="0.25">
      <c r="A513" s="65"/>
      <c r="B513" s="14"/>
      <c r="C513" s="15" t="s">
        <v>268</v>
      </c>
      <c r="D513" s="14"/>
      <c r="E513" s="65"/>
      <c r="F513" s="36">
        <f t="shared" si="23"/>
        <v>56531000</v>
      </c>
      <c r="G513" s="40"/>
      <c r="H513" s="36">
        <v>5319000</v>
      </c>
      <c r="I513" s="40"/>
      <c r="J513" s="36">
        <v>51011000</v>
      </c>
      <c r="K513" s="40"/>
      <c r="L513" s="36">
        <v>201000</v>
      </c>
      <c r="M513" s="40"/>
      <c r="N513" s="36">
        <v>4607000</v>
      </c>
      <c r="O513" s="40"/>
      <c r="P513" s="36">
        <v>12687000</v>
      </c>
      <c r="Q513" s="40"/>
      <c r="R513" s="36">
        <v>-39237000</v>
      </c>
    </row>
    <row r="514" spans="1:18" x14ac:dyDescent="0.25">
      <c r="A514" s="65"/>
      <c r="B514" s="14"/>
      <c r="C514" s="65" t="s">
        <v>269</v>
      </c>
      <c r="D514" s="14"/>
      <c r="E514" s="65"/>
      <c r="F514" s="36">
        <f t="shared" si="23"/>
        <v>3757000</v>
      </c>
      <c r="G514" s="40"/>
      <c r="H514" s="36">
        <v>0</v>
      </c>
      <c r="I514" s="40"/>
      <c r="J514" s="36">
        <v>3757000</v>
      </c>
      <c r="K514" s="40"/>
      <c r="L514" s="36">
        <v>0</v>
      </c>
      <c r="M514" s="40"/>
      <c r="N514" s="36">
        <v>0</v>
      </c>
      <c r="O514" s="40"/>
      <c r="P514" s="36">
        <v>3911000</v>
      </c>
      <c r="Q514" s="40"/>
      <c r="R514" s="36">
        <v>154000</v>
      </c>
    </row>
    <row r="515" spans="1:18" x14ac:dyDescent="0.25">
      <c r="A515" s="65"/>
      <c r="B515" s="14"/>
      <c r="C515" s="65" t="s">
        <v>270</v>
      </c>
      <c r="D515" s="14"/>
      <c r="E515" s="65"/>
      <c r="F515" s="36">
        <f t="shared" si="23"/>
        <v>11785000</v>
      </c>
      <c r="G515" s="40"/>
      <c r="H515" s="36">
        <v>0</v>
      </c>
      <c r="I515" s="40"/>
      <c r="J515" s="36">
        <v>11785000</v>
      </c>
      <c r="K515" s="40"/>
      <c r="L515" s="36">
        <v>0</v>
      </c>
      <c r="M515" s="40"/>
      <c r="N515" s="36">
        <v>6849000</v>
      </c>
      <c r="O515" s="40"/>
      <c r="P515" s="36">
        <v>4936000</v>
      </c>
      <c r="Q515" s="40"/>
      <c r="R515" s="36">
        <v>0</v>
      </c>
    </row>
    <row r="516" spans="1:18" x14ac:dyDescent="0.25">
      <c r="A516" s="65"/>
      <c r="B516" s="14"/>
      <c r="C516" s="65" t="s">
        <v>521</v>
      </c>
      <c r="D516" s="65"/>
      <c r="E516" s="65"/>
      <c r="F516" s="36">
        <f t="shared" si="23"/>
        <v>14683000</v>
      </c>
      <c r="G516" s="40"/>
      <c r="H516" s="36">
        <v>0</v>
      </c>
      <c r="I516" s="40"/>
      <c r="J516" s="36">
        <v>14683000</v>
      </c>
      <c r="K516" s="40"/>
      <c r="L516" s="36">
        <v>0</v>
      </c>
      <c r="M516" s="40"/>
      <c r="N516" s="36">
        <v>360000</v>
      </c>
      <c r="O516" s="40"/>
      <c r="P516" s="36">
        <v>14910000</v>
      </c>
      <c r="Q516" s="40"/>
      <c r="R516" s="36">
        <v>587000</v>
      </c>
    </row>
    <row r="517" spans="1:18" x14ac:dyDescent="0.25">
      <c r="A517" s="65"/>
      <c r="B517" s="14"/>
      <c r="C517" s="65" t="s">
        <v>271</v>
      </c>
      <c r="D517" s="14"/>
      <c r="E517" s="65"/>
      <c r="F517" s="39">
        <f t="shared" si="23"/>
        <v>3314000</v>
      </c>
      <c r="G517" s="40"/>
      <c r="H517" s="39">
        <v>51000</v>
      </c>
      <c r="I517" s="40"/>
      <c r="J517" s="39">
        <v>3263000</v>
      </c>
      <c r="K517" s="40"/>
      <c r="L517" s="39">
        <v>0</v>
      </c>
      <c r="M517" s="40"/>
      <c r="N517" s="39">
        <v>4110000</v>
      </c>
      <c r="O517" s="40"/>
      <c r="P517" s="39">
        <v>2842000</v>
      </c>
      <c r="Q517" s="40"/>
      <c r="R517" s="39">
        <v>3638000</v>
      </c>
    </row>
    <row r="518" spans="1:18" x14ac:dyDescent="0.25">
      <c r="A518" s="65"/>
      <c r="B518" s="14"/>
      <c r="C518" s="65"/>
      <c r="D518" s="14"/>
      <c r="E518" s="69"/>
      <c r="F518" s="36"/>
      <c r="G518" s="40"/>
      <c r="H518" s="36"/>
      <c r="I518" s="40"/>
      <c r="J518" s="36"/>
      <c r="K518" s="40"/>
      <c r="L518" s="36"/>
      <c r="M518" s="40"/>
      <c r="N518" s="36"/>
      <c r="O518" s="40"/>
      <c r="P518" s="36"/>
      <c r="Q518" s="40"/>
      <c r="R518" s="36"/>
    </row>
    <row r="519" spans="1:18" x14ac:dyDescent="0.25">
      <c r="A519" s="65"/>
      <c r="B519" s="14"/>
      <c r="C519" s="65"/>
      <c r="D519" s="14"/>
      <c r="E519" s="65" t="s">
        <v>4</v>
      </c>
      <c r="F519" s="39">
        <f>SUM(F510:F517)</f>
        <v>119545000</v>
      </c>
      <c r="G519" s="41"/>
      <c r="H519" s="39">
        <f>SUM(H510:H517)</f>
        <v>13592000</v>
      </c>
      <c r="I519" s="41"/>
      <c r="J519" s="39">
        <f>SUM(J510:J517)</f>
        <v>98491000</v>
      </c>
      <c r="K519" s="41"/>
      <c r="L519" s="39">
        <f>SUM(L510:L517)</f>
        <v>7462000</v>
      </c>
      <c r="M519" s="41"/>
      <c r="N519" s="39">
        <f>SUM(N510:N517)</f>
        <v>32354000</v>
      </c>
      <c r="O519" s="41"/>
      <c r="P519" s="39">
        <f>SUM(P510:P517)</f>
        <v>62414000</v>
      </c>
      <c r="Q519" s="41"/>
      <c r="R519" s="39">
        <f>SUM(R510:R517)</f>
        <v>-24777000</v>
      </c>
    </row>
    <row r="520" spans="1:18" x14ac:dyDescent="0.25">
      <c r="A520" s="65"/>
      <c r="B520" s="65"/>
      <c r="C520" s="65"/>
      <c r="D520" s="14"/>
      <c r="E520" s="65"/>
      <c r="F520" s="36"/>
      <c r="G520" s="40"/>
      <c r="H520" s="36"/>
      <c r="I520" s="40"/>
      <c r="J520" s="36"/>
      <c r="K520" s="40"/>
      <c r="L520" s="36"/>
      <c r="M520" s="40"/>
      <c r="N520" s="36"/>
      <c r="O520" s="40"/>
      <c r="P520" s="36"/>
      <c r="Q520" s="40"/>
      <c r="R520" s="36"/>
    </row>
    <row r="521" spans="1:18" x14ac:dyDescent="0.25">
      <c r="A521" s="65"/>
      <c r="B521" s="65"/>
      <c r="C521" s="65"/>
      <c r="D521" s="14"/>
      <c r="E521" s="65" t="s">
        <v>272</v>
      </c>
      <c r="F521" s="39">
        <f>F450+F490+F507+F519</f>
        <v>551929000</v>
      </c>
      <c r="G521" s="41"/>
      <c r="H521" s="39">
        <f>H450+H490+H507+H519</f>
        <v>56871000</v>
      </c>
      <c r="I521" s="41"/>
      <c r="J521" s="39">
        <f>J450+J490+J507+J519</f>
        <v>342092000</v>
      </c>
      <c r="K521" s="41"/>
      <c r="L521" s="39">
        <f>L450+L490+L507+L519</f>
        <v>152966000</v>
      </c>
      <c r="M521" s="41"/>
      <c r="N521" s="39">
        <f>N450+N490+N507+N519</f>
        <v>374641000</v>
      </c>
      <c r="O521" s="41"/>
      <c r="P521" s="39">
        <f>P450+P490+P507+P519</f>
        <v>268614000</v>
      </c>
      <c r="Q521" s="41"/>
      <c r="R521" s="39">
        <f>R450+R490+R507+R519</f>
        <v>91326000</v>
      </c>
    </row>
    <row r="522" spans="1:18" x14ac:dyDescent="0.25">
      <c r="A522" s="65"/>
      <c r="B522" s="65"/>
      <c r="C522" s="65"/>
      <c r="D522" s="14"/>
      <c r="E522" s="65"/>
      <c r="F522" s="36"/>
      <c r="G522" s="40"/>
      <c r="H522" s="36"/>
      <c r="I522" s="40"/>
      <c r="J522" s="36"/>
      <c r="K522" s="40"/>
      <c r="L522" s="36"/>
      <c r="M522" s="40"/>
      <c r="N522" s="36"/>
      <c r="O522" s="40"/>
      <c r="P522" s="36"/>
      <c r="Q522" s="40"/>
      <c r="R522" s="36"/>
    </row>
    <row r="523" spans="1:18" x14ac:dyDescent="0.25">
      <c r="A523" s="10" t="s">
        <v>10</v>
      </c>
      <c r="B523" s="65"/>
      <c r="C523" s="65"/>
      <c r="D523" s="14"/>
      <c r="E523" s="65"/>
      <c r="F523" s="36"/>
      <c r="G523" s="40"/>
      <c r="H523" s="36"/>
      <c r="I523" s="40"/>
      <c r="J523" s="36"/>
      <c r="K523" s="40"/>
      <c r="L523" s="36"/>
      <c r="M523" s="40"/>
      <c r="N523" s="36"/>
      <c r="O523" s="40"/>
      <c r="P523" s="36"/>
      <c r="Q523" s="40"/>
      <c r="R523" s="36"/>
    </row>
    <row r="524" spans="1:18" x14ac:dyDescent="0.25">
      <c r="A524" s="65"/>
      <c r="B524" s="65"/>
      <c r="C524" s="65"/>
      <c r="D524" s="14"/>
      <c r="E524" s="65"/>
      <c r="F524" s="36"/>
      <c r="G524" s="40"/>
      <c r="H524" s="36"/>
      <c r="I524" s="40"/>
      <c r="J524" s="36"/>
      <c r="K524" s="40"/>
      <c r="L524" s="36"/>
      <c r="M524" s="40"/>
      <c r="N524" s="36"/>
      <c r="O524" s="40"/>
      <c r="P524" s="36"/>
      <c r="Q524" s="40"/>
      <c r="R524" s="36"/>
    </row>
    <row r="525" spans="1:18" x14ac:dyDescent="0.25">
      <c r="A525" s="65"/>
      <c r="B525" s="65" t="s">
        <v>62</v>
      </c>
      <c r="C525" s="65"/>
      <c r="D525" s="14"/>
      <c r="E525" s="65"/>
      <c r="F525" s="36"/>
      <c r="G525" s="40"/>
      <c r="H525" s="36"/>
      <c r="I525" s="40"/>
      <c r="J525" s="36"/>
      <c r="K525" s="40"/>
      <c r="L525" s="36"/>
      <c r="M525" s="40"/>
      <c r="N525" s="36"/>
      <c r="O525" s="40"/>
      <c r="P525" s="36"/>
      <c r="Q525" s="40"/>
      <c r="R525" s="36"/>
    </row>
    <row r="526" spans="1:18" x14ac:dyDescent="0.25">
      <c r="A526" s="65"/>
      <c r="B526" s="69"/>
      <c r="C526" s="65" t="s">
        <v>273</v>
      </c>
      <c r="D526" s="65"/>
      <c r="E526" s="65"/>
      <c r="F526" s="36">
        <f>SUM(H526:L526)</f>
        <v>3360000</v>
      </c>
      <c r="G526" s="40"/>
      <c r="H526" s="36">
        <v>3151000</v>
      </c>
      <c r="I526" s="40"/>
      <c r="J526" s="36">
        <v>78000</v>
      </c>
      <c r="K526" s="40"/>
      <c r="L526" s="36">
        <v>131000</v>
      </c>
      <c r="M526" s="40"/>
      <c r="N526" s="36">
        <v>2103000</v>
      </c>
      <c r="O526" s="40"/>
      <c r="P526" s="36">
        <v>1286000</v>
      </c>
      <c r="Q526" s="40"/>
      <c r="R526" s="36">
        <v>29000</v>
      </c>
    </row>
    <row r="527" spans="1:18" x14ac:dyDescent="0.25">
      <c r="A527" s="65"/>
      <c r="B527" s="69"/>
      <c r="C527" s="62" t="s">
        <v>274</v>
      </c>
      <c r="D527" s="62"/>
      <c r="E527" s="65"/>
      <c r="F527" s="36">
        <f t="shared" ref="F527:F542" si="24">SUM(H527:L527)</f>
        <v>785000</v>
      </c>
      <c r="G527" s="40"/>
      <c r="H527" s="36">
        <v>0</v>
      </c>
      <c r="I527" s="40"/>
      <c r="J527" s="36">
        <v>785000</v>
      </c>
      <c r="K527" s="40"/>
      <c r="L527" s="36">
        <v>0</v>
      </c>
      <c r="M527" s="40"/>
      <c r="N527" s="36">
        <v>405000</v>
      </c>
      <c r="O527" s="40"/>
      <c r="P527" s="36">
        <v>925000</v>
      </c>
      <c r="Q527" s="40"/>
      <c r="R527" s="36">
        <v>545000</v>
      </c>
    </row>
    <row r="528" spans="1:18" x14ac:dyDescent="0.25">
      <c r="A528" s="65"/>
      <c r="B528" s="69"/>
      <c r="C528" s="62" t="s">
        <v>283</v>
      </c>
      <c r="D528" s="62"/>
      <c r="E528" s="65"/>
      <c r="F528" s="36">
        <f t="shared" si="24"/>
        <v>49000</v>
      </c>
      <c r="G528" s="40"/>
      <c r="H528" s="36">
        <v>0</v>
      </c>
      <c r="I528" s="40"/>
      <c r="J528" s="36">
        <v>0</v>
      </c>
      <c r="K528" s="40"/>
      <c r="L528" s="36">
        <v>49000</v>
      </c>
      <c r="M528" s="40"/>
      <c r="N528" s="36">
        <v>32000</v>
      </c>
      <c r="O528" s="40"/>
      <c r="P528" s="36">
        <v>16000</v>
      </c>
      <c r="Q528" s="40"/>
      <c r="R528" s="36">
        <v>-1000</v>
      </c>
    </row>
    <row r="529" spans="1:18" x14ac:dyDescent="0.25">
      <c r="A529" s="65"/>
      <c r="B529" s="69"/>
      <c r="C529" s="62" t="s">
        <v>275</v>
      </c>
      <c r="D529" s="62"/>
      <c r="E529" s="65"/>
      <c r="F529" s="36">
        <f t="shared" si="24"/>
        <v>349000</v>
      </c>
      <c r="G529" s="40"/>
      <c r="H529" s="36">
        <v>0</v>
      </c>
      <c r="I529" s="40"/>
      <c r="J529" s="36">
        <v>349000</v>
      </c>
      <c r="K529" s="40"/>
      <c r="L529" s="36">
        <v>0</v>
      </c>
      <c r="M529" s="40"/>
      <c r="N529" s="36">
        <v>78000</v>
      </c>
      <c r="O529" s="40"/>
      <c r="P529" s="36">
        <v>271000</v>
      </c>
      <c r="Q529" s="40"/>
      <c r="R529" s="36">
        <v>0</v>
      </c>
    </row>
    <row r="530" spans="1:18" x14ac:dyDescent="0.25">
      <c r="A530" s="65"/>
      <c r="B530" s="69"/>
      <c r="C530" s="62" t="s">
        <v>276</v>
      </c>
      <c r="D530" s="62"/>
      <c r="E530" s="65"/>
      <c r="F530" s="36">
        <f t="shared" si="24"/>
        <v>55000</v>
      </c>
      <c r="G530" s="40"/>
      <c r="H530" s="36">
        <v>23000</v>
      </c>
      <c r="I530" s="40"/>
      <c r="J530" s="36">
        <v>32000</v>
      </c>
      <c r="K530" s="40"/>
      <c r="L530" s="36">
        <v>0</v>
      </c>
      <c r="M530" s="40"/>
      <c r="N530" s="36">
        <v>16000</v>
      </c>
      <c r="O530" s="40"/>
      <c r="P530" s="36">
        <v>39000</v>
      </c>
      <c r="Q530" s="40"/>
      <c r="R530" s="36">
        <v>0</v>
      </c>
    </row>
    <row r="531" spans="1:18" x14ac:dyDescent="0.25">
      <c r="A531" s="65"/>
      <c r="B531" s="69"/>
      <c r="C531" s="62" t="s">
        <v>264</v>
      </c>
      <c r="D531" s="62"/>
      <c r="E531" s="65"/>
      <c r="F531" s="36">
        <f t="shared" si="24"/>
        <v>809000</v>
      </c>
      <c r="G531" s="40"/>
      <c r="H531" s="36">
        <v>125000</v>
      </c>
      <c r="I531" s="40"/>
      <c r="J531" s="36">
        <v>675000</v>
      </c>
      <c r="K531" s="40"/>
      <c r="L531" s="36">
        <v>9000</v>
      </c>
      <c r="M531" s="40"/>
      <c r="N531" s="36">
        <v>17000</v>
      </c>
      <c r="O531" s="40"/>
      <c r="P531" s="36">
        <v>793000</v>
      </c>
      <c r="Q531" s="40"/>
      <c r="R531" s="36">
        <v>1000</v>
      </c>
    </row>
    <row r="532" spans="1:18" x14ac:dyDescent="0.25">
      <c r="A532" s="65"/>
      <c r="B532" s="69"/>
      <c r="C532" s="62" t="s">
        <v>277</v>
      </c>
      <c r="D532" s="62"/>
      <c r="E532" s="65"/>
      <c r="F532" s="36">
        <f t="shared" si="24"/>
        <v>99000</v>
      </c>
      <c r="G532" s="40"/>
      <c r="H532" s="36">
        <v>0</v>
      </c>
      <c r="I532" s="40"/>
      <c r="J532" s="36">
        <v>0</v>
      </c>
      <c r="K532" s="40"/>
      <c r="L532" s="36">
        <v>99000</v>
      </c>
      <c r="M532" s="40"/>
      <c r="N532" s="36">
        <v>65000</v>
      </c>
      <c r="O532" s="40"/>
      <c r="P532" s="36">
        <v>35000</v>
      </c>
      <c r="Q532" s="40"/>
      <c r="R532" s="36">
        <v>1000</v>
      </c>
    </row>
    <row r="533" spans="1:18" x14ac:dyDescent="0.25">
      <c r="A533" s="65"/>
      <c r="B533" s="65"/>
      <c r="C533" s="62" t="s">
        <v>23</v>
      </c>
      <c r="D533" s="62"/>
      <c r="E533" s="65"/>
      <c r="F533" s="36">
        <f t="shared" si="24"/>
        <v>6027000</v>
      </c>
      <c r="G533" s="40"/>
      <c r="H533" s="36">
        <v>4442000</v>
      </c>
      <c r="I533" s="40"/>
      <c r="J533" s="36">
        <v>2283000</v>
      </c>
      <c r="K533" s="40"/>
      <c r="L533" s="36">
        <v>-698000</v>
      </c>
      <c r="M533" s="40"/>
      <c r="N533" s="36">
        <v>3939000</v>
      </c>
      <c r="O533" s="40"/>
      <c r="P533" s="36">
        <v>2088000</v>
      </c>
      <c r="Q533" s="40"/>
      <c r="R533" s="36">
        <v>0</v>
      </c>
    </row>
    <row r="534" spans="1:18" x14ac:dyDescent="0.25">
      <c r="A534" s="65"/>
      <c r="B534" s="69"/>
      <c r="C534" s="62" t="s">
        <v>278</v>
      </c>
      <c r="D534" s="62"/>
      <c r="E534" s="65"/>
      <c r="F534" s="36">
        <f t="shared" si="24"/>
        <v>7231000</v>
      </c>
      <c r="G534" s="40"/>
      <c r="H534" s="36">
        <v>7122000</v>
      </c>
      <c r="I534" s="40"/>
      <c r="J534" s="36">
        <v>23000</v>
      </c>
      <c r="K534" s="40"/>
      <c r="L534" s="36">
        <v>86000</v>
      </c>
      <c r="M534" s="40"/>
      <c r="N534" s="36">
        <v>4927000</v>
      </c>
      <c r="O534" s="40"/>
      <c r="P534" s="36">
        <v>2303000</v>
      </c>
      <c r="Q534" s="40"/>
      <c r="R534" s="36">
        <v>-1000</v>
      </c>
    </row>
    <row r="535" spans="1:18" x14ac:dyDescent="0.25">
      <c r="A535" s="65"/>
      <c r="B535" s="69"/>
      <c r="C535" s="62" t="s">
        <v>279</v>
      </c>
      <c r="D535" s="62"/>
      <c r="E535" s="65"/>
      <c r="F535" s="36">
        <f t="shared" si="24"/>
        <v>2111000</v>
      </c>
      <c r="G535" s="40"/>
      <c r="H535" s="36">
        <v>2071000</v>
      </c>
      <c r="I535" s="40"/>
      <c r="J535" s="36">
        <v>40000</v>
      </c>
      <c r="K535" s="40"/>
      <c r="L535" s="36">
        <v>0</v>
      </c>
      <c r="M535" s="40"/>
      <c r="N535" s="36">
        <v>1417000</v>
      </c>
      <c r="O535" s="40"/>
      <c r="P535" s="36">
        <v>693000</v>
      </c>
      <c r="Q535" s="40"/>
      <c r="R535" s="36">
        <v>-1000</v>
      </c>
    </row>
    <row r="536" spans="1:18" x14ac:dyDescent="0.25">
      <c r="A536" s="65"/>
      <c r="B536" s="69"/>
      <c r="C536" s="62" t="s">
        <v>48</v>
      </c>
      <c r="D536" s="62"/>
      <c r="E536" s="65"/>
      <c r="F536" s="36">
        <f t="shared" si="24"/>
        <v>5048000</v>
      </c>
      <c r="G536" s="40"/>
      <c r="H536" s="36">
        <v>4714000</v>
      </c>
      <c r="I536" s="40"/>
      <c r="J536" s="36">
        <v>332000</v>
      </c>
      <c r="K536" s="40"/>
      <c r="L536" s="36">
        <v>2000</v>
      </c>
      <c r="M536" s="40"/>
      <c r="N536" s="36">
        <v>3279000</v>
      </c>
      <c r="O536" s="40"/>
      <c r="P536" s="36">
        <v>1769000</v>
      </c>
      <c r="Q536" s="40"/>
      <c r="R536" s="36">
        <v>0</v>
      </c>
    </row>
    <row r="537" spans="1:18" x14ac:dyDescent="0.25">
      <c r="A537" s="65"/>
      <c r="B537" s="65"/>
      <c r="C537" s="62" t="s">
        <v>52</v>
      </c>
      <c r="D537" s="62"/>
      <c r="E537" s="65"/>
      <c r="F537" s="36">
        <f t="shared" si="24"/>
        <v>4097000</v>
      </c>
      <c r="G537" s="40"/>
      <c r="H537" s="36">
        <v>3671000</v>
      </c>
      <c r="I537" s="40"/>
      <c r="J537" s="36">
        <v>226000</v>
      </c>
      <c r="K537" s="40"/>
      <c r="L537" s="36">
        <v>200000</v>
      </c>
      <c r="M537" s="40"/>
      <c r="N537" s="36">
        <v>2593000</v>
      </c>
      <c r="O537" s="40"/>
      <c r="P537" s="36">
        <v>1504000</v>
      </c>
      <c r="Q537" s="40"/>
      <c r="R537" s="36">
        <v>0</v>
      </c>
    </row>
    <row r="538" spans="1:18" x14ac:dyDescent="0.25">
      <c r="A538" s="65"/>
      <c r="B538" s="65"/>
      <c r="C538" s="62" t="s">
        <v>53</v>
      </c>
      <c r="D538" s="62"/>
      <c r="E538" s="65"/>
      <c r="F538" s="36">
        <f t="shared" si="24"/>
        <v>183000</v>
      </c>
      <c r="G538" s="40"/>
      <c r="H538" s="36">
        <v>0</v>
      </c>
      <c r="I538" s="40"/>
      <c r="J538" s="36">
        <v>0</v>
      </c>
      <c r="K538" s="40"/>
      <c r="L538" s="36">
        <v>183000</v>
      </c>
      <c r="M538" s="40"/>
      <c r="N538" s="36">
        <v>13000</v>
      </c>
      <c r="O538" s="40"/>
      <c r="P538" s="36">
        <v>170000</v>
      </c>
      <c r="Q538" s="40"/>
      <c r="R538" s="36">
        <v>0</v>
      </c>
    </row>
    <row r="539" spans="1:18" x14ac:dyDescent="0.25">
      <c r="A539" s="10"/>
      <c r="B539" s="10"/>
      <c r="C539" s="62" t="s">
        <v>280</v>
      </c>
      <c r="D539" s="62"/>
      <c r="E539" s="65"/>
      <c r="F539" s="36">
        <f t="shared" si="24"/>
        <v>2153000</v>
      </c>
      <c r="G539" s="40"/>
      <c r="H539" s="36">
        <v>1717000</v>
      </c>
      <c r="I539" s="40"/>
      <c r="J539" s="36">
        <v>328000</v>
      </c>
      <c r="K539" s="40"/>
      <c r="L539" s="36">
        <v>108000</v>
      </c>
      <c r="M539" s="40"/>
      <c r="N539" s="36">
        <v>1584000</v>
      </c>
      <c r="O539" s="40"/>
      <c r="P539" s="36">
        <v>569000</v>
      </c>
      <c r="Q539" s="40"/>
      <c r="R539" s="36">
        <v>0</v>
      </c>
    </row>
    <row r="540" spans="1:18" x14ac:dyDescent="0.25">
      <c r="A540" s="65"/>
      <c r="B540" s="65"/>
      <c r="C540" s="62" t="s">
        <v>281</v>
      </c>
      <c r="D540" s="62"/>
      <c r="E540" s="65"/>
      <c r="F540" s="36">
        <f t="shared" si="24"/>
        <v>8721000</v>
      </c>
      <c r="G540" s="40"/>
      <c r="H540" s="36">
        <v>8196000</v>
      </c>
      <c r="I540" s="40"/>
      <c r="J540" s="36">
        <v>332000</v>
      </c>
      <c r="K540" s="40"/>
      <c r="L540" s="36">
        <v>193000</v>
      </c>
      <c r="M540" s="40"/>
      <c r="N540" s="36">
        <v>5727000</v>
      </c>
      <c r="O540" s="40"/>
      <c r="P540" s="36">
        <v>2994000</v>
      </c>
      <c r="Q540" s="40"/>
      <c r="R540" s="36">
        <v>0</v>
      </c>
    </row>
    <row r="541" spans="1:18" x14ac:dyDescent="0.25">
      <c r="A541" s="65"/>
      <c r="B541" s="65"/>
      <c r="C541" s="62" t="s">
        <v>57</v>
      </c>
      <c r="D541" s="62"/>
      <c r="E541" s="15"/>
      <c r="F541" s="36">
        <f t="shared" si="24"/>
        <v>107000</v>
      </c>
      <c r="G541" s="40"/>
      <c r="H541" s="36">
        <v>69000</v>
      </c>
      <c r="I541" s="40"/>
      <c r="J541" s="36">
        <v>37000</v>
      </c>
      <c r="K541" s="40"/>
      <c r="L541" s="36">
        <v>1000</v>
      </c>
      <c r="M541" s="40"/>
      <c r="N541" s="36">
        <v>59000</v>
      </c>
      <c r="O541" s="40"/>
      <c r="P541" s="36">
        <v>48000</v>
      </c>
      <c r="Q541" s="40"/>
      <c r="R541" s="36">
        <v>0</v>
      </c>
    </row>
    <row r="542" spans="1:18" x14ac:dyDescent="0.25">
      <c r="A542" s="65"/>
      <c r="B542" s="65"/>
      <c r="C542" s="60" t="s">
        <v>282</v>
      </c>
      <c r="D542" s="14"/>
      <c r="E542" s="65"/>
      <c r="F542" s="39">
        <f t="shared" si="24"/>
        <v>93000</v>
      </c>
      <c r="G542" s="40"/>
      <c r="H542" s="39">
        <v>88000</v>
      </c>
      <c r="I542" s="40"/>
      <c r="J542" s="39">
        <v>5000</v>
      </c>
      <c r="K542" s="40"/>
      <c r="L542" s="39">
        <v>0</v>
      </c>
      <c r="M542" s="40"/>
      <c r="N542" s="39">
        <v>66000</v>
      </c>
      <c r="O542" s="40"/>
      <c r="P542" s="39">
        <v>27000</v>
      </c>
      <c r="Q542" s="40"/>
      <c r="R542" s="39">
        <v>0</v>
      </c>
    </row>
    <row r="543" spans="1:18" x14ac:dyDescent="0.25">
      <c r="A543" s="65"/>
      <c r="B543" s="14"/>
      <c r="C543" s="65"/>
      <c r="D543" s="14"/>
      <c r="E543" s="65"/>
      <c r="F543" s="36"/>
      <c r="G543" s="40"/>
      <c r="H543" s="36"/>
      <c r="I543" s="40"/>
      <c r="J543" s="36"/>
      <c r="K543" s="40"/>
      <c r="L543" s="36"/>
      <c r="M543" s="40"/>
      <c r="N543" s="36"/>
      <c r="O543" s="40"/>
      <c r="P543" s="36"/>
      <c r="Q543" s="40"/>
      <c r="R543" s="36"/>
    </row>
    <row r="544" spans="1:18" x14ac:dyDescent="0.25">
      <c r="A544" s="65"/>
      <c r="B544" s="14"/>
      <c r="C544" s="65"/>
      <c r="D544" s="14"/>
      <c r="E544" s="65" t="s">
        <v>4</v>
      </c>
      <c r="F544" s="39">
        <f>SUM(F526:F542)</f>
        <v>41277000</v>
      </c>
      <c r="G544" s="41"/>
      <c r="H544" s="39">
        <f>SUM(H526:H542)</f>
        <v>35389000</v>
      </c>
      <c r="I544" s="41"/>
      <c r="J544" s="39">
        <f>SUM(J526:J542)</f>
        <v>5525000</v>
      </c>
      <c r="K544" s="41"/>
      <c r="L544" s="39">
        <f>SUM(L526:L542)</f>
        <v>363000</v>
      </c>
      <c r="M544" s="41"/>
      <c r="N544" s="39">
        <f>SUM(N526:N542)</f>
        <v>26320000</v>
      </c>
      <c r="O544" s="41"/>
      <c r="P544" s="39">
        <f>SUM(P526:P542)</f>
        <v>15530000</v>
      </c>
      <c r="Q544" s="41"/>
      <c r="R544" s="39">
        <f>SUM(R526:R542)</f>
        <v>573000</v>
      </c>
    </row>
    <row r="545" spans="1:18" x14ac:dyDescent="0.25">
      <c r="A545" s="65"/>
      <c r="B545" s="14"/>
      <c r="C545" s="65"/>
      <c r="D545" s="14"/>
      <c r="E545" s="65"/>
      <c r="F545" s="36"/>
      <c r="G545" s="40"/>
      <c r="H545" s="36"/>
      <c r="I545" s="40"/>
      <c r="J545" s="36"/>
      <c r="K545" s="40"/>
      <c r="L545" s="36"/>
      <c r="M545" s="40"/>
      <c r="N545" s="36"/>
      <c r="O545" s="40"/>
      <c r="P545" s="36"/>
      <c r="Q545" s="40"/>
      <c r="R545" s="36"/>
    </row>
    <row r="546" spans="1:18" x14ac:dyDescent="0.25">
      <c r="A546" s="65"/>
      <c r="B546" s="65" t="s">
        <v>27</v>
      </c>
      <c r="C546" s="15"/>
      <c r="D546" s="14"/>
      <c r="E546" s="65"/>
      <c r="F546" s="36"/>
      <c r="G546" s="40"/>
      <c r="H546" s="36"/>
      <c r="I546" s="40"/>
      <c r="J546" s="36"/>
      <c r="K546" s="40"/>
      <c r="L546" s="36"/>
      <c r="M546" s="40"/>
      <c r="N546" s="36"/>
      <c r="O546" s="40"/>
      <c r="P546" s="36"/>
      <c r="Q546" s="40"/>
      <c r="R546" s="36"/>
    </row>
    <row r="547" spans="1:18" x14ac:dyDescent="0.25">
      <c r="A547" s="65"/>
      <c r="B547" s="14"/>
      <c r="C547" s="65" t="s">
        <v>273</v>
      </c>
      <c r="D547" s="14"/>
      <c r="E547" s="65"/>
      <c r="F547" s="36">
        <f>SUM(H547:L547)</f>
        <v>3013000</v>
      </c>
      <c r="G547" s="40"/>
      <c r="H547" s="36">
        <v>2000</v>
      </c>
      <c r="I547" s="40"/>
      <c r="J547" s="36">
        <v>202000</v>
      </c>
      <c r="K547" s="40"/>
      <c r="L547" s="36">
        <v>2809000</v>
      </c>
      <c r="M547" s="40"/>
      <c r="N547" s="36">
        <v>1618000</v>
      </c>
      <c r="O547" s="40"/>
      <c r="P547" s="36">
        <v>1406000</v>
      </c>
      <c r="Q547" s="40"/>
      <c r="R547" s="36">
        <v>11000</v>
      </c>
    </row>
    <row r="548" spans="1:18" x14ac:dyDescent="0.25">
      <c r="A548" s="65"/>
      <c r="B548" s="14"/>
      <c r="C548" s="20" t="s">
        <v>283</v>
      </c>
      <c r="D548" s="14"/>
      <c r="E548" s="65"/>
      <c r="F548" s="36">
        <f t="shared" ref="F548:F564" si="25">SUM(H548:L548)</f>
        <v>930000</v>
      </c>
      <c r="G548" s="40"/>
      <c r="H548" s="36">
        <v>7000</v>
      </c>
      <c r="I548" s="40"/>
      <c r="J548" s="36">
        <v>16000</v>
      </c>
      <c r="K548" s="40"/>
      <c r="L548" s="36">
        <v>907000</v>
      </c>
      <c r="M548" s="40"/>
      <c r="N548" s="36">
        <v>372000</v>
      </c>
      <c r="O548" s="40"/>
      <c r="P548" s="36">
        <v>612000</v>
      </c>
      <c r="Q548" s="40"/>
      <c r="R548" s="36">
        <v>54000</v>
      </c>
    </row>
    <row r="549" spans="1:18" x14ac:dyDescent="0.25">
      <c r="A549" s="65"/>
      <c r="B549" s="14"/>
      <c r="C549" s="19" t="s">
        <v>284</v>
      </c>
      <c r="D549" s="15"/>
      <c r="E549" s="65"/>
      <c r="F549" s="36">
        <f t="shared" si="25"/>
        <v>9170000</v>
      </c>
      <c r="G549" s="40"/>
      <c r="H549" s="36">
        <v>0</v>
      </c>
      <c r="I549" s="40"/>
      <c r="J549" s="36">
        <v>5111000</v>
      </c>
      <c r="K549" s="40"/>
      <c r="L549" s="36">
        <v>4059000</v>
      </c>
      <c r="M549" s="40"/>
      <c r="N549" s="36">
        <v>4456000</v>
      </c>
      <c r="O549" s="40"/>
      <c r="P549" s="36">
        <v>7901000</v>
      </c>
      <c r="Q549" s="40"/>
      <c r="R549" s="36">
        <v>3187000</v>
      </c>
    </row>
    <row r="550" spans="1:18" x14ac:dyDescent="0.25">
      <c r="A550" s="65"/>
      <c r="B550" s="14"/>
      <c r="C550" s="65" t="s">
        <v>285</v>
      </c>
      <c r="D550" s="14"/>
      <c r="E550" s="65"/>
      <c r="F550" s="36">
        <f t="shared" si="25"/>
        <v>1882000</v>
      </c>
      <c r="G550" s="40"/>
      <c r="H550" s="36">
        <v>0</v>
      </c>
      <c r="I550" s="40"/>
      <c r="J550" s="36">
        <v>747000</v>
      </c>
      <c r="K550" s="40"/>
      <c r="L550" s="36">
        <v>1135000</v>
      </c>
      <c r="M550" s="40"/>
      <c r="N550" s="36">
        <v>894000</v>
      </c>
      <c r="O550" s="40"/>
      <c r="P550" s="36">
        <v>1791000</v>
      </c>
      <c r="Q550" s="40"/>
      <c r="R550" s="36">
        <v>803000</v>
      </c>
    </row>
    <row r="551" spans="1:18" x14ac:dyDescent="0.25">
      <c r="A551" s="65"/>
      <c r="B551" s="14"/>
      <c r="C551" s="65" t="s">
        <v>286</v>
      </c>
      <c r="D551" s="65"/>
      <c r="E551" s="65"/>
      <c r="F551" s="36">
        <f t="shared" si="25"/>
        <v>3385000</v>
      </c>
      <c r="G551" s="40"/>
      <c r="H551" s="36">
        <v>124000</v>
      </c>
      <c r="I551" s="40"/>
      <c r="J551" s="36">
        <v>93000</v>
      </c>
      <c r="K551" s="40"/>
      <c r="L551" s="36">
        <v>3168000</v>
      </c>
      <c r="M551" s="40"/>
      <c r="N551" s="36">
        <v>1801000</v>
      </c>
      <c r="O551" s="40"/>
      <c r="P551" s="36">
        <v>1583000</v>
      </c>
      <c r="Q551" s="40"/>
      <c r="R551" s="36">
        <v>-1000</v>
      </c>
    </row>
    <row r="552" spans="1:18" x14ac:dyDescent="0.25">
      <c r="A552" s="65"/>
      <c r="B552" s="14"/>
      <c r="C552" s="65" t="s">
        <v>23</v>
      </c>
      <c r="D552" s="14"/>
      <c r="E552" s="65"/>
      <c r="F552" s="36">
        <f t="shared" si="25"/>
        <v>1248000</v>
      </c>
      <c r="G552" s="40"/>
      <c r="H552" s="36">
        <v>-273000</v>
      </c>
      <c r="I552" s="40"/>
      <c r="J552" s="36">
        <v>1215000</v>
      </c>
      <c r="K552" s="40"/>
      <c r="L552" s="36">
        <v>306000</v>
      </c>
      <c r="M552" s="40"/>
      <c r="N552" s="36">
        <v>222000</v>
      </c>
      <c r="O552" s="40"/>
      <c r="P552" s="36">
        <v>1026000</v>
      </c>
      <c r="Q552" s="40"/>
      <c r="R552" s="36">
        <v>0</v>
      </c>
    </row>
    <row r="553" spans="1:18" x14ac:dyDescent="0.25">
      <c r="A553" s="65"/>
      <c r="B553" s="65"/>
      <c r="C553" s="65" t="s">
        <v>287</v>
      </c>
      <c r="D553" s="14"/>
      <c r="E553" s="65"/>
      <c r="F553" s="36">
        <f t="shared" si="25"/>
        <v>0</v>
      </c>
      <c r="G553" s="40"/>
      <c r="H553" s="36">
        <v>0</v>
      </c>
      <c r="I553" s="40"/>
      <c r="J553" s="36">
        <v>0</v>
      </c>
      <c r="K553" s="40"/>
      <c r="L553" s="36">
        <v>0</v>
      </c>
      <c r="M553" s="40"/>
      <c r="N553" s="36">
        <v>0</v>
      </c>
      <c r="O553" s="40"/>
      <c r="P553" s="36">
        <v>0</v>
      </c>
      <c r="Q553" s="40"/>
      <c r="R553" s="36">
        <v>0</v>
      </c>
    </row>
    <row r="554" spans="1:18" x14ac:dyDescent="0.25">
      <c r="A554" s="65"/>
      <c r="B554" s="14"/>
      <c r="C554" s="65" t="s">
        <v>43</v>
      </c>
      <c r="D554" s="14"/>
      <c r="E554" s="65"/>
      <c r="F554" s="36">
        <f t="shared" si="25"/>
        <v>1967000</v>
      </c>
      <c r="G554" s="40"/>
      <c r="H554" s="36">
        <v>0</v>
      </c>
      <c r="I554" s="40"/>
      <c r="J554" s="36">
        <v>10000</v>
      </c>
      <c r="K554" s="40"/>
      <c r="L554" s="36">
        <v>1957000</v>
      </c>
      <c r="M554" s="40"/>
      <c r="N554" s="36">
        <v>785000</v>
      </c>
      <c r="O554" s="40"/>
      <c r="P554" s="36">
        <v>1183000</v>
      </c>
      <c r="Q554" s="40"/>
      <c r="R554" s="36">
        <v>1000</v>
      </c>
    </row>
    <row r="555" spans="1:18" x14ac:dyDescent="0.25">
      <c r="A555" s="65"/>
      <c r="B555" s="14"/>
      <c r="C555" s="65" t="s">
        <v>279</v>
      </c>
      <c r="D555" s="14"/>
      <c r="E555" s="65"/>
      <c r="F555" s="36">
        <f t="shared" si="25"/>
        <v>8349000</v>
      </c>
      <c r="G555" s="40"/>
      <c r="H555" s="36">
        <v>47000</v>
      </c>
      <c r="I555" s="40"/>
      <c r="J555" s="36">
        <v>812000</v>
      </c>
      <c r="K555" s="40"/>
      <c r="L555" s="36">
        <v>7490000</v>
      </c>
      <c r="M555" s="40"/>
      <c r="N555" s="36">
        <v>2899000</v>
      </c>
      <c r="O555" s="40"/>
      <c r="P555" s="36">
        <v>5584000</v>
      </c>
      <c r="Q555" s="40"/>
      <c r="R555" s="36">
        <v>134000</v>
      </c>
    </row>
    <row r="556" spans="1:18" x14ac:dyDescent="0.25">
      <c r="A556" s="15"/>
      <c r="B556" s="14"/>
      <c r="C556" s="65" t="s">
        <v>288</v>
      </c>
      <c r="D556" s="14"/>
      <c r="E556" s="65"/>
      <c r="F556" s="36">
        <f t="shared" si="25"/>
        <v>297000</v>
      </c>
      <c r="G556" s="40"/>
      <c r="H556" s="36">
        <v>0</v>
      </c>
      <c r="I556" s="40"/>
      <c r="J556" s="36">
        <v>0</v>
      </c>
      <c r="K556" s="40"/>
      <c r="L556" s="36">
        <v>297000</v>
      </c>
      <c r="M556" s="40"/>
      <c r="N556" s="36">
        <v>47000</v>
      </c>
      <c r="O556" s="40"/>
      <c r="P556" s="36">
        <v>249000</v>
      </c>
      <c r="Q556" s="40"/>
      <c r="R556" s="36">
        <v>-1000</v>
      </c>
    </row>
    <row r="557" spans="1:18" x14ac:dyDescent="0.25">
      <c r="A557" s="65"/>
      <c r="B557" s="65"/>
      <c r="C557" s="65" t="s">
        <v>48</v>
      </c>
      <c r="D557" s="14"/>
      <c r="E557" s="65"/>
      <c r="F557" s="36">
        <f t="shared" si="25"/>
        <v>2184000</v>
      </c>
      <c r="G557" s="40"/>
      <c r="H557" s="36">
        <v>64000</v>
      </c>
      <c r="I557" s="40"/>
      <c r="J557" s="36">
        <v>255000</v>
      </c>
      <c r="K557" s="40"/>
      <c r="L557" s="36">
        <v>1865000</v>
      </c>
      <c r="M557" s="40"/>
      <c r="N557" s="36">
        <v>857000</v>
      </c>
      <c r="O557" s="40"/>
      <c r="P557" s="36">
        <v>1328000</v>
      </c>
      <c r="Q557" s="40"/>
      <c r="R557" s="36">
        <v>1000</v>
      </c>
    </row>
    <row r="558" spans="1:18" x14ac:dyDescent="0.25">
      <c r="A558" s="65"/>
      <c r="B558" s="65"/>
      <c r="C558" s="65" t="s">
        <v>52</v>
      </c>
      <c r="D558" s="14"/>
      <c r="E558" s="15"/>
      <c r="F558" s="36">
        <f t="shared" si="25"/>
        <v>1783000</v>
      </c>
      <c r="G558" s="40"/>
      <c r="H558" s="36">
        <v>0</v>
      </c>
      <c r="I558" s="40"/>
      <c r="J558" s="36">
        <v>76000</v>
      </c>
      <c r="K558" s="40"/>
      <c r="L558" s="36">
        <v>1707000</v>
      </c>
      <c r="M558" s="40"/>
      <c r="N558" s="36">
        <v>803000</v>
      </c>
      <c r="O558" s="40"/>
      <c r="P558" s="36">
        <v>980000</v>
      </c>
      <c r="Q558" s="40"/>
      <c r="R558" s="36">
        <v>0</v>
      </c>
    </row>
    <row r="559" spans="1:18" x14ac:dyDescent="0.25">
      <c r="A559" s="65"/>
      <c r="B559" s="65"/>
      <c r="C559" s="65" t="s">
        <v>281</v>
      </c>
      <c r="D559" s="14"/>
      <c r="E559" s="65"/>
      <c r="F559" s="36">
        <f t="shared" si="25"/>
        <v>2483000</v>
      </c>
      <c r="G559" s="40"/>
      <c r="H559" s="36">
        <v>17000</v>
      </c>
      <c r="I559" s="40"/>
      <c r="J559" s="36">
        <v>114000</v>
      </c>
      <c r="K559" s="40"/>
      <c r="L559" s="36">
        <v>2352000</v>
      </c>
      <c r="M559" s="40"/>
      <c r="N559" s="36">
        <v>1203000</v>
      </c>
      <c r="O559" s="40"/>
      <c r="P559" s="36">
        <v>1280000</v>
      </c>
      <c r="Q559" s="40"/>
      <c r="R559" s="36">
        <v>0</v>
      </c>
    </row>
    <row r="560" spans="1:18" x14ac:dyDescent="0.25">
      <c r="A560" s="65"/>
      <c r="B560" s="65"/>
      <c r="C560" s="65" t="s">
        <v>57</v>
      </c>
      <c r="D560" s="14"/>
      <c r="E560" s="21"/>
      <c r="F560" s="36">
        <f t="shared" si="25"/>
        <v>224000</v>
      </c>
      <c r="G560" s="40"/>
      <c r="H560" s="36">
        <v>0</v>
      </c>
      <c r="I560" s="40"/>
      <c r="J560" s="36">
        <v>5000</v>
      </c>
      <c r="K560" s="40"/>
      <c r="L560" s="36">
        <v>219000</v>
      </c>
      <c r="M560" s="40"/>
      <c r="N560" s="36">
        <v>130000</v>
      </c>
      <c r="O560" s="40"/>
      <c r="P560" s="36">
        <v>95000</v>
      </c>
      <c r="Q560" s="40"/>
      <c r="R560" s="36">
        <v>1000</v>
      </c>
    </row>
    <row r="561" spans="1:18" x14ac:dyDescent="0.25">
      <c r="A561" s="65"/>
      <c r="B561" s="14"/>
      <c r="C561" s="65" t="s">
        <v>289</v>
      </c>
      <c r="D561" s="14"/>
      <c r="E561" s="14"/>
      <c r="F561" s="36">
        <f t="shared" si="25"/>
        <v>586000</v>
      </c>
      <c r="G561" s="40"/>
      <c r="H561" s="36">
        <v>270000</v>
      </c>
      <c r="I561" s="40"/>
      <c r="J561" s="36">
        <v>209000</v>
      </c>
      <c r="K561" s="40"/>
      <c r="L561" s="36">
        <v>107000</v>
      </c>
      <c r="M561" s="40"/>
      <c r="N561" s="36">
        <v>362000</v>
      </c>
      <c r="O561" s="40"/>
      <c r="P561" s="36">
        <v>227000</v>
      </c>
      <c r="Q561" s="40"/>
      <c r="R561" s="36">
        <v>3000</v>
      </c>
    </row>
    <row r="562" spans="1:18" x14ac:dyDescent="0.25">
      <c r="A562" s="65"/>
      <c r="B562" s="14"/>
      <c r="C562" s="65" t="s">
        <v>290</v>
      </c>
      <c r="D562" s="14"/>
      <c r="E562" s="14"/>
      <c r="F562" s="36">
        <f t="shared" si="25"/>
        <v>366000</v>
      </c>
      <c r="G562" s="40"/>
      <c r="H562" s="36">
        <v>1000</v>
      </c>
      <c r="I562" s="40"/>
      <c r="J562" s="36">
        <v>11000</v>
      </c>
      <c r="K562" s="40"/>
      <c r="L562" s="36">
        <v>354000</v>
      </c>
      <c r="M562" s="40"/>
      <c r="N562" s="36">
        <v>155000</v>
      </c>
      <c r="O562" s="40"/>
      <c r="P562" s="36">
        <v>166000</v>
      </c>
      <c r="Q562" s="40"/>
      <c r="R562" s="36">
        <v>-45000</v>
      </c>
    </row>
    <row r="563" spans="1:18" x14ac:dyDescent="0.25">
      <c r="A563" s="65"/>
      <c r="B563" s="14"/>
      <c r="C563" s="65" t="s">
        <v>555</v>
      </c>
      <c r="D563" s="14"/>
      <c r="E563" s="14"/>
      <c r="F563" s="36">
        <f t="shared" si="25"/>
        <v>7681000</v>
      </c>
      <c r="G563" s="40"/>
      <c r="H563" s="36">
        <v>13000</v>
      </c>
      <c r="I563" s="40"/>
      <c r="J563" s="36">
        <v>16000</v>
      </c>
      <c r="K563" s="40"/>
      <c r="L563" s="36">
        <v>7652000</v>
      </c>
      <c r="M563" s="40"/>
      <c r="N563" s="36">
        <v>945000</v>
      </c>
      <c r="O563" s="40"/>
      <c r="P563" s="36">
        <v>6735000</v>
      </c>
      <c r="Q563" s="40"/>
      <c r="R563" s="36">
        <v>-1000</v>
      </c>
    </row>
    <row r="564" spans="1:18" x14ac:dyDescent="0.25">
      <c r="A564" s="65"/>
      <c r="B564" s="14"/>
      <c r="C564" s="65" t="s">
        <v>282</v>
      </c>
      <c r="D564" s="14"/>
      <c r="E564" s="65"/>
      <c r="F564" s="39">
        <f t="shared" si="25"/>
        <v>7649000</v>
      </c>
      <c r="G564" s="40"/>
      <c r="H564" s="39">
        <v>169000</v>
      </c>
      <c r="I564" s="40"/>
      <c r="J564" s="39">
        <v>437000</v>
      </c>
      <c r="K564" s="40"/>
      <c r="L564" s="39">
        <v>7043000</v>
      </c>
      <c r="M564" s="40"/>
      <c r="N564" s="39">
        <v>1475000</v>
      </c>
      <c r="O564" s="40"/>
      <c r="P564" s="39">
        <v>6174000</v>
      </c>
      <c r="Q564" s="40"/>
      <c r="R564" s="39">
        <v>0</v>
      </c>
    </row>
    <row r="565" spans="1:18" x14ac:dyDescent="0.25">
      <c r="A565" s="65"/>
      <c r="B565" s="14"/>
      <c r="C565" s="65"/>
      <c r="D565" s="14"/>
      <c r="E565" s="65"/>
      <c r="F565" s="41"/>
      <c r="G565" s="40"/>
      <c r="H565" s="41"/>
      <c r="I565" s="40"/>
      <c r="J565" s="41"/>
      <c r="K565" s="40"/>
      <c r="L565" s="41"/>
      <c r="M565" s="40"/>
      <c r="N565" s="41"/>
      <c r="O565" s="40"/>
      <c r="P565" s="41"/>
      <c r="Q565" s="40"/>
      <c r="R565" s="41"/>
    </row>
    <row r="566" spans="1:18" x14ac:dyDescent="0.25">
      <c r="A566" s="65"/>
      <c r="B566" s="14"/>
      <c r="C566" s="65"/>
      <c r="D566" s="14"/>
      <c r="E566" s="65" t="s">
        <v>4</v>
      </c>
      <c r="F566" s="39">
        <f>SUM(F547:F564)</f>
        <v>53197000</v>
      </c>
      <c r="G566" s="41"/>
      <c r="H566" s="39">
        <f>SUM(H547:H564)</f>
        <v>441000</v>
      </c>
      <c r="I566" s="41"/>
      <c r="J566" s="39">
        <f>SUM(J547:J564)</f>
        <v>9329000</v>
      </c>
      <c r="K566" s="41"/>
      <c r="L566" s="39">
        <f>SUM(L547:L564)</f>
        <v>43427000</v>
      </c>
      <c r="M566" s="41"/>
      <c r="N566" s="39">
        <f>SUM(N547:N564)</f>
        <v>19024000</v>
      </c>
      <c r="O566" s="41"/>
      <c r="P566" s="39">
        <f>SUM(P547:P564)</f>
        <v>38320000</v>
      </c>
      <c r="Q566" s="41"/>
      <c r="R566" s="39">
        <f>SUM(R547:R564)</f>
        <v>4147000</v>
      </c>
    </row>
    <row r="567" spans="1:18" x14ac:dyDescent="0.25">
      <c r="A567" s="65"/>
      <c r="B567" s="14"/>
      <c r="C567" s="65"/>
      <c r="D567" s="14"/>
      <c r="E567" s="65"/>
      <c r="F567" s="41"/>
      <c r="G567" s="40"/>
      <c r="H567" s="41"/>
      <c r="I567" s="40"/>
      <c r="J567" s="41"/>
      <c r="K567" s="40"/>
      <c r="L567" s="41"/>
      <c r="M567" s="40"/>
      <c r="N567" s="41"/>
      <c r="O567" s="40"/>
      <c r="P567" s="41"/>
      <c r="Q567" s="40"/>
      <c r="R567" s="41"/>
    </row>
    <row r="568" spans="1:18" x14ac:dyDescent="0.25">
      <c r="A568" s="65"/>
      <c r="B568" s="65" t="s">
        <v>68</v>
      </c>
      <c r="C568" s="65"/>
      <c r="D568" s="14"/>
      <c r="E568" s="65"/>
      <c r="F568" s="41"/>
      <c r="G568" s="40"/>
      <c r="H568" s="41"/>
      <c r="I568" s="40"/>
      <c r="J568" s="41"/>
      <c r="K568" s="40"/>
      <c r="L568" s="41"/>
      <c r="M568" s="40"/>
      <c r="N568" s="41"/>
      <c r="O568" s="40"/>
      <c r="P568" s="41"/>
      <c r="Q568" s="40"/>
      <c r="R568" s="41"/>
    </row>
    <row r="569" spans="1:18" x14ac:dyDescent="0.25">
      <c r="A569" s="65"/>
      <c r="B569" s="65"/>
      <c r="C569" s="65" t="s">
        <v>291</v>
      </c>
      <c r="D569" s="14"/>
      <c r="E569" s="65"/>
      <c r="F569" s="36">
        <f>SUM(H569:L569)</f>
        <v>22755000</v>
      </c>
      <c r="G569" s="40"/>
      <c r="H569" s="36">
        <v>1000</v>
      </c>
      <c r="I569" s="40"/>
      <c r="J569" s="36">
        <v>5773000</v>
      </c>
      <c r="K569" s="40"/>
      <c r="L569" s="36">
        <v>16981000</v>
      </c>
      <c r="M569" s="40"/>
      <c r="N569" s="36">
        <v>10403000</v>
      </c>
      <c r="O569" s="40"/>
      <c r="P569" s="36">
        <v>12674000</v>
      </c>
      <c r="Q569" s="40"/>
      <c r="R569" s="36">
        <v>322000</v>
      </c>
    </row>
    <row r="570" spans="1:18" x14ac:dyDescent="0.25">
      <c r="A570" s="65"/>
      <c r="B570" s="65"/>
      <c r="C570" s="65" t="s">
        <v>292</v>
      </c>
      <c r="D570" s="14"/>
      <c r="E570" s="65"/>
      <c r="F570" s="36">
        <f t="shared" ref="F570:F581" si="26">SUM(H570:L570)</f>
        <v>2000</v>
      </c>
      <c r="G570" s="40"/>
      <c r="H570" s="36">
        <v>0</v>
      </c>
      <c r="I570" s="40"/>
      <c r="J570" s="36">
        <v>0</v>
      </c>
      <c r="K570" s="40"/>
      <c r="L570" s="36">
        <v>2000</v>
      </c>
      <c r="M570" s="40"/>
      <c r="N570" s="36">
        <v>0</v>
      </c>
      <c r="O570" s="40"/>
      <c r="P570" s="36">
        <v>2000</v>
      </c>
      <c r="Q570" s="40"/>
      <c r="R570" s="36">
        <v>0</v>
      </c>
    </row>
    <row r="571" spans="1:18" x14ac:dyDescent="0.25">
      <c r="A571" s="65"/>
      <c r="B571" s="65"/>
      <c r="C571" s="62" t="s">
        <v>509</v>
      </c>
      <c r="D571" s="14"/>
      <c r="E571" s="65"/>
      <c r="F571" s="36">
        <f t="shared" si="26"/>
        <v>0</v>
      </c>
      <c r="G571" s="40"/>
      <c r="H571" s="36">
        <v>0</v>
      </c>
      <c r="I571" s="40"/>
      <c r="J571" s="36">
        <v>0</v>
      </c>
      <c r="K571" s="40"/>
      <c r="L571" s="36">
        <v>0</v>
      </c>
      <c r="M571" s="40"/>
      <c r="N571" s="36">
        <v>0</v>
      </c>
      <c r="O571" s="40"/>
      <c r="P571" s="36">
        <v>0</v>
      </c>
      <c r="Q571" s="40"/>
      <c r="R571" s="36">
        <v>0</v>
      </c>
    </row>
    <row r="572" spans="1:18" x14ac:dyDescent="0.25">
      <c r="A572" s="65"/>
      <c r="B572" s="65"/>
      <c r="C572" s="65" t="s">
        <v>293</v>
      </c>
      <c r="D572" s="14"/>
      <c r="E572" s="65"/>
      <c r="F572" s="36">
        <f t="shared" si="26"/>
        <v>528000</v>
      </c>
      <c r="G572" s="40"/>
      <c r="H572" s="36">
        <v>0</v>
      </c>
      <c r="I572" s="40"/>
      <c r="J572" s="36">
        <v>55000</v>
      </c>
      <c r="K572" s="40"/>
      <c r="L572" s="36">
        <v>473000</v>
      </c>
      <c r="M572" s="40"/>
      <c r="N572" s="36">
        <v>205000</v>
      </c>
      <c r="O572" s="40"/>
      <c r="P572" s="36">
        <v>322000</v>
      </c>
      <c r="Q572" s="40"/>
      <c r="R572" s="36">
        <v>-1000</v>
      </c>
    </row>
    <row r="573" spans="1:18" x14ac:dyDescent="0.25">
      <c r="A573" s="65"/>
      <c r="B573" s="65"/>
      <c r="C573" s="65" t="s">
        <v>294</v>
      </c>
      <c r="D573" s="14"/>
      <c r="E573" s="65"/>
      <c r="F573" s="36">
        <f t="shared" si="26"/>
        <v>3865000</v>
      </c>
      <c r="G573" s="40"/>
      <c r="H573" s="36">
        <v>0</v>
      </c>
      <c r="I573" s="40"/>
      <c r="J573" s="36">
        <v>3611000</v>
      </c>
      <c r="K573" s="40"/>
      <c r="L573" s="36">
        <v>254000</v>
      </c>
      <c r="M573" s="40"/>
      <c r="N573" s="36">
        <v>1682000</v>
      </c>
      <c r="O573" s="40"/>
      <c r="P573" s="36">
        <v>2285000</v>
      </c>
      <c r="Q573" s="40"/>
      <c r="R573" s="36">
        <v>102000</v>
      </c>
    </row>
    <row r="574" spans="1:18" x14ac:dyDescent="0.25">
      <c r="A574" s="65"/>
      <c r="B574" s="65"/>
      <c r="C574" s="65" t="s">
        <v>556</v>
      </c>
      <c r="D574" s="14"/>
      <c r="E574" s="65"/>
      <c r="F574" s="36">
        <f t="shared" si="26"/>
        <v>0</v>
      </c>
      <c r="G574" s="40"/>
      <c r="H574" s="36">
        <v>0</v>
      </c>
      <c r="I574" s="40"/>
      <c r="J574" s="36">
        <v>0</v>
      </c>
      <c r="K574" s="40"/>
      <c r="L574" s="36">
        <v>0</v>
      </c>
      <c r="M574" s="40"/>
      <c r="N574" s="36">
        <v>0</v>
      </c>
      <c r="O574" s="40"/>
      <c r="P574" s="36">
        <v>0</v>
      </c>
      <c r="Q574" s="40"/>
      <c r="R574" s="36">
        <v>0</v>
      </c>
    </row>
    <row r="575" spans="1:18" x14ac:dyDescent="0.25">
      <c r="A575" s="65"/>
      <c r="B575" s="65"/>
      <c r="C575" s="65" t="s">
        <v>295</v>
      </c>
      <c r="D575" s="14"/>
      <c r="E575" s="65"/>
      <c r="F575" s="36">
        <f t="shared" si="26"/>
        <v>62000</v>
      </c>
      <c r="G575" s="40"/>
      <c r="H575" s="36">
        <v>0</v>
      </c>
      <c r="I575" s="40"/>
      <c r="J575" s="36">
        <v>0</v>
      </c>
      <c r="K575" s="40"/>
      <c r="L575" s="36">
        <v>62000</v>
      </c>
      <c r="M575" s="40"/>
      <c r="N575" s="36">
        <v>39000</v>
      </c>
      <c r="O575" s="40"/>
      <c r="P575" s="36">
        <v>23000</v>
      </c>
      <c r="Q575" s="40"/>
      <c r="R575" s="36">
        <v>0</v>
      </c>
    </row>
    <row r="576" spans="1:18" x14ac:dyDescent="0.25">
      <c r="A576" s="65"/>
      <c r="B576" s="65"/>
      <c r="C576" s="65" t="s">
        <v>278</v>
      </c>
      <c r="D576" s="14"/>
      <c r="E576" s="65"/>
      <c r="F576" s="36">
        <f t="shared" si="26"/>
        <v>1000</v>
      </c>
      <c r="G576" s="40"/>
      <c r="H576" s="36">
        <v>0</v>
      </c>
      <c r="I576" s="40"/>
      <c r="J576" s="36">
        <v>1000</v>
      </c>
      <c r="K576" s="40"/>
      <c r="L576" s="36">
        <v>0</v>
      </c>
      <c r="M576" s="40"/>
      <c r="N576" s="36">
        <v>0</v>
      </c>
      <c r="O576" s="40"/>
      <c r="P576" s="36">
        <v>1000</v>
      </c>
      <c r="Q576" s="40"/>
      <c r="R576" s="36">
        <v>0</v>
      </c>
    </row>
    <row r="577" spans="1:18" x14ac:dyDescent="0.25">
      <c r="A577" s="65"/>
      <c r="B577" s="65"/>
      <c r="C577" s="65" t="s">
        <v>296</v>
      </c>
      <c r="D577" s="14"/>
      <c r="E577" s="65"/>
      <c r="F577" s="36">
        <f t="shared" si="26"/>
        <v>2265000</v>
      </c>
      <c r="G577" s="40"/>
      <c r="H577" s="36">
        <v>0</v>
      </c>
      <c r="I577" s="40"/>
      <c r="J577" s="36">
        <v>179000</v>
      </c>
      <c r="K577" s="40"/>
      <c r="L577" s="36">
        <v>2086000</v>
      </c>
      <c r="M577" s="40"/>
      <c r="N577" s="36">
        <v>929000</v>
      </c>
      <c r="O577" s="40"/>
      <c r="P577" s="36">
        <v>1337000</v>
      </c>
      <c r="Q577" s="40"/>
      <c r="R577" s="36">
        <v>1000</v>
      </c>
    </row>
    <row r="578" spans="1:18" x14ac:dyDescent="0.25">
      <c r="A578" s="65"/>
      <c r="B578" s="65"/>
      <c r="C578" s="65" t="s">
        <v>48</v>
      </c>
      <c r="D578" s="14"/>
      <c r="E578" s="65"/>
      <c r="F578" s="36">
        <f t="shared" si="26"/>
        <v>34000</v>
      </c>
      <c r="G578" s="40"/>
      <c r="H578" s="36">
        <v>0</v>
      </c>
      <c r="I578" s="40"/>
      <c r="J578" s="36">
        <v>1000</v>
      </c>
      <c r="K578" s="40"/>
      <c r="L578" s="36">
        <v>33000</v>
      </c>
      <c r="M578" s="40"/>
      <c r="N578" s="36">
        <v>27000</v>
      </c>
      <c r="O578" s="40"/>
      <c r="P578" s="36">
        <v>7000</v>
      </c>
      <c r="Q578" s="40"/>
      <c r="R578" s="36">
        <v>0</v>
      </c>
    </row>
    <row r="579" spans="1:18" x14ac:dyDescent="0.25">
      <c r="A579" s="65"/>
      <c r="B579" s="65"/>
      <c r="C579" s="65" t="s">
        <v>52</v>
      </c>
      <c r="D579" s="14"/>
      <c r="E579" s="65"/>
      <c r="F579" s="36">
        <f t="shared" si="26"/>
        <v>0</v>
      </c>
      <c r="G579" s="40"/>
      <c r="H579" s="36">
        <v>0</v>
      </c>
      <c r="I579" s="40"/>
      <c r="J579" s="36">
        <v>0</v>
      </c>
      <c r="K579" s="40"/>
      <c r="L579" s="36">
        <v>0</v>
      </c>
      <c r="M579" s="40"/>
      <c r="N579" s="36">
        <v>0</v>
      </c>
      <c r="O579" s="40"/>
      <c r="P579" s="36">
        <v>0</v>
      </c>
      <c r="Q579" s="40"/>
      <c r="R579" s="36">
        <v>0</v>
      </c>
    </row>
    <row r="580" spans="1:18" x14ac:dyDescent="0.25">
      <c r="A580" s="65"/>
      <c r="B580" s="65"/>
      <c r="C580" s="65" t="s">
        <v>297</v>
      </c>
      <c r="D580" s="14"/>
      <c r="E580" s="65"/>
      <c r="F580" s="36">
        <f t="shared" si="26"/>
        <v>3914000</v>
      </c>
      <c r="G580" s="40"/>
      <c r="H580" s="36">
        <v>3000</v>
      </c>
      <c r="I580" s="40"/>
      <c r="J580" s="36">
        <v>3911000</v>
      </c>
      <c r="K580" s="40"/>
      <c r="L580" s="36">
        <v>0</v>
      </c>
      <c r="M580" s="40"/>
      <c r="N580" s="36">
        <v>2207000</v>
      </c>
      <c r="O580" s="40"/>
      <c r="P580" s="36">
        <v>1848000</v>
      </c>
      <c r="Q580" s="40"/>
      <c r="R580" s="36">
        <v>141000</v>
      </c>
    </row>
    <row r="581" spans="1:18" x14ac:dyDescent="0.25">
      <c r="A581" s="65"/>
      <c r="B581" s="65"/>
      <c r="C581" s="65" t="s">
        <v>522</v>
      </c>
      <c r="D581" s="14"/>
      <c r="E581" s="65"/>
      <c r="F581" s="39">
        <f t="shared" si="26"/>
        <v>1000</v>
      </c>
      <c r="G581" s="40"/>
      <c r="H581" s="39">
        <v>0</v>
      </c>
      <c r="I581" s="40"/>
      <c r="J581" s="39">
        <v>0</v>
      </c>
      <c r="K581" s="40"/>
      <c r="L581" s="39">
        <v>1000</v>
      </c>
      <c r="M581" s="40"/>
      <c r="N581" s="39">
        <v>0</v>
      </c>
      <c r="O581" s="40"/>
      <c r="P581" s="39">
        <v>1000</v>
      </c>
      <c r="Q581" s="40"/>
      <c r="R581" s="39">
        <v>0</v>
      </c>
    </row>
    <row r="582" spans="1:18" x14ac:dyDescent="0.25">
      <c r="A582" s="65"/>
      <c r="B582" s="65"/>
      <c r="C582" s="65"/>
      <c r="D582" s="14"/>
      <c r="E582" s="65"/>
      <c r="F582" s="41"/>
      <c r="G582" s="40"/>
      <c r="H582" s="41"/>
      <c r="I582" s="40"/>
      <c r="J582" s="41"/>
      <c r="K582" s="40"/>
      <c r="L582" s="41"/>
      <c r="M582" s="40"/>
      <c r="N582" s="41"/>
      <c r="O582" s="40"/>
      <c r="P582" s="41"/>
      <c r="Q582" s="40"/>
      <c r="R582" s="41"/>
    </row>
    <row r="583" spans="1:18" x14ac:dyDescent="0.25">
      <c r="A583" s="65"/>
      <c r="B583" s="65"/>
      <c r="C583" s="65"/>
      <c r="D583" s="14"/>
      <c r="E583" s="65" t="s">
        <v>4</v>
      </c>
      <c r="F583" s="39">
        <f>SUM(F569:F581)</f>
        <v>33427000</v>
      </c>
      <c r="G583" s="41"/>
      <c r="H583" s="39">
        <f>SUM(H569:H581)</f>
        <v>4000</v>
      </c>
      <c r="I583" s="41"/>
      <c r="J583" s="39">
        <f>SUM(J569:J581)</f>
        <v>13531000</v>
      </c>
      <c r="K583" s="41"/>
      <c r="L583" s="39">
        <f>SUM(L569:L581)</f>
        <v>19892000</v>
      </c>
      <c r="M583" s="41"/>
      <c r="N583" s="39">
        <f>SUM(N569:N581)</f>
        <v>15492000</v>
      </c>
      <c r="O583" s="41"/>
      <c r="P583" s="39">
        <f>SUM(P569:P581)</f>
        <v>18500000</v>
      </c>
      <c r="Q583" s="41"/>
      <c r="R583" s="39">
        <f>SUM(R569:R581)</f>
        <v>565000</v>
      </c>
    </row>
    <row r="584" spans="1:18" x14ac:dyDescent="0.25">
      <c r="A584" s="65"/>
      <c r="B584" s="65"/>
      <c r="C584" s="65"/>
      <c r="D584" s="14"/>
      <c r="E584" s="65"/>
      <c r="F584" s="41"/>
      <c r="G584" s="40"/>
      <c r="H584" s="41"/>
      <c r="I584" s="40"/>
      <c r="J584" s="41"/>
      <c r="K584" s="40"/>
      <c r="L584" s="41"/>
      <c r="M584" s="40"/>
      <c r="N584" s="41"/>
      <c r="O584" s="40"/>
      <c r="P584" s="41"/>
      <c r="Q584" s="40"/>
      <c r="R584" s="41"/>
    </row>
    <row r="585" spans="1:18" x14ac:dyDescent="0.25">
      <c r="A585" s="10"/>
      <c r="B585" s="65" t="s">
        <v>59</v>
      </c>
      <c r="C585" s="65"/>
      <c r="D585" s="14"/>
      <c r="E585" s="65"/>
      <c r="F585" s="41"/>
      <c r="G585" s="40"/>
      <c r="H585" s="41"/>
      <c r="I585" s="40"/>
      <c r="J585" s="41"/>
      <c r="K585" s="40"/>
      <c r="L585" s="41"/>
      <c r="M585" s="40"/>
      <c r="N585" s="41"/>
      <c r="O585" s="40"/>
      <c r="P585" s="41"/>
      <c r="Q585" s="40"/>
      <c r="R585" s="41"/>
    </row>
    <row r="586" spans="1:18" x14ac:dyDescent="0.25">
      <c r="A586" s="10"/>
      <c r="B586" s="65"/>
      <c r="C586" s="65" t="s">
        <v>557</v>
      </c>
      <c r="D586" s="14"/>
      <c r="E586" s="65"/>
      <c r="F586" s="36">
        <f>SUM(H586:L586)</f>
        <v>491000</v>
      </c>
      <c r="G586" s="40"/>
      <c r="H586" s="36">
        <v>71000</v>
      </c>
      <c r="I586" s="40"/>
      <c r="J586" s="36">
        <v>420000</v>
      </c>
      <c r="K586" s="40"/>
      <c r="L586" s="36">
        <v>0</v>
      </c>
      <c r="M586" s="40"/>
      <c r="N586" s="36">
        <v>346000</v>
      </c>
      <c r="O586" s="40"/>
      <c r="P586" s="36">
        <v>145000</v>
      </c>
      <c r="Q586" s="40"/>
      <c r="R586" s="36">
        <v>0</v>
      </c>
    </row>
    <row r="587" spans="1:18" x14ac:dyDescent="0.25">
      <c r="A587" s="65"/>
      <c r="B587" s="65"/>
      <c r="C587" s="65" t="s">
        <v>298</v>
      </c>
      <c r="D587" s="14"/>
      <c r="E587" s="65"/>
      <c r="F587" s="36">
        <f>SUM(H587:L587)</f>
        <v>121000</v>
      </c>
      <c r="G587" s="40"/>
      <c r="H587" s="36">
        <v>116000</v>
      </c>
      <c r="I587" s="40"/>
      <c r="J587" s="36">
        <v>5000</v>
      </c>
      <c r="K587" s="40"/>
      <c r="L587" s="36">
        <v>0</v>
      </c>
      <c r="M587" s="40"/>
      <c r="N587" s="36">
        <v>76000</v>
      </c>
      <c r="O587" s="40"/>
      <c r="P587" s="36">
        <v>45000</v>
      </c>
      <c r="Q587" s="40"/>
      <c r="R587" s="36">
        <v>0</v>
      </c>
    </row>
    <row r="588" spans="1:18" x14ac:dyDescent="0.25">
      <c r="A588" s="65"/>
      <c r="B588" s="65"/>
      <c r="C588" s="65" t="s">
        <v>293</v>
      </c>
      <c r="D588" s="14"/>
      <c r="E588" s="65"/>
      <c r="F588" s="36">
        <f>SUM(H588:L588)</f>
        <v>93000</v>
      </c>
      <c r="G588" s="40"/>
      <c r="H588" s="36">
        <v>0</v>
      </c>
      <c r="I588" s="40"/>
      <c r="J588" s="36">
        <v>38000</v>
      </c>
      <c r="K588" s="40"/>
      <c r="L588" s="36">
        <v>55000</v>
      </c>
      <c r="M588" s="40"/>
      <c r="N588" s="36">
        <v>49000</v>
      </c>
      <c r="O588" s="40"/>
      <c r="P588" s="36">
        <v>44000</v>
      </c>
      <c r="Q588" s="40"/>
      <c r="R588" s="36">
        <v>0</v>
      </c>
    </row>
    <row r="589" spans="1:18" x14ac:dyDescent="0.25">
      <c r="A589" s="65"/>
      <c r="B589" s="65"/>
      <c r="C589" s="65" t="s">
        <v>299</v>
      </c>
      <c r="D589" s="14"/>
      <c r="E589" s="65"/>
      <c r="F589" s="36">
        <f t="shared" ref="F589:F598" si="27">SUM(H589:L589)</f>
        <v>504000</v>
      </c>
      <c r="G589" s="40"/>
      <c r="H589" s="36">
        <v>28000</v>
      </c>
      <c r="I589" s="40"/>
      <c r="J589" s="36">
        <v>476000</v>
      </c>
      <c r="K589" s="40"/>
      <c r="L589" s="36">
        <v>0</v>
      </c>
      <c r="M589" s="40"/>
      <c r="N589" s="36">
        <v>1055000</v>
      </c>
      <c r="O589" s="40"/>
      <c r="P589" s="36">
        <v>1339000</v>
      </c>
      <c r="Q589" s="40"/>
      <c r="R589" s="36">
        <v>1890000</v>
      </c>
    </row>
    <row r="590" spans="1:18" x14ac:dyDescent="0.25">
      <c r="A590" s="65"/>
      <c r="B590" s="65"/>
      <c r="C590" s="65" t="s">
        <v>69</v>
      </c>
      <c r="D590" s="14"/>
      <c r="E590" s="65"/>
      <c r="F590" s="36">
        <f t="shared" si="27"/>
        <v>10807000</v>
      </c>
      <c r="G590" s="40"/>
      <c r="H590" s="36">
        <v>3046000</v>
      </c>
      <c r="I590" s="40"/>
      <c r="J590" s="36">
        <v>4098000</v>
      </c>
      <c r="K590" s="40"/>
      <c r="L590" s="36">
        <v>3663000</v>
      </c>
      <c r="M590" s="40"/>
      <c r="N590" s="36">
        <v>5111000</v>
      </c>
      <c r="O590" s="40"/>
      <c r="P590" s="36">
        <v>5733000</v>
      </c>
      <c r="Q590" s="40"/>
      <c r="R590" s="36">
        <v>37000</v>
      </c>
    </row>
    <row r="591" spans="1:18" x14ac:dyDescent="0.25">
      <c r="A591" s="65"/>
      <c r="B591" s="65"/>
      <c r="C591" s="65" t="s">
        <v>53</v>
      </c>
      <c r="D591" s="14"/>
      <c r="E591" s="65"/>
      <c r="F591" s="36">
        <f t="shared" si="27"/>
        <v>63000</v>
      </c>
      <c r="G591" s="40"/>
      <c r="H591" s="36">
        <v>0</v>
      </c>
      <c r="I591" s="40"/>
      <c r="J591" s="36">
        <v>63000</v>
      </c>
      <c r="K591" s="40"/>
      <c r="L591" s="36">
        <v>0</v>
      </c>
      <c r="M591" s="40"/>
      <c r="N591" s="36">
        <v>41000</v>
      </c>
      <c r="O591" s="40"/>
      <c r="P591" s="36">
        <v>22000</v>
      </c>
      <c r="Q591" s="40"/>
      <c r="R591" s="36">
        <v>0</v>
      </c>
    </row>
    <row r="592" spans="1:18" x14ac:dyDescent="0.25">
      <c r="A592" s="65"/>
      <c r="B592" s="65"/>
      <c r="C592" s="65" t="s">
        <v>300</v>
      </c>
      <c r="D592" s="14"/>
      <c r="E592" s="65"/>
      <c r="F592" s="36">
        <f t="shared" si="27"/>
        <v>113000</v>
      </c>
      <c r="G592" s="40"/>
      <c r="H592" s="36">
        <v>93000</v>
      </c>
      <c r="I592" s="40"/>
      <c r="J592" s="36">
        <v>12000</v>
      </c>
      <c r="K592" s="40"/>
      <c r="L592" s="36">
        <v>8000</v>
      </c>
      <c r="M592" s="40"/>
      <c r="N592" s="36">
        <v>68000</v>
      </c>
      <c r="O592" s="40"/>
      <c r="P592" s="36">
        <v>45000</v>
      </c>
      <c r="Q592" s="40"/>
      <c r="R592" s="36">
        <v>0</v>
      </c>
    </row>
    <row r="593" spans="1:18" x14ac:dyDescent="0.25">
      <c r="A593" s="10"/>
      <c r="B593" s="65"/>
      <c r="C593" s="65" t="s">
        <v>301</v>
      </c>
      <c r="D593" s="14"/>
      <c r="E593" s="65"/>
      <c r="F593" s="36">
        <f t="shared" si="27"/>
        <v>2485000</v>
      </c>
      <c r="G593" s="40"/>
      <c r="H593" s="36">
        <v>500000</v>
      </c>
      <c r="I593" s="40"/>
      <c r="J593" s="36">
        <v>1778000</v>
      </c>
      <c r="K593" s="40"/>
      <c r="L593" s="36">
        <v>207000</v>
      </c>
      <c r="M593" s="40"/>
      <c r="N593" s="36">
        <v>714000</v>
      </c>
      <c r="O593" s="40"/>
      <c r="P593" s="36">
        <v>2227000</v>
      </c>
      <c r="Q593" s="40"/>
      <c r="R593" s="36">
        <v>456000</v>
      </c>
    </row>
    <row r="594" spans="1:18" x14ac:dyDescent="0.25">
      <c r="A594" s="10"/>
      <c r="B594" s="65"/>
      <c r="C594" s="65" t="s">
        <v>57</v>
      </c>
      <c r="D594" s="14"/>
      <c r="E594" s="65"/>
      <c r="F594" s="36">
        <f t="shared" si="27"/>
        <v>1452000</v>
      </c>
      <c r="G594" s="40"/>
      <c r="H594" s="36">
        <v>1049000</v>
      </c>
      <c r="I594" s="40"/>
      <c r="J594" s="36">
        <v>403000</v>
      </c>
      <c r="K594" s="40"/>
      <c r="L594" s="36">
        <v>0</v>
      </c>
      <c r="M594" s="40"/>
      <c r="N594" s="36">
        <v>916000</v>
      </c>
      <c r="O594" s="40"/>
      <c r="P594" s="36">
        <v>638000</v>
      </c>
      <c r="Q594" s="40"/>
      <c r="R594" s="36">
        <v>102000</v>
      </c>
    </row>
    <row r="595" spans="1:18" x14ac:dyDescent="0.25">
      <c r="A595" s="10"/>
      <c r="B595" s="65"/>
      <c r="C595" s="65" t="s">
        <v>297</v>
      </c>
      <c r="D595" s="14"/>
      <c r="E595" s="65"/>
      <c r="F595" s="36">
        <f t="shared" si="27"/>
        <v>86000</v>
      </c>
      <c r="G595" s="40"/>
      <c r="H595" s="36">
        <v>10000</v>
      </c>
      <c r="I595" s="40"/>
      <c r="J595" s="36">
        <v>76000</v>
      </c>
      <c r="K595" s="40"/>
      <c r="L595" s="36">
        <v>0</v>
      </c>
      <c r="M595" s="40"/>
      <c r="N595" s="36">
        <v>50000</v>
      </c>
      <c r="O595" s="40"/>
      <c r="P595" s="36">
        <v>139000</v>
      </c>
      <c r="Q595" s="40"/>
      <c r="R595" s="36">
        <v>103000</v>
      </c>
    </row>
    <row r="596" spans="1:18" x14ac:dyDescent="0.25">
      <c r="A596" s="10"/>
      <c r="B596" s="65"/>
      <c r="C596" s="65" t="s">
        <v>522</v>
      </c>
      <c r="D596" s="14"/>
      <c r="E596" s="65"/>
      <c r="F596" s="36">
        <f t="shared" si="27"/>
        <v>51323000</v>
      </c>
      <c r="G596" s="40"/>
      <c r="H596" s="36">
        <v>14262000</v>
      </c>
      <c r="I596" s="40"/>
      <c r="J596" s="36">
        <v>36402000</v>
      </c>
      <c r="K596" s="40"/>
      <c r="L596" s="36">
        <v>659000</v>
      </c>
      <c r="M596" s="40"/>
      <c r="N596" s="36">
        <v>26901000</v>
      </c>
      <c r="O596" s="40"/>
      <c r="P596" s="36">
        <v>26466000</v>
      </c>
      <c r="Q596" s="40"/>
      <c r="R596" s="36">
        <v>2044000</v>
      </c>
    </row>
    <row r="597" spans="1:18" x14ac:dyDescent="0.25">
      <c r="A597" s="10"/>
      <c r="B597" s="65"/>
      <c r="C597" s="65" t="s">
        <v>555</v>
      </c>
      <c r="D597" s="14"/>
      <c r="E597" s="65"/>
      <c r="F597" s="36">
        <f t="shared" si="27"/>
        <v>-10000</v>
      </c>
      <c r="G597" s="40"/>
      <c r="H597" s="36">
        <v>0</v>
      </c>
      <c r="I597" s="40"/>
      <c r="J597" s="36">
        <v>3000</v>
      </c>
      <c r="K597" s="40"/>
      <c r="L597" s="36">
        <v>-13000</v>
      </c>
      <c r="M597" s="40"/>
      <c r="N597" s="36">
        <v>0</v>
      </c>
      <c r="O597" s="40"/>
      <c r="P597" s="36">
        <v>-10000</v>
      </c>
      <c r="Q597" s="40"/>
      <c r="R597" s="36">
        <v>0</v>
      </c>
    </row>
    <row r="598" spans="1:18" x14ac:dyDescent="0.25">
      <c r="A598" s="10"/>
      <c r="B598" s="65"/>
      <c r="C598" s="62" t="s">
        <v>282</v>
      </c>
      <c r="D598" s="65"/>
      <c r="E598" s="65"/>
      <c r="F598" s="39">
        <f t="shared" si="27"/>
        <v>46000</v>
      </c>
      <c r="G598" s="40"/>
      <c r="H598" s="39">
        <v>0</v>
      </c>
      <c r="I598" s="40"/>
      <c r="J598" s="39">
        <v>26000</v>
      </c>
      <c r="K598" s="40"/>
      <c r="L598" s="39">
        <v>20000</v>
      </c>
      <c r="M598" s="40"/>
      <c r="N598" s="39">
        <v>25000</v>
      </c>
      <c r="O598" s="40"/>
      <c r="P598" s="39">
        <v>21000</v>
      </c>
      <c r="Q598" s="40"/>
      <c r="R598" s="39">
        <v>0</v>
      </c>
    </row>
    <row r="599" spans="1:18" x14ac:dyDescent="0.25">
      <c r="A599" s="65"/>
      <c r="B599" s="65"/>
      <c r="C599" s="65"/>
      <c r="D599" s="14"/>
      <c r="E599" s="65"/>
      <c r="F599" s="41"/>
      <c r="G599" s="40"/>
      <c r="H599" s="41"/>
      <c r="I599" s="40"/>
      <c r="J599" s="41"/>
      <c r="K599" s="40"/>
      <c r="L599" s="41"/>
      <c r="M599" s="40"/>
      <c r="N599" s="41"/>
      <c r="O599" s="40"/>
      <c r="P599" s="41"/>
      <c r="Q599" s="40"/>
      <c r="R599" s="41"/>
    </row>
    <row r="600" spans="1:18" x14ac:dyDescent="0.25">
      <c r="A600" s="65"/>
      <c r="B600" s="65"/>
      <c r="C600" s="65"/>
      <c r="D600" s="14"/>
      <c r="E600" s="65" t="s">
        <v>4</v>
      </c>
      <c r="F600" s="39">
        <f>SUM(F586:F598)</f>
        <v>67574000</v>
      </c>
      <c r="G600" s="41"/>
      <c r="H600" s="39">
        <f>SUM(H586:H598)</f>
        <v>19175000</v>
      </c>
      <c r="I600" s="41"/>
      <c r="J600" s="39">
        <f>SUM(J586:J598)</f>
        <v>43800000</v>
      </c>
      <c r="K600" s="41"/>
      <c r="L600" s="39">
        <f>SUM(L586:L598)</f>
        <v>4599000</v>
      </c>
      <c r="M600" s="41"/>
      <c r="N600" s="39">
        <f>SUM(N586:N598)</f>
        <v>35352000</v>
      </c>
      <c r="O600" s="41"/>
      <c r="P600" s="39">
        <f>SUM(P586:P598)</f>
        <v>36854000</v>
      </c>
      <c r="Q600" s="41"/>
      <c r="R600" s="39">
        <f>SUM(R586:R598)</f>
        <v>4632000</v>
      </c>
    </row>
    <row r="601" spans="1:18" x14ac:dyDescent="0.25">
      <c r="A601" s="65"/>
      <c r="B601" s="65"/>
      <c r="C601" s="65"/>
      <c r="D601" s="14"/>
      <c r="E601" s="65"/>
      <c r="F601" s="41"/>
      <c r="G601" s="41"/>
      <c r="H601" s="41"/>
      <c r="I601" s="41"/>
      <c r="J601" s="41"/>
      <c r="K601" s="41"/>
      <c r="L601" s="41"/>
      <c r="M601" s="41"/>
      <c r="N601" s="41"/>
      <c r="O601" s="41"/>
      <c r="P601" s="41"/>
      <c r="Q601" s="41"/>
      <c r="R601" s="41"/>
    </row>
    <row r="602" spans="1:18" x14ac:dyDescent="0.25">
      <c r="A602" s="65"/>
      <c r="B602" s="65"/>
      <c r="C602" s="65"/>
      <c r="D602" s="14"/>
      <c r="E602" s="65" t="s">
        <v>134</v>
      </c>
      <c r="F602" s="41"/>
      <c r="G602" s="40"/>
      <c r="H602" s="41"/>
      <c r="I602" s="40"/>
      <c r="J602" s="41"/>
      <c r="K602" s="40"/>
      <c r="L602" s="41"/>
      <c r="M602" s="40"/>
      <c r="N602" s="41"/>
      <c r="O602" s="40"/>
      <c r="P602" s="41"/>
      <c r="Q602" s="40"/>
      <c r="R602" s="41"/>
    </row>
    <row r="603" spans="1:18" x14ac:dyDescent="0.25">
      <c r="A603" s="65"/>
      <c r="B603" s="65"/>
      <c r="C603" s="65"/>
      <c r="D603" s="14"/>
      <c r="E603" s="65" t="s">
        <v>135</v>
      </c>
      <c r="F603" s="39">
        <f>F544+F566+F583+F600</f>
        <v>195475000</v>
      </c>
      <c r="G603" s="41"/>
      <c r="H603" s="39">
        <f>H544+H566+H583+H600</f>
        <v>55009000</v>
      </c>
      <c r="I603" s="41"/>
      <c r="J603" s="39">
        <f>J544+J566+J583+J600</f>
        <v>72185000</v>
      </c>
      <c r="K603" s="41"/>
      <c r="L603" s="39">
        <f>L544+L566+L583+L600</f>
        <v>68281000</v>
      </c>
      <c r="M603" s="41"/>
      <c r="N603" s="39">
        <f>N544+N566+N583+N600</f>
        <v>96188000</v>
      </c>
      <c r="O603" s="41"/>
      <c r="P603" s="39">
        <f>P544+P566+P583+P600</f>
        <v>109204000</v>
      </c>
      <c r="Q603" s="41"/>
      <c r="R603" s="39">
        <f>R544+R566+R583+R600</f>
        <v>9917000</v>
      </c>
    </row>
    <row r="604" spans="1:18" x14ac:dyDescent="0.25">
      <c r="A604" s="10"/>
      <c r="B604" s="65"/>
      <c r="C604" s="65"/>
      <c r="D604" s="14"/>
      <c r="E604" s="65"/>
      <c r="F604" s="41"/>
      <c r="G604" s="40"/>
      <c r="H604" s="41"/>
      <c r="I604" s="40"/>
      <c r="J604" s="41"/>
      <c r="K604" s="40"/>
      <c r="L604" s="41"/>
      <c r="M604" s="40"/>
      <c r="N604" s="41"/>
      <c r="O604" s="40"/>
      <c r="P604" s="41"/>
      <c r="Q604" s="40"/>
      <c r="R604" s="41"/>
    </row>
    <row r="605" spans="1:18" x14ac:dyDescent="0.25">
      <c r="A605" s="10" t="s">
        <v>12</v>
      </c>
      <c r="B605" s="65"/>
      <c r="C605" s="65"/>
      <c r="D605" s="14"/>
      <c r="E605" s="65"/>
      <c r="F605" s="41"/>
      <c r="G605" s="40"/>
      <c r="H605" s="41"/>
      <c r="I605" s="40"/>
      <c r="J605" s="41"/>
      <c r="K605" s="40"/>
      <c r="L605" s="41"/>
      <c r="M605" s="40"/>
      <c r="N605" s="41"/>
      <c r="O605" s="40"/>
      <c r="P605" s="41"/>
      <c r="Q605" s="40"/>
      <c r="R605" s="41"/>
    </row>
    <row r="606" spans="1:18" x14ac:dyDescent="0.25">
      <c r="A606" s="10"/>
      <c r="B606" s="65" t="s">
        <v>62</v>
      </c>
      <c r="C606" s="65"/>
      <c r="D606" s="14"/>
      <c r="E606" s="65"/>
      <c r="F606" s="36"/>
      <c r="G606" s="40"/>
      <c r="H606" s="36"/>
      <c r="I606" s="40"/>
      <c r="J606" s="36"/>
      <c r="K606" s="40"/>
      <c r="L606" s="36"/>
      <c r="M606" s="40"/>
      <c r="N606" s="36"/>
      <c r="O606" s="40"/>
      <c r="P606" s="36"/>
      <c r="Q606" s="40"/>
      <c r="R606" s="36"/>
    </row>
    <row r="607" spans="1:18" x14ac:dyDescent="0.25">
      <c r="A607" s="10"/>
      <c r="B607" s="65"/>
      <c r="C607" s="15" t="s">
        <v>23</v>
      </c>
      <c r="D607" s="14"/>
      <c r="E607" s="65"/>
      <c r="F607" s="39">
        <f>SUM(H607:L607)</f>
        <v>-4025000</v>
      </c>
      <c r="G607" s="40"/>
      <c r="H607" s="39">
        <v>-7855000</v>
      </c>
      <c r="I607" s="40"/>
      <c r="J607" s="39">
        <v>3832000</v>
      </c>
      <c r="K607" s="40"/>
      <c r="L607" s="39">
        <v>-2000</v>
      </c>
      <c r="M607" s="40"/>
      <c r="N607" s="39">
        <v>1737000</v>
      </c>
      <c r="O607" s="40"/>
      <c r="P607" s="39">
        <v>357000</v>
      </c>
      <c r="Q607" s="40"/>
      <c r="R607" s="39">
        <v>6119000</v>
      </c>
    </row>
    <row r="608" spans="1:18" x14ac:dyDescent="0.25">
      <c r="A608" s="10"/>
      <c r="B608" s="65"/>
      <c r="C608" s="65"/>
      <c r="D608" s="14"/>
      <c r="E608" s="65"/>
      <c r="F608" s="41"/>
      <c r="G608" s="40"/>
      <c r="H608" s="41"/>
      <c r="I608" s="40"/>
      <c r="J608" s="41"/>
      <c r="K608" s="40"/>
      <c r="L608" s="41"/>
      <c r="M608" s="40"/>
      <c r="N608" s="41"/>
      <c r="O608" s="40"/>
      <c r="P608" s="41"/>
      <c r="Q608" s="40"/>
      <c r="R608" s="41"/>
    </row>
    <row r="609" spans="1:18" x14ac:dyDescent="0.25">
      <c r="A609" s="10"/>
      <c r="B609" s="65"/>
      <c r="C609" s="65"/>
      <c r="D609" s="14"/>
      <c r="E609" s="65" t="s">
        <v>302</v>
      </c>
      <c r="F609" s="39">
        <f>F607</f>
        <v>-4025000</v>
      </c>
      <c r="G609" s="41"/>
      <c r="H609" s="39">
        <f>H607</f>
        <v>-7855000</v>
      </c>
      <c r="I609" s="41"/>
      <c r="J609" s="39">
        <f>J607</f>
        <v>3832000</v>
      </c>
      <c r="K609" s="41"/>
      <c r="L609" s="39">
        <f>L607</f>
        <v>-2000</v>
      </c>
      <c r="M609" s="41"/>
      <c r="N609" s="39">
        <f>N607</f>
        <v>1737000</v>
      </c>
      <c r="O609" s="41"/>
      <c r="P609" s="39">
        <f>P607</f>
        <v>357000</v>
      </c>
      <c r="Q609" s="41"/>
      <c r="R609" s="39">
        <f>R607</f>
        <v>6119000</v>
      </c>
    </row>
    <row r="610" spans="1:18" x14ac:dyDescent="0.25">
      <c r="A610" s="10"/>
      <c r="B610" s="65"/>
      <c r="C610" s="65"/>
      <c r="D610" s="14"/>
      <c r="E610" s="65"/>
      <c r="F610" s="41"/>
      <c r="G610" s="41"/>
      <c r="H610" s="41"/>
      <c r="I610" s="41"/>
      <c r="J610" s="41"/>
      <c r="K610" s="41"/>
      <c r="L610" s="41"/>
      <c r="M610" s="41"/>
      <c r="N610" s="41"/>
      <c r="O610" s="41"/>
      <c r="P610" s="41"/>
      <c r="Q610" s="41"/>
      <c r="R610" s="41"/>
    </row>
    <row r="611" spans="1:18" x14ac:dyDescent="0.25">
      <c r="A611" s="10" t="s">
        <v>13</v>
      </c>
      <c r="B611" s="65"/>
      <c r="C611" s="65"/>
      <c r="D611" s="14"/>
      <c r="E611" s="65"/>
      <c r="F611" s="41"/>
      <c r="G611" s="40"/>
      <c r="H611" s="41"/>
      <c r="I611" s="40"/>
      <c r="J611" s="41"/>
      <c r="K611" s="40"/>
      <c r="L611" s="41"/>
      <c r="M611" s="40"/>
      <c r="N611" s="41"/>
      <c r="O611" s="40"/>
      <c r="P611" s="41"/>
      <c r="Q611" s="40"/>
      <c r="R611" s="41"/>
    </row>
    <row r="612" spans="1:18" x14ac:dyDescent="0.25">
      <c r="A612" s="10"/>
      <c r="B612" s="65"/>
      <c r="C612" s="65"/>
      <c r="D612" s="14"/>
      <c r="E612" s="65"/>
      <c r="F612" s="41"/>
      <c r="G612" s="40"/>
      <c r="H612" s="41"/>
      <c r="I612" s="40"/>
      <c r="J612" s="41"/>
      <c r="K612" s="40"/>
      <c r="L612" s="41"/>
      <c r="M612" s="40"/>
      <c r="N612" s="41"/>
      <c r="O612" s="40"/>
      <c r="P612" s="41"/>
      <c r="Q612" s="40"/>
      <c r="R612" s="41"/>
    </row>
    <row r="613" spans="1:18" x14ac:dyDescent="0.25">
      <c r="A613" s="65"/>
      <c r="B613" s="65" t="s">
        <v>62</v>
      </c>
      <c r="C613" s="65"/>
      <c r="D613" s="14"/>
      <c r="E613" s="65"/>
      <c r="F613" s="36"/>
      <c r="G613" s="40"/>
      <c r="H613" s="36"/>
      <c r="I613" s="40"/>
      <c r="J613" s="36"/>
      <c r="K613" s="40"/>
      <c r="L613" s="36"/>
      <c r="M613" s="40"/>
      <c r="N613" s="36"/>
      <c r="O613" s="40"/>
      <c r="P613" s="36"/>
      <c r="Q613" s="40"/>
      <c r="R613" s="36"/>
    </row>
    <row r="614" spans="1:18" x14ac:dyDescent="0.25">
      <c r="A614" s="65"/>
      <c r="B614" s="14"/>
      <c r="C614" s="65" t="s">
        <v>136</v>
      </c>
      <c r="D614" s="14"/>
      <c r="E614" s="65"/>
      <c r="F614" s="36">
        <f>SUM(H614:L614)</f>
        <v>27354000</v>
      </c>
      <c r="G614" s="40"/>
      <c r="H614" s="36">
        <v>1000</v>
      </c>
      <c r="I614" s="40"/>
      <c r="J614" s="36">
        <v>27355000</v>
      </c>
      <c r="K614" s="40"/>
      <c r="L614" s="36">
        <v>-2000</v>
      </c>
      <c r="M614" s="40"/>
      <c r="N614" s="36">
        <v>14842000</v>
      </c>
      <c r="O614" s="40"/>
      <c r="P614" s="36">
        <v>22850000</v>
      </c>
      <c r="Q614" s="40"/>
      <c r="R614" s="36">
        <v>10338000</v>
      </c>
    </row>
    <row r="615" spans="1:18" x14ac:dyDescent="0.25">
      <c r="A615" s="65"/>
      <c r="B615" s="14"/>
      <c r="C615" s="65" t="s">
        <v>303</v>
      </c>
      <c r="D615" s="14"/>
      <c r="E615" s="65"/>
      <c r="F615" s="36">
        <f>SUM(H615:L615)</f>
        <v>10543000</v>
      </c>
      <c r="G615" s="40"/>
      <c r="H615" s="36">
        <v>0</v>
      </c>
      <c r="I615" s="40"/>
      <c r="J615" s="36">
        <v>11000</v>
      </c>
      <c r="K615" s="40"/>
      <c r="L615" s="36">
        <v>10532000</v>
      </c>
      <c r="M615" s="40"/>
      <c r="N615" s="36">
        <v>2804000</v>
      </c>
      <c r="O615" s="40"/>
      <c r="P615" s="36">
        <v>7741000</v>
      </c>
      <c r="Q615" s="40"/>
      <c r="R615" s="36">
        <v>2000</v>
      </c>
    </row>
    <row r="616" spans="1:18" x14ac:dyDescent="0.25">
      <c r="A616" s="65"/>
      <c r="B616" s="14"/>
      <c r="C616" s="65" t="s">
        <v>304</v>
      </c>
      <c r="D616" s="14"/>
      <c r="E616" s="65"/>
      <c r="F616" s="39">
        <f>SUM(H616:L616)</f>
        <v>865000</v>
      </c>
      <c r="G616" s="40"/>
      <c r="H616" s="39">
        <v>50000</v>
      </c>
      <c r="I616" s="40"/>
      <c r="J616" s="39">
        <v>80000</v>
      </c>
      <c r="K616" s="40"/>
      <c r="L616" s="39">
        <v>735000</v>
      </c>
      <c r="M616" s="40"/>
      <c r="N616" s="39">
        <v>278000</v>
      </c>
      <c r="O616" s="40"/>
      <c r="P616" s="39">
        <v>586000</v>
      </c>
      <c r="Q616" s="40"/>
      <c r="R616" s="39">
        <v>-1000</v>
      </c>
    </row>
    <row r="617" spans="1:18" x14ac:dyDescent="0.25">
      <c r="A617" s="65"/>
      <c r="B617" s="14"/>
      <c r="C617" s="65"/>
      <c r="D617" s="14"/>
      <c r="E617" s="65"/>
      <c r="F617" s="36"/>
      <c r="G617" s="40"/>
      <c r="H617" s="36"/>
      <c r="I617" s="40"/>
      <c r="J617" s="36"/>
      <c r="K617" s="40"/>
      <c r="L617" s="36"/>
      <c r="M617" s="40"/>
      <c r="N617" s="36"/>
      <c r="O617" s="40"/>
      <c r="P617" s="36"/>
      <c r="Q617" s="40"/>
      <c r="R617" s="36"/>
    </row>
    <row r="618" spans="1:18" x14ac:dyDescent="0.25">
      <c r="A618" s="65"/>
      <c r="B618" s="14"/>
      <c r="C618" s="65"/>
      <c r="D618" s="14"/>
      <c r="E618" s="65" t="s">
        <v>4</v>
      </c>
      <c r="F618" s="39">
        <f>SUM(F614:F616)</f>
        <v>38762000</v>
      </c>
      <c r="G618" s="39"/>
      <c r="H618" s="39">
        <f>SUM(H614:H616)</f>
        <v>51000</v>
      </c>
      <c r="I618" s="39"/>
      <c r="J618" s="39">
        <f>SUM(J614:J616)</f>
        <v>27446000</v>
      </c>
      <c r="K618" s="39"/>
      <c r="L618" s="39">
        <f>SUM(L614:L616)</f>
        <v>11265000</v>
      </c>
      <c r="M618" s="39"/>
      <c r="N618" s="39">
        <f>SUM(N614:N616)</f>
        <v>17924000</v>
      </c>
      <c r="O618" s="39"/>
      <c r="P618" s="39">
        <f>SUM(P614:P616)</f>
        <v>31177000</v>
      </c>
      <c r="Q618" s="39"/>
      <c r="R618" s="39">
        <f>SUM(R614:R616)</f>
        <v>10339000</v>
      </c>
    </row>
    <row r="619" spans="1:18" x14ac:dyDescent="0.25">
      <c r="A619" s="65"/>
      <c r="B619" s="14"/>
      <c r="C619" s="65"/>
      <c r="D619" s="14"/>
      <c r="E619" s="65"/>
      <c r="F619" s="41"/>
      <c r="G619" s="41"/>
      <c r="H619" s="41"/>
      <c r="I619" s="41"/>
      <c r="J619" s="41"/>
      <c r="K619" s="41"/>
      <c r="L619" s="41"/>
      <c r="M619" s="41"/>
      <c r="N619" s="41"/>
      <c r="O619" s="41"/>
      <c r="P619" s="41"/>
      <c r="Q619" s="41"/>
      <c r="R619" s="41"/>
    </row>
    <row r="620" spans="1:18" x14ac:dyDescent="0.25">
      <c r="A620" s="65"/>
      <c r="B620" s="65" t="s">
        <v>27</v>
      </c>
      <c r="C620" s="65"/>
      <c r="D620" s="14"/>
      <c r="E620" s="65"/>
      <c r="F620" s="36"/>
      <c r="G620" s="40"/>
      <c r="H620" s="36"/>
      <c r="I620" s="40"/>
      <c r="J620" s="36"/>
      <c r="K620" s="40"/>
      <c r="L620" s="36"/>
      <c r="M620" s="40"/>
      <c r="N620" s="36"/>
      <c r="O620" s="40"/>
      <c r="P620" s="36"/>
      <c r="Q620" s="40"/>
      <c r="R620" s="36"/>
    </row>
    <row r="621" spans="1:18" x14ac:dyDescent="0.25">
      <c r="A621" s="65"/>
      <c r="B621" s="65"/>
      <c r="C621" s="65" t="s">
        <v>23</v>
      </c>
      <c r="D621" s="14"/>
      <c r="E621" s="65"/>
      <c r="F621" s="39">
        <f>SUM(H621:L621)</f>
        <v>101000</v>
      </c>
      <c r="G621" s="40"/>
      <c r="H621" s="39">
        <v>2000</v>
      </c>
      <c r="I621" s="40"/>
      <c r="J621" s="39">
        <v>0</v>
      </c>
      <c r="K621" s="40"/>
      <c r="L621" s="39">
        <v>99000</v>
      </c>
      <c r="M621" s="40"/>
      <c r="N621" s="39">
        <v>59000</v>
      </c>
      <c r="O621" s="40"/>
      <c r="P621" s="39">
        <v>42000</v>
      </c>
      <c r="Q621" s="40"/>
      <c r="R621" s="39">
        <v>0</v>
      </c>
    </row>
    <row r="622" spans="1:18" x14ac:dyDescent="0.25">
      <c r="A622" s="65"/>
      <c r="B622" s="65"/>
      <c r="C622" s="65"/>
      <c r="D622" s="14"/>
      <c r="E622" s="65"/>
      <c r="F622" s="36"/>
      <c r="G622" s="40"/>
      <c r="H622" s="36"/>
      <c r="I622" s="40"/>
      <c r="J622" s="36"/>
      <c r="K622" s="40"/>
      <c r="L622" s="36"/>
      <c r="M622" s="40"/>
      <c r="N622" s="36"/>
      <c r="O622" s="40"/>
      <c r="P622" s="36"/>
      <c r="Q622" s="40"/>
      <c r="R622" s="36"/>
    </row>
    <row r="623" spans="1:18" x14ac:dyDescent="0.25">
      <c r="A623" s="65"/>
      <c r="B623" s="65"/>
      <c r="C623" s="65"/>
      <c r="D623" s="14"/>
      <c r="E623" s="65"/>
      <c r="F623" s="39">
        <f>SUM(F621)</f>
        <v>101000</v>
      </c>
      <c r="G623" s="39"/>
      <c r="H623" s="39">
        <f t="shared" ref="H623:R623" si="28">SUM(H621)</f>
        <v>2000</v>
      </c>
      <c r="I623" s="39"/>
      <c r="J623" s="39">
        <f t="shared" si="28"/>
        <v>0</v>
      </c>
      <c r="K623" s="39"/>
      <c r="L623" s="39">
        <f t="shared" si="28"/>
        <v>99000</v>
      </c>
      <c r="M623" s="39"/>
      <c r="N623" s="39">
        <f t="shared" si="28"/>
        <v>59000</v>
      </c>
      <c r="O623" s="39"/>
      <c r="P623" s="39">
        <f t="shared" si="28"/>
        <v>42000</v>
      </c>
      <c r="Q623" s="39"/>
      <c r="R623" s="39">
        <f t="shared" si="28"/>
        <v>0</v>
      </c>
    </row>
    <row r="624" spans="1:18" x14ac:dyDescent="0.25">
      <c r="A624" s="65"/>
      <c r="B624" s="65"/>
      <c r="C624" s="65"/>
      <c r="D624" s="14"/>
      <c r="E624" s="65"/>
      <c r="F624" s="28"/>
      <c r="G624" s="26"/>
      <c r="H624" s="28"/>
      <c r="I624" s="26"/>
      <c r="J624" s="28"/>
      <c r="K624" s="26"/>
      <c r="L624" s="28"/>
      <c r="M624" s="26"/>
      <c r="N624" s="28"/>
      <c r="O624" s="26"/>
      <c r="P624" s="28"/>
      <c r="Q624" s="26"/>
      <c r="R624" s="28"/>
    </row>
    <row r="625" spans="1:18" x14ac:dyDescent="0.25">
      <c r="A625" s="65"/>
      <c r="B625" s="14"/>
      <c r="C625" s="15"/>
      <c r="D625" s="14"/>
      <c r="E625" s="65" t="s">
        <v>305</v>
      </c>
      <c r="F625" s="39">
        <f>F618+F623</f>
        <v>38863000</v>
      </c>
      <c r="G625" s="39"/>
      <c r="H625" s="39">
        <f t="shared" ref="H625:R625" si="29">H618+H623</f>
        <v>53000</v>
      </c>
      <c r="I625" s="39"/>
      <c r="J625" s="39">
        <f t="shared" si="29"/>
        <v>27446000</v>
      </c>
      <c r="K625" s="39"/>
      <c r="L625" s="39">
        <f t="shared" si="29"/>
        <v>11364000</v>
      </c>
      <c r="M625" s="39"/>
      <c r="N625" s="39">
        <f t="shared" si="29"/>
        <v>17983000</v>
      </c>
      <c r="O625" s="39"/>
      <c r="P625" s="39">
        <f t="shared" si="29"/>
        <v>31219000</v>
      </c>
      <c r="Q625" s="39"/>
      <c r="R625" s="39">
        <f t="shared" si="29"/>
        <v>10339000</v>
      </c>
    </row>
    <row r="626" spans="1:18" x14ac:dyDescent="0.25">
      <c r="A626" s="65"/>
      <c r="B626" s="14"/>
      <c r="C626" s="15"/>
      <c r="D626" s="14"/>
      <c r="E626" s="65"/>
      <c r="F626" s="36"/>
      <c r="G626" s="40"/>
      <c r="H626" s="36"/>
      <c r="I626" s="40"/>
      <c r="J626" s="41"/>
      <c r="K626" s="40"/>
      <c r="L626" s="36"/>
      <c r="M626" s="40"/>
      <c r="N626" s="36"/>
      <c r="O626" s="40"/>
      <c r="P626" s="36"/>
      <c r="Q626" s="40"/>
      <c r="R626" s="36"/>
    </row>
    <row r="627" spans="1:18" x14ac:dyDescent="0.25">
      <c r="A627" s="10" t="s">
        <v>14</v>
      </c>
      <c r="B627" s="14"/>
      <c r="C627" s="65"/>
      <c r="D627" s="14"/>
      <c r="E627" s="65"/>
      <c r="F627" s="36"/>
      <c r="G627" s="40"/>
      <c r="H627" s="36"/>
      <c r="I627" s="40"/>
      <c r="J627" s="36"/>
      <c r="K627" s="40"/>
      <c r="L627" s="36"/>
      <c r="M627" s="40"/>
      <c r="N627" s="36"/>
      <c r="O627" s="40"/>
      <c r="P627" s="36"/>
      <c r="Q627" s="40"/>
      <c r="R627" s="36"/>
    </row>
    <row r="628" spans="1:18" x14ac:dyDescent="0.25">
      <c r="A628" s="65"/>
      <c r="B628" s="65"/>
      <c r="C628" s="65"/>
      <c r="D628" s="14"/>
      <c r="E628" s="65"/>
      <c r="F628" s="36"/>
      <c r="G628" s="40"/>
      <c r="H628" s="36"/>
      <c r="I628" s="40"/>
      <c r="J628" s="36"/>
      <c r="K628" s="40"/>
      <c r="L628" s="36"/>
      <c r="M628" s="40"/>
      <c r="N628" s="36"/>
      <c r="O628" s="40"/>
      <c r="P628" s="36"/>
      <c r="Q628" s="40"/>
      <c r="R628" s="36"/>
    </row>
    <row r="629" spans="1:18" x14ac:dyDescent="0.25">
      <c r="A629" s="65"/>
      <c r="B629" s="65" t="s">
        <v>62</v>
      </c>
      <c r="C629" s="65"/>
      <c r="D629" s="14"/>
      <c r="E629" s="65"/>
      <c r="F629" s="36"/>
      <c r="G629" s="40"/>
      <c r="H629" s="36"/>
      <c r="I629" s="40"/>
      <c r="J629" s="36"/>
      <c r="K629" s="40"/>
      <c r="L629" s="36"/>
      <c r="M629" s="40"/>
      <c r="N629" s="36"/>
      <c r="O629" s="40"/>
      <c r="P629" s="36"/>
      <c r="Q629" s="40"/>
      <c r="R629" s="36"/>
    </row>
    <row r="630" spans="1:18" x14ac:dyDescent="0.25">
      <c r="A630" s="65"/>
      <c r="B630" s="65"/>
      <c r="C630" s="65" t="s">
        <v>142</v>
      </c>
      <c r="D630" s="14"/>
      <c r="E630" s="65"/>
      <c r="F630" s="36">
        <f>SUM(H630:L630)</f>
        <v>23000</v>
      </c>
      <c r="G630" s="40"/>
      <c r="H630" s="36">
        <v>0</v>
      </c>
      <c r="I630" s="40"/>
      <c r="J630" s="36">
        <v>0</v>
      </c>
      <c r="K630" s="40"/>
      <c r="L630" s="36">
        <v>23000</v>
      </c>
      <c r="M630" s="40"/>
      <c r="N630" s="36">
        <v>13000</v>
      </c>
      <c r="O630" s="40"/>
      <c r="P630" s="36">
        <v>9000</v>
      </c>
      <c r="Q630" s="40"/>
      <c r="R630" s="36">
        <v>-1000</v>
      </c>
    </row>
    <row r="631" spans="1:18" x14ac:dyDescent="0.25">
      <c r="A631" s="65"/>
      <c r="B631" s="65"/>
      <c r="C631" s="65" t="s">
        <v>510</v>
      </c>
      <c r="D631" s="14"/>
      <c r="E631" s="65"/>
      <c r="F631" s="36">
        <f>SUM(H631:L631)</f>
        <v>14000</v>
      </c>
      <c r="G631" s="40"/>
      <c r="H631" s="36">
        <v>11000</v>
      </c>
      <c r="I631" s="40"/>
      <c r="J631" s="36">
        <v>0</v>
      </c>
      <c r="K631" s="40"/>
      <c r="L631" s="36">
        <v>3000</v>
      </c>
      <c r="M631" s="40"/>
      <c r="N631" s="36">
        <v>0</v>
      </c>
      <c r="O631" s="40"/>
      <c r="P631" s="36">
        <v>13000</v>
      </c>
      <c r="Q631" s="40"/>
      <c r="R631" s="36">
        <v>-1000</v>
      </c>
    </row>
    <row r="632" spans="1:18" x14ac:dyDescent="0.25">
      <c r="A632" s="65"/>
      <c r="B632" s="65"/>
      <c r="C632" s="15" t="s">
        <v>306</v>
      </c>
      <c r="D632" s="14"/>
      <c r="E632" s="65"/>
      <c r="F632" s="36">
        <f>SUM(H632:L632)</f>
        <v>468000</v>
      </c>
      <c r="G632" s="40"/>
      <c r="H632" s="36">
        <v>305000</v>
      </c>
      <c r="I632" s="40"/>
      <c r="J632" s="36">
        <v>135000</v>
      </c>
      <c r="K632" s="40"/>
      <c r="L632" s="36">
        <v>28000</v>
      </c>
      <c r="M632" s="40"/>
      <c r="N632" s="36">
        <v>300000</v>
      </c>
      <c r="O632" s="40"/>
      <c r="P632" s="36">
        <v>169000</v>
      </c>
      <c r="Q632" s="40"/>
      <c r="R632" s="36">
        <v>1000</v>
      </c>
    </row>
    <row r="633" spans="1:18" x14ac:dyDescent="0.25">
      <c r="A633" s="65"/>
      <c r="B633" s="65"/>
      <c r="C633" s="65" t="s">
        <v>307</v>
      </c>
      <c r="D633" s="14"/>
      <c r="E633" s="65"/>
      <c r="F633" s="36">
        <f t="shared" ref="F633:F639" si="30">SUM(H633:L633)</f>
        <v>555000</v>
      </c>
      <c r="G633" s="40"/>
      <c r="H633" s="36">
        <v>546000</v>
      </c>
      <c r="I633" s="40"/>
      <c r="J633" s="36">
        <v>9000</v>
      </c>
      <c r="K633" s="40"/>
      <c r="L633" s="36">
        <v>0</v>
      </c>
      <c r="M633" s="40"/>
      <c r="N633" s="36">
        <v>343000</v>
      </c>
      <c r="O633" s="40"/>
      <c r="P633" s="36">
        <v>212000</v>
      </c>
      <c r="Q633" s="40"/>
      <c r="R633" s="36">
        <v>0</v>
      </c>
    </row>
    <row r="634" spans="1:18" x14ac:dyDescent="0.25">
      <c r="A634" s="65"/>
      <c r="B634" s="65"/>
      <c r="C634" s="65" t="s">
        <v>323</v>
      </c>
      <c r="D634" s="14"/>
      <c r="E634" s="65"/>
      <c r="F634" s="36">
        <f t="shared" si="30"/>
        <v>568000</v>
      </c>
      <c r="G634" s="40"/>
      <c r="H634" s="36">
        <v>0</v>
      </c>
      <c r="I634" s="40"/>
      <c r="J634" s="36">
        <v>0</v>
      </c>
      <c r="K634" s="40"/>
      <c r="L634" s="36">
        <v>568000</v>
      </c>
      <c r="M634" s="40"/>
      <c r="N634" s="36">
        <v>311000</v>
      </c>
      <c r="O634" s="40"/>
      <c r="P634" s="36">
        <v>257000</v>
      </c>
      <c r="Q634" s="40"/>
      <c r="R634" s="36">
        <v>0</v>
      </c>
    </row>
    <row r="635" spans="1:18" x14ac:dyDescent="0.25">
      <c r="A635" s="65"/>
      <c r="B635" s="65"/>
      <c r="C635" s="65" t="s">
        <v>326</v>
      </c>
      <c r="D635" s="14"/>
      <c r="E635" s="65"/>
      <c r="F635" s="36">
        <f t="shared" si="30"/>
        <v>2000</v>
      </c>
      <c r="G635" s="40"/>
      <c r="H635" s="36">
        <v>0</v>
      </c>
      <c r="I635" s="40"/>
      <c r="J635" s="36">
        <v>0</v>
      </c>
      <c r="K635" s="40"/>
      <c r="L635" s="36">
        <v>2000</v>
      </c>
      <c r="M635" s="40"/>
      <c r="N635" s="36">
        <v>0</v>
      </c>
      <c r="O635" s="40"/>
      <c r="P635" s="36">
        <v>2000</v>
      </c>
      <c r="Q635" s="40"/>
      <c r="R635" s="36">
        <v>0</v>
      </c>
    </row>
    <row r="636" spans="1:18" x14ac:dyDescent="0.25">
      <c r="A636" s="65"/>
      <c r="B636" s="65"/>
      <c r="C636" s="65" t="s">
        <v>309</v>
      </c>
      <c r="D636" s="14"/>
      <c r="E636" s="65"/>
      <c r="F636" s="36">
        <f t="shared" si="30"/>
        <v>545000</v>
      </c>
      <c r="G636" s="40"/>
      <c r="H636" s="36">
        <v>408000</v>
      </c>
      <c r="I636" s="40"/>
      <c r="J636" s="36">
        <v>9000</v>
      </c>
      <c r="K636" s="40"/>
      <c r="L636" s="36">
        <v>128000</v>
      </c>
      <c r="M636" s="40"/>
      <c r="N636" s="36">
        <v>305000</v>
      </c>
      <c r="O636" s="40"/>
      <c r="P636" s="36">
        <v>239000</v>
      </c>
      <c r="Q636" s="40"/>
      <c r="R636" s="36">
        <v>-1000</v>
      </c>
    </row>
    <row r="637" spans="1:18" x14ac:dyDescent="0.25">
      <c r="A637" s="65"/>
      <c r="B637" s="65"/>
      <c r="C637" s="15" t="s">
        <v>310</v>
      </c>
      <c r="D637" s="14"/>
      <c r="E637" s="65"/>
      <c r="F637" s="36">
        <f t="shared" si="30"/>
        <v>17000</v>
      </c>
      <c r="G637" s="40"/>
      <c r="H637" s="36">
        <v>0</v>
      </c>
      <c r="I637" s="40"/>
      <c r="J637" s="36">
        <v>17000</v>
      </c>
      <c r="K637" s="40"/>
      <c r="L637" s="36">
        <v>0</v>
      </c>
      <c r="M637" s="40"/>
      <c r="N637" s="36">
        <v>0</v>
      </c>
      <c r="O637" s="40"/>
      <c r="P637" s="36">
        <v>17000</v>
      </c>
      <c r="Q637" s="40"/>
      <c r="R637" s="36">
        <v>0</v>
      </c>
    </row>
    <row r="638" spans="1:18" x14ac:dyDescent="0.25">
      <c r="A638" s="65"/>
      <c r="B638" s="65"/>
      <c r="C638" s="15" t="s">
        <v>511</v>
      </c>
      <c r="D638" s="14"/>
      <c r="E638" s="65"/>
      <c r="F638" s="36">
        <f t="shared" si="30"/>
        <v>2960000</v>
      </c>
      <c r="G638" s="40"/>
      <c r="H638" s="36">
        <v>1011000</v>
      </c>
      <c r="I638" s="40"/>
      <c r="J638" s="36">
        <v>1949000</v>
      </c>
      <c r="K638" s="40"/>
      <c r="L638" s="36">
        <v>0</v>
      </c>
      <c r="M638" s="40"/>
      <c r="N638" s="36">
        <v>833000</v>
      </c>
      <c r="O638" s="40"/>
      <c r="P638" s="36">
        <v>2128000</v>
      </c>
      <c r="Q638" s="40"/>
      <c r="R638" s="36">
        <v>1000</v>
      </c>
    </row>
    <row r="639" spans="1:18" x14ac:dyDescent="0.25">
      <c r="A639" s="65"/>
      <c r="B639" s="65"/>
      <c r="C639" s="15" t="s">
        <v>311</v>
      </c>
      <c r="D639" s="14"/>
      <c r="E639" s="65"/>
      <c r="F639" s="36">
        <f t="shared" si="30"/>
        <v>0</v>
      </c>
      <c r="G639" s="40"/>
      <c r="H639" s="36">
        <v>-141454000</v>
      </c>
      <c r="I639" s="40"/>
      <c r="J639" s="36">
        <v>141454000</v>
      </c>
      <c r="K639" s="40"/>
      <c r="L639" s="36">
        <v>0</v>
      </c>
      <c r="M639" s="40"/>
      <c r="N639" s="36">
        <v>0</v>
      </c>
      <c r="O639" s="40"/>
      <c r="P639" s="36">
        <v>0</v>
      </c>
      <c r="Q639" s="40"/>
      <c r="R639" s="36">
        <v>0</v>
      </c>
    </row>
    <row r="640" spans="1:18" x14ac:dyDescent="0.25">
      <c r="A640" s="65"/>
      <c r="B640" s="65"/>
      <c r="C640" s="15" t="s">
        <v>137</v>
      </c>
      <c r="D640" s="14"/>
      <c r="E640" s="65"/>
      <c r="F640" s="36"/>
      <c r="G640" s="40"/>
      <c r="H640" s="36"/>
      <c r="I640" s="40"/>
      <c r="J640" s="36"/>
      <c r="K640" s="40"/>
      <c r="L640" s="36"/>
      <c r="M640" s="40"/>
      <c r="N640" s="36"/>
      <c r="O640" s="40"/>
      <c r="P640" s="36"/>
      <c r="Q640" s="40"/>
      <c r="R640" s="36"/>
    </row>
    <row r="641" spans="1:18" x14ac:dyDescent="0.25">
      <c r="A641" s="65"/>
      <c r="B641" s="65"/>
      <c r="C641" s="15"/>
      <c r="D641" s="65" t="s">
        <v>23</v>
      </c>
      <c r="E641" s="65"/>
      <c r="F641" s="36">
        <f>SUM(H641:L641)</f>
        <v>7855000</v>
      </c>
      <c r="G641" s="40"/>
      <c r="H641" s="36">
        <v>0</v>
      </c>
      <c r="I641" s="40"/>
      <c r="J641" s="36">
        <v>7855000</v>
      </c>
      <c r="K641" s="40"/>
      <c r="L641" s="36">
        <v>0</v>
      </c>
      <c r="M641" s="40"/>
      <c r="N641" s="36">
        <v>0</v>
      </c>
      <c r="O641" s="40"/>
      <c r="P641" s="36">
        <v>1736000</v>
      </c>
      <c r="Q641" s="40"/>
      <c r="R641" s="36">
        <v>-6119000</v>
      </c>
    </row>
    <row r="642" spans="1:18" x14ac:dyDescent="0.25">
      <c r="A642" s="65"/>
      <c r="B642" s="65"/>
      <c r="C642" s="65"/>
      <c r="D642" s="65" t="s">
        <v>138</v>
      </c>
      <c r="E642" s="65"/>
      <c r="F642" s="36">
        <f t="shared" ref="F642:F658" si="31">SUM(H642:L642)</f>
        <v>0</v>
      </c>
      <c r="G642" s="40"/>
      <c r="H642" s="36">
        <v>0</v>
      </c>
      <c r="I642" s="40"/>
      <c r="J642" s="36">
        <v>0</v>
      </c>
      <c r="K642" s="40"/>
      <c r="L642" s="36">
        <v>0</v>
      </c>
      <c r="M642" s="40"/>
      <c r="N642" s="36">
        <v>0</v>
      </c>
      <c r="O642" s="40"/>
      <c r="P642" s="36">
        <v>0</v>
      </c>
      <c r="Q642" s="40"/>
      <c r="R642" s="36">
        <v>0</v>
      </c>
    </row>
    <row r="643" spans="1:18" x14ac:dyDescent="0.25">
      <c r="A643" s="65"/>
      <c r="B643" s="14"/>
      <c r="C643" s="65" t="s">
        <v>23</v>
      </c>
      <c r="D643" s="14"/>
      <c r="E643" s="65"/>
      <c r="F643" s="36">
        <f t="shared" si="31"/>
        <v>-47266000</v>
      </c>
      <c r="G643" s="40"/>
      <c r="H643" s="36">
        <v>220000</v>
      </c>
      <c r="I643" s="40"/>
      <c r="J643" s="36">
        <v>-47432000</v>
      </c>
      <c r="K643" s="40"/>
      <c r="L643" s="36">
        <v>-54000</v>
      </c>
      <c r="M643" s="40"/>
      <c r="N643" s="36">
        <v>1646000</v>
      </c>
      <c r="O643" s="40"/>
      <c r="P643" s="36">
        <v>-1380000</v>
      </c>
      <c r="Q643" s="40"/>
      <c r="R643" s="36">
        <v>47532000</v>
      </c>
    </row>
    <row r="644" spans="1:18" x14ac:dyDescent="0.25">
      <c r="A644" s="65"/>
      <c r="B644" s="65"/>
      <c r="C644" s="65" t="s">
        <v>312</v>
      </c>
      <c r="D644" s="14"/>
      <c r="E644" s="65"/>
      <c r="F644" s="36">
        <f t="shared" si="31"/>
        <v>12203000</v>
      </c>
      <c r="G644" s="40"/>
      <c r="H644" s="36">
        <v>12203000</v>
      </c>
      <c r="I644" s="40"/>
      <c r="J644" s="36">
        <v>0</v>
      </c>
      <c r="K644" s="40"/>
      <c r="L644" s="36">
        <v>0</v>
      </c>
      <c r="M644" s="40"/>
      <c r="N644" s="36">
        <v>0</v>
      </c>
      <c r="O644" s="40"/>
      <c r="P644" s="36">
        <v>12203000</v>
      </c>
      <c r="Q644" s="40"/>
      <c r="R644" s="36">
        <v>0</v>
      </c>
    </row>
    <row r="645" spans="1:18" x14ac:dyDescent="0.25">
      <c r="A645" s="65"/>
      <c r="B645" s="65"/>
      <c r="C645" s="65" t="s">
        <v>558</v>
      </c>
      <c r="D645" s="14"/>
      <c r="E645" s="65"/>
      <c r="F645" s="36">
        <f t="shared" si="31"/>
        <v>49000</v>
      </c>
      <c r="G645" s="40"/>
      <c r="H645" s="36">
        <v>0</v>
      </c>
      <c r="I645" s="40"/>
      <c r="J645" s="36">
        <v>0</v>
      </c>
      <c r="K645" s="40"/>
      <c r="L645" s="36">
        <v>49000</v>
      </c>
      <c r="M645" s="40"/>
      <c r="N645" s="36">
        <v>32000</v>
      </c>
      <c r="O645" s="40"/>
      <c r="P645" s="36">
        <v>17000</v>
      </c>
      <c r="Q645" s="40"/>
      <c r="R645" s="36">
        <v>0</v>
      </c>
    </row>
    <row r="646" spans="1:18" x14ac:dyDescent="0.25">
      <c r="A646" s="65"/>
      <c r="B646" s="65"/>
      <c r="C646" s="65" t="s">
        <v>313</v>
      </c>
      <c r="D646" s="14"/>
      <c r="E646" s="65"/>
      <c r="F646" s="36">
        <f t="shared" si="31"/>
        <v>331000</v>
      </c>
      <c r="G646" s="40"/>
      <c r="H646" s="36">
        <v>331000</v>
      </c>
      <c r="I646" s="40"/>
      <c r="J646" s="36">
        <v>0</v>
      </c>
      <c r="K646" s="40"/>
      <c r="L646" s="36">
        <v>0</v>
      </c>
      <c r="M646" s="40"/>
      <c r="N646" s="36">
        <v>206000</v>
      </c>
      <c r="O646" s="40"/>
      <c r="P646" s="36">
        <v>126000</v>
      </c>
      <c r="Q646" s="40"/>
      <c r="R646" s="36">
        <v>1000</v>
      </c>
    </row>
    <row r="647" spans="1:18" x14ac:dyDescent="0.25">
      <c r="A647" s="65"/>
      <c r="B647" s="65"/>
      <c r="C647" s="65" t="s">
        <v>139</v>
      </c>
      <c r="D647" s="14"/>
      <c r="E647" s="65"/>
      <c r="F647" s="36">
        <f t="shared" si="31"/>
        <v>256000</v>
      </c>
      <c r="G647" s="40"/>
      <c r="H647" s="36">
        <v>0</v>
      </c>
      <c r="I647" s="40"/>
      <c r="J647" s="36">
        <v>0</v>
      </c>
      <c r="K647" s="40"/>
      <c r="L647" s="36">
        <v>256000</v>
      </c>
      <c r="M647" s="40"/>
      <c r="N647" s="36">
        <v>117000</v>
      </c>
      <c r="O647" s="40"/>
      <c r="P647" s="36">
        <v>140000</v>
      </c>
      <c r="Q647" s="40"/>
      <c r="R647" s="36">
        <v>1000</v>
      </c>
    </row>
    <row r="648" spans="1:18" x14ac:dyDescent="0.25">
      <c r="A648" s="65"/>
      <c r="B648" s="65"/>
      <c r="C648" s="65" t="s">
        <v>333</v>
      </c>
      <c r="D648" s="14"/>
      <c r="E648" s="65"/>
      <c r="F648" s="36">
        <f t="shared" si="31"/>
        <v>169000</v>
      </c>
      <c r="G648" s="40"/>
      <c r="H648" s="36">
        <v>0</v>
      </c>
      <c r="I648" s="40"/>
      <c r="J648" s="36">
        <v>0</v>
      </c>
      <c r="K648" s="40"/>
      <c r="L648" s="36">
        <v>169000</v>
      </c>
      <c r="M648" s="40"/>
      <c r="N648" s="36">
        <v>104000</v>
      </c>
      <c r="O648" s="40"/>
      <c r="P648" s="36">
        <v>65000</v>
      </c>
      <c r="Q648" s="40"/>
      <c r="R648" s="36">
        <v>0</v>
      </c>
    </row>
    <row r="649" spans="1:18" x14ac:dyDescent="0.25">
      <c r="A649" s="65"/>
      <c r="B649" s="65"/>
      <c r="C649" s="65" t="s">
        <v>314</v>
      </c>
      <c r="D649" s="14"/>
      <c r="E649" s="15"/>
      <c r="F649" s="36">
        <f t="shared" si="31"/>
        <v>5000</v>
      </c>
      <c r="G649" s="40"/>
      <c r="H649" s="36">
        <v>0</v>
      </c>
      <c r="I649" s="40"/>
      <c r="J649" s="36">
        <v>0</v>
      </c>
      <c r="K649" s="40"/>
      <c r="L649" s="36">
        <v>5000</v>
      </c>
      <c r="M649" s="40"/>
      <c r="N649" s="36">
        <v>0</v>
      </c>
      <c r="O649" s="40"/>
      <c r="P649" s="36">
        <v>5000</v>
      </c>
      <c r="Q649" s="40"/>
      <c r="R649" s="36">
        <v>0</v>
      </c>
    </row>
    <row r="650" spans="1:18" x14ac:dyDescent="0.25">
      <c r="A650" s="65"/>
      <c r="B650" s="14"/>
      <c r="C650" s="65" t="s">
        <v>315</v>
      </c>
      <c r="D650" s="14"/>
      <c r="E650" s="15"/>
      <c r="F650" s="36">
        <f t="shared" si="31"/>
        <v>136000</v>
      </c>
      <c r="G650" s="40"/>
      <c r="H650" s="36">
        <v>127000</v>
      </c>
      <c r="I650" s="40"/>
      <c r="J650" s="36">
        <v>0</v>
      </c>
      <c r="K650" s="40"/>
      <c r="L650" s="36">
        <v>9000</v>
      </c>
      <c r="M650" s="40"/>
      <c r="N650" s="36">
        <v>83000</v>
      </c>
      <c r="O650" s="40"/>
      <c r="P650" s="36">
        <v>53000</v>
      </c>
      <c r="Q650" s="40"/>
      <c r="R650" s="36">
        <v>0</v>
      </c>
    </row>
    <row r="651" spans="1:18" x14ac:dyDescent="0.25">
      <c r="A651" s="65"/>
      <c r="B651" s="14"/>
      <c r="C651" s="65" t="s">
        <v>316</v>
      </c>
      <c r="D651" s="14"/>
      <c r="E651" s="15"/>
      <c r="F651" s="36">
        <f t="shared" si="31"/>
        <v>153000</v>
      </c>
      <c r="G651" s="40"/>
      <c r="H651" s="36">
        <v>0</v>
      </c>
      <c r="I651" s="40"/>
      <c r="J651" s="36">
        <v>153000</v>
      </c>
      <c r="K651" s="40"/>
      <c r="L651" s="36">
        <v>0</v>
      </c>
      <c r="M651" s="40"/>
      <c r="N651" s="36">
        <v>81000</v>
      </c>
      <c r="O651" s="40"/>
      <c r="P651" s="36">
        <v>72000</v>
      </c>
      <c r="Q651" s="40"/>
      <c r="R651" s="36">
        <v>0</v>
      </c>
    </row>
    <row r="652" spans="1:18" x14ac:dyDescent="0.25">
      <c r="A652" s="65"/>
      <c r="B652" s="14"/>
      <c r="C652" s="65" t="s">
        <v>523</v>
      </c>
      <c r="D652" s="14"/>
      <c r="E652" s="15"/>
      <c r="F652" s="36">
        <f t="shared" si="31"/>
        <v>0</v>
      </c>
      <c r="G652" s="40"/>
      <c r="H652" s="36">
        <v>0</v>
      </c>
      <c r="I652" s="40"/>
      <c r="J652" s="36">
        <v>0</v>
      </c>
      <c r="K652" s="40"/>
      <c r="L652" s="36">
        <v>0</v>
      </c>
      <c r="M652" s="40"/>
      <c r="N652" s="36">
        <v>0</v>
      </c>
      <c r="O652" s="40"/>
      <c r="P652" s="36">
        <v>0</v>
      </c>
      <c r="Q652" s="40"/>
      <c r="R652" s="36">
        <v>0</v>
      </c>
    </row>
    <row r="653" spans="1:18" x14ac:dyDescent="0.25">
      <c r="A653" s="65"/>
      <c r="B653" s="14"/>
      <c r="C653" s="65" t="s">
        <v>341</v>
      </c>
      <c r="D653" s="14"/>
      <c r="E653" s="15"/>
      <c r="F653" s="36">
        <f t="shared" si="31"/>
        <v>52000</v>
      </c>
      <c r="G653" s="40"/>
      <c r="H653" s="36">
        <v>0</v>
      </c>
      <c r="I653" s="40"/>
      <c r="J653" s="36">
        <v>0</v>
      </c>
      <c r="K653" s="40"/>
      <c r="L653" s="36">
        <v>52000</v>
      </c>
      <c r="M653" s="40"/>
      <c r="N653" s="36">
        <v>0</v>
      </c>
      <c r="O653" s="40"/>
      <c r="P653" s="36">
        <v>52000</v>
      </c>
      <c r="Q653" s="40"/>
      <c r="R653" s="36">
        <v>0</v>
      </c>
    </row>
    <row r="654" spans="1:18" x14ac:dyDescent="0.25">
      <c r="A654" s="65"/>
      <c r="B654" s="14"/>
      <c r="C654" s="65" t="s">
        <v>140</v>
      </c>
      <c r="D654" s="14"/>
      <c r="E654" s="15"/>
      <c r="F654" s="36">
        <f t="shared" si="31"/>
        <v>1048000</v>
      </c>
      <c r="G654" s="40"/>
      <c r="H654" s="36">
        <v>1048000</v>
      </c>
      <c r="I654" s="40"/>
      <c r="J654" s="36">
        <v>0</v>
      </c>
      <c r="K654" s="40"/>
      <c r="L654" s="36">
        <v>0</v>
      </c>
      <c r="M654" s="40"/>
      <c r="N654" s="36">
        <v>0</v>
      </c>
      <c r="O654" s="40"/>
      <c r="P654" s="36">
        <v>1048000</v>
      </c>
      <c r="Q654" s="40"/>
      <c r="R654" s="36">
        <v>0</v>
      </c>
    </row>
    <row r="655" spans="1:18" x14ac:dyDescent="0.25">
      <c r="A655" s="65"/>
      <c r="B655" s="14"/>
      <c r="C655" s="65" t="s">
        <v>317</v>
      </c>
      <c r="D655" s="14"/>
      <c r="E655" s="15"/>
      <c r="F655" s="36">
        <f t="shared" si="31"/>
        <v>223000</v>
      </c>
      <c r="G655" s="40"/>
      <c r="H655" s="36">
        <v>223000</v>
      </c>
      <c r="I655" s="40"/>
      <c r="J655" s="36">
        <v>0</v>
      </c>
      <c r="K655" s="40"/>
      <c r="L655" s="36">
        <v>0</v>
      </c>
      <c r="M655" s="40"/>
      <c r="N655" s="36">
        <v>0</v>
      </c>
      <c r="O655" s="40"/>
      <c r="P655" s="36">
        <v>223000</v>
      </c>
      <c r="Q655" s="40"/>
      <c r="R655" s="36">
        <v>0</v>
      </c>
    </row>
    <row r="656" spans="1:18" x14ac:dyDescent="0.25">
      <c r="A656" s="65"/>
      <c r="B656" s="14"/>
      <c r="C656" s="65" t="s">
        <v>318</v>
      </c>
      <c r="D656" s="14"/>
      <c r="E656" s="65"/>
      <c r="F656" s="36">
        <f t="shared" si="31"/>
        <v>1363000</v>
      </c>
      <c r="G656" s="40"/>
      <c r="H656" s="36">
        <v>138000</v>
      </c>
      <c r="I656" s="40"/>
      <c r="J656" s="36">
        <v>2000</v>
      </c>
      <c r="K656" s="40"/>
      <c r="L656" s="36">
        <v>1223000</v>
      </c>
      <c r="M656" s="40"/>
      <c r="N656" s="36">
        <v>98000</v>
      </c>
      <c r="O656" s="40"/>
      <c r="P656" s="36">
        <v>1265000</v>
      </c>
      <c r="Q656" s="40"/>
      <c r="R656" s="36">
        <v>0</v>
      </c>
    </row>
    <row r="657" spans="1:18" x14ac:dyDescent="0.25">
      <c r="A657" s="65"/>
      <c r="B657" s="14"/>
      <c r="C657" s="65" t="s">
        <v>319</v>
      </c>
      <c r="D657" s="14"/>
      <c r="E657" s="65"/>
      <c r="F657" s="36">
        <f t="shared" si="31"/>
        <v>2630000</v>
      </c>
      <c r="G657" s="40"/>
      <c r="H657" s="36">
        <v>0</v>
      </c>
      <c r="I657" s="40"/>
      <c r="J657" s="36">
        <v>0</v>
      </c>
      <c r="K657" s="40"/>
      <c r="L657" s="36">
        <v>2630000</v>
      </c>
      <c r="M657" s="40"/>
      <c r="N657" s="36">
        <v>2172000</v>
      </c>
      <c r="O657" s="40"/>
      <c r="P657" s="36">
        <v>457000</v>
      </c>
      <c r="Q657" s="40"/>
      <c r="R657" s="36">
        <v>-1000</v>
      </c>
    </row>
    <row r="658" spans="1:18" x14ac:dyDescent="0.25">
      <c r="A658" s="65"/>
      <c r="B658" s="14"/>
      <c r="C658" s="65" t="s">
        <v>141</v>
      </c>
      <c r="D658" s="14"/>
      <c r="E658" s="65"/>
      <c r="F658" s="39">
        <f t="shared" si="31"/>
        <v>0</v>
      </c>
      <c r="G658" s="40"/>
      <c r="H658" s="39">
        <v>0</v>
      </c>
      <c r="I658" s="40"/>
      <c r="J658" s="39">
        <v>0</v>
      </c>
      <c r="K658" s="40"/>
      <c r="L658" s="39">
        <v>0</v>
      </c>
      <c r="M658" s="40"/>
      <c r="N658" s="39">
        <v>0</v>
      </c>
      <c r="O658" s="40"/>
      <c r="P658" s="39">
        <v>0</v>
      </c>
      <c r="Q658" s="40"/>
      <c r="R658" s="39">
        <v>0</v>
      </c>
    </row>
    <row r="659" spans="1:18" x14ac:dyDescent="0.25">
      <c r="A659" s="65"/>
      <c r="B659" s="14"/>
      <c r="C659" s="65"/>
      <c r="D659" s="14"/>
      <c r="E659" s="65"/>
      <c r="F659" s="36"/>
      <c r="G659" s="40"/>
      <c r="H659" s="36"/>
      <c r="I659" s="40"/>
      <c r="J659" s="36"/>
      <c r="K659" s="40"/>
      <c r="L659" s="36"/>
      <c r="M659" s="40"/>
      <c r="N659" s="36"/>
      <c r="O659" s="40"/>
      <c r="P659" s="36"/>
      <c r="Q659" s="40"/>
      <c r="R659" s="36"/>
    </row>
    <row r="660" spans="1:18" x14ac:dyDescent="0.25">
      <c r="A660" s="65"/>
      <c r="B660" s="14"/>
      <c r="C660" s="65"/>
      <c r="D660" s="14"/>
      <c r="E660" s="65" t="s">
        <v>4</v>
      </c>
      <c r="F660" s="39">
        <f>SUM(F630:F658)</f>
        <v>-15641000</v>
      </c>
      <c r="G660" s="41"/>
      <c r="H660" s="39">
        <f>SUM(H630:H658)</f>
        <v>-124883000</v>
      </c>
      <c r="I660" s="41"/>
      <c r="J660" s="39">
        <f>SUM(J630:J658)</f>
        <v>104151000</v>
      </c>
      <c r="K660" s="41"/>
      <c r="L660" s="39">
        <f>SUM(L630:L658)</f>
        <v>5091000</v>
      </c>
      <c r="M660" s="41"/>
      <c r="N660" s="39">
        <f>SUM(N630:N658)</f>
        <v>6644000</v>
      </c>
      <c r="O660" s="41"/>
      <c r="P660" s="39">
        <f>SUM(P630:P658)</f>
        <v>19128000</v>
      </c>
      <c r="Q660" s="41"/>
      <c r="R660" s="39">
        <f>SUM(R630:R658)</f>
        <v>41413000</v>
      </c>
    </row>
    <row r="661" spans="1:18" x14ac:dyDescent="0.25">
      <c r="A661" s="65"/>
      <c r="B661" s="14"/>
      <c r="C661" s="65"/>
      <c r="D661" s="15"/>
      <c r="E661" s="65"/>
      <c r="F661" s="36"/>
      <c r="G661" s="40"/>
      <c r="H661" s="36"/>
      <c r="I661" s="40"/>
      <c r="J661" s="36"/>
      <c r="K661" s="40"/>
      <c r="L661" s="36"/>
      <c r="M661" s="40"/>
      <c r="N661" s="36"/>
      <c r="O661" s="40"/>
      <c r="P661" s="36"/>
      <c r="Q661" s="40"/>
      <c r="R661" s="36"/>
    </row>
    <row r="662" spans="1:18" x14ac:dyDescent="0.25">
      <c r="A662" s="65"/>
      <c r="B662" s="65" t="s">
        <v>27</v>
      </c>
      <c r="C662" s="65"/>
      <c r="D662" s="15"/>
      <c r="E662" s="65"/>
      <c r="F662" s="36"/>
      <c r="G662" s="40"/>
      <c r="H662" s="36"/>
      <c r="I662" s="40"/>
      <c r="J662" s="36"/>
      <c r="K662" s="40"/>
      <c r="L662" s="36"/>
      <c r="M662" s="40"/>
      <c r="N662" s="36"/>
      <c r="O662" s="40"/>
      <c r="P662" s="36"/>
      <c r="Q662" s="40"/>
      <c r="R662" s="36"/>
    </row>
    <row r="663" spans="1:18" x14ac:dyDescent="0.25">
      <c r="A663" s="65"/>
      <c r="B663" s="14"/>
      <c r="C663" s="65" t="s">
        <v>320</v>
      </c>
      <c r="D663" s="15"/>
      <c r="E663" s="65"/>
      <c r="F663" s="36">
        <f t="shared" ref="F663:F668" si="32">SUM(H663:L663)</f>
        <v>0</v>
      </c>
      <c r="G663" s="40"/>
      <c r="H663" s="36">
        <v>0</v>
      </c>
      <c r="I663" s="40"/>
      <c r="J663" s="36">
        <v>0</v>
      </c>
      <c r="K663" s="40"/>
      <c r="L663" s="36">
        <v>0</v>
      </c>
      <c r="M663" s="40"/>
      <c r="N663" s="36">
        <v>0</v>
      </c>
      <c r="O663" s="40"/>
      <c r="P663" s="36">
        <v>0</v>
      </c>
      <c r="Q663" s="40"/>
      <c r="R663" s="36">
        <v>0</v>
      </c>
    </row>
    <row r="664" spans="1:18" x14ac:dyDescent="0.25">
      <c r="A664" s="65"/>
      <c r="B664" s="14"/>
      <c r="C664" s="65" t="s">
        <v>142</v>
      </c>
      <c r="D664" s="15"/>
      <c r="E664" s="65"/>
      <c r="F664" s="36">
        <f t="shared" si="32"/>
        <v>1150000</v>
      </c>
      <c r="G664" s="40"/>
      <c r="H664" s="36">
        <v>61000</v>
      </c>
      <c r="I664" s="40"/>
      <c r="J664" s="36">
        <v>173000</v>
      </c>
      <c r="K664" s="40"/>
      <c r="L664" s="36">
        <v>916000</v>
      </c>
      <c r="M664" s="40"/>
      <c r="N664" s="36">
        <v>426000</v>
      </c>
      <c r="O664" s="40"/>
      <c r="P664" s="36">
        <v>724000</v>
      </c>
      <c r="Q664" s="40"/>
      <c r="R664" s="36">
        <v>0</v>
      </c>
    </row>
    <row r="665" spans="1:18" x14ac:dyDescent="0.25">
      <c r="A665" s="65"/>
      <c r="B665" s="14"/>
      <c r="C665" s="15" t="s">
        <v>321</v>
      </c>
      <c r="D665" s="14"/>
      <c r="E665" s="65"/>
      <c r="F665" s="36">
        <f t="shared" si="32"/>
        <v>14000</v>
      </c>
      <c r="G665" s="40"/>
      <c r="H665" s="36">
        <v>0</v>
      </c>
      <c r="I665" s="40"/>
      <c r="J665" s="36">
        <v>0</v>
      </c>
      <c r="K665" s="40"/>
      <c r="L665" s="36">
        <v>14000</v>
      </c>
      <c r="M665" s="40"/>
      <c r="N665" s="36">
        <v>-1146000</v>
      </c>
      <c r="O665" s="40"/>
      <c r="P665" s="36">
        <v>1160000</v>
      </c>
      <c r="Q665" s="40"/>
      <c r="R665" s="36">
        <v>0</v>
      </c>
    </row>
    <row r="666" spans="1:18" x14ac:dyDescent="0.25">
      <c r="A666" s="65"/>
      <c r="B666" s="14"/>
      <c r="C666" s="15" t="s">
        <v>559</v>
      </c>
      <c r="D666" s="14"/>
      <c r="E666" s="65"/>
      <c r="F666" s="36">
        <f t="shared" si="32"/>
        <v>11000</v>
      </c>
      <c r="G666" s="40"/>
      <c r="H666" s="36">
        <v>0</v>
      </c>
      <c r="I666" s="40"/>
      <c r="J666" s="36">
        <v>11000</v>
      </c>
      <c r="K666" s="40"/>
      <c r="L666" s="36">
        <v>0</v>
      </c>
      <c r="M666" s="40"/>
      <c r="N666" s="36">
        <v>9000</v>
      </c>
      <c r="O666" s="40"/>
      <c r="P666" s="36">
        <v>2000</v>
      </c>
      <c r="Q666" s="40"/>
      <c r="R666" s="36">
        <v>0</v>
      </c>
    </row>
    <row r="667" spans="1:18" x14ac:dyDescent="0.25">
      <c r="A667" s="15"/>
      <c r="B667" s="14"/>
      <c r="C667" s="65" t="s">
        <v>307</v>
      </c>
      <c r="D667" s="14"/>
      <c r="E667" s="65"/>
      <c r="F667" s="36">
        <f t="shared" si="32"/>
        <v>3298000</v>
      </c>
      <c r="G667" s="40"/>
      <c r="H667" s="36">
        <v>1130000</v>
      </c>
      <c r="I667" s="40"/>
      <c r="J667" s="36">
        <v>998000</v>
      </c>
      <c r="K667" s="40"/>
      <c r="L667" s="36">
        <v>1170000</v>
      </c>
      <c r="M667" s="40"/>
      <c r="N667" s="36">
        <v>1826000</v>
      </c>
      <c r="O667" s="40"/>
      <c r="P667" s="36">
        <v>1859000</v>
      </c>
      <c r="Q667" s="40"/>
      <c r="R667" s="36">
        <v>387000</v>
      </c>
    </row>
    <row r="668" spans="1:18" x14ac:dyDescent="0.25">
      <c r="A668" s="15"/>
      <c r="B668" s="14"/>
      <c r="C668" s="65" t="s">
        <v>11</v>
      </c>
      <c r="D668" s="65"/>
      <c r="E668" s="65"/>
      <c r="F668" s="36">
        <f t="shared" si="32"/>
        <v>0</v>
      </c>
      <c r="G668" s="40"/>
      <c r="H668" s="36">
        <v>0</v>
      </c>
      <c r="I668" s="40"/>
      <c r="J668" s="36">
        <v>0</v>
      </c>
      <c r="K668" s="40"/>
      <c r="L668" s="36">
        <v>0</v>
      </c>
      <c r="M668" s="40"/>
      <c r="N668" s="36">
        <v>0</v>
      </c>
      <c r="O668" s="40"/>
      <c r="P668" s="36">
        <v>0</v>
      </c>
      <c r="Q668" s="40"/>
      <c r="R668" s="36">
        <v>0</v>
      </c>
    </row>
    <row r="669" spans="1:18" x14ac:dyDescent="0.25">
      <c r="A669" s="15"/>
      <c r="B669" s="14"/>
      <c r="C669" s="65" t="s">
        <v>143</v>
      </c>
      <c r="D669" s="65"/>
      <c r="E669" s="65"/>
      <c r="F669" s="36"/>
      <c r="G669" s="37"/>
      <c r="H669" s="36"/>
      <c r="I669" s="36"/>
      <c r="J669" s="36"/>
      <c r="K669" s="36"/>
      <c r="L669" s="36"/>
      <c r="M669" s="36"/>
      <c r="N669" s="36"/>
      <c r="O669" s="36"/>
      <c r="P669" s="36"/>
      <c r="Q669" s="36"/>
      <c r="R669" s="36"/>
    </row>
    <row r="670" spans="1:18" x14ac:dyDescent="0.25">
      <c r="A670" s="15"/>
      <c r="B670" s="14"/>
      <c r="C670" s="15"/>
      <c r="D670" s="65" t="s">
        <v>144</v>
      </c>
      <c r="E670" s="65"/>
      <c r="F670" s="36">
        <f>SUM(H670:L670)</f>
        <v>1443000</v>
      </c>
      <c r="G670" s="40"/>
      <c r="H670" s="36">
        <v>2000</v>
      </c>
      <c r="I670" s="40"/>
      <c r="J670" s="36">
        <v>514000</v>
      </c>
      <c r="K670" s="40"/>
      <c r="L670" s="36">
        <v>927000</v>
      </c>
      <c r="M670" s="40"/>
      <c r="N670" s="36">
        <v>895000</v>
      </c>
      <c r="O670" s="40"/>
      <c r="P670" s="36">
        <v>548000</v>
      </c>
      <c r="Q670" s="40"/>
      <c r="R670" s="36">
        <v>0</v>
      </c>
    </row>
    <row r="671" spans="1:18" x14ac:dyDescent="0.25">
      <c r="A671" s="15"/>
      <c r="B671" s="14"/>
      <c r="C671" s="65" t="s">
        <v>322</v>
      </c>
      <c r="D671" s="14"/>
      <c r="E671" s="65"/>
      <c r="F671" s="36">
        <f t="shared" ref="F671:F678" si="33">SUM(H671:L671)</f>
        <v>9000</v>
      </c>
      <c r="G671" s="40"/>
      <c r="H671" s="36">
        <v>9000</v>
      </c>
      <c r="I671" s="40"/>
      <c r="J671" s="36">
        <v>0</v>
      </c>
      <c r="K671" s="40"/>
      <c r="L671" s="36">
        <v>0</v>
      </c>
      <c r="M671" s="40"/>
      <c r="N671" s="36">
        <v>5000</v>
      </c>
      <c r="O671" s="40"/>
      <c r="P671" s="36">
        <v>4000</v>
      </c>
      <c r="Q671" s="40"/>
      <c r="R671" s="36">
        <v>0</v>
      </c>
    </row>
    <row r="672" spans="1:18" x14ac:dyDescent="0.25">
      <c r="A672" s="65"/>
      <c r="B672" s="14"/>
      <c r="C672" s="65" t="s">
        <v>323</v>
      </c>
      <c r="D672" s="14"/>
      <c r="E672" s="65"/>
      <c r="F672" s="36">
        <f t="shared" si="33"/>
        <v>1823000</v>
      </c>
      <c r="G672" s="40"/>
      <c r="H672" s="36">
        <v>47000</v>
      </c>
      <c r="I672" s="40"/>
      <c r="J672" s="36">
        <v>177000</v>
      </c>
      <c r="K672" s="40"/>
      <c r="L672" s="36">
        <v>1599000</v>
      </c>
      <c r="M672" s="40"/>
      <c r="N672" s="36">
        <v>1371000</v>
      </c>
      <c r="O672" s="40"/>
      <c r="P672" s="36">
        <v>965000</v>
      </c>
      <c r="Q672" s="40"/>
      <c r="R672" s="36">
        <v>513000</v>
      </c>
    </row>
    <row r="673" spans="1:18" x14ac:dyDescent="0.25">
      <c r="A673" s="65"/>
      <c r="B673" s="65"/>
      <c r="C673" s="65" t="s">
        <v>324</v>
      </c>
      <c r="D673" s="14"/>
      <c r="E673" s="65"/>
      <c r="F673" s="36">
        <f t="shared" si="33"/>
        <v>318000</v>
      </c>
      <c r="G673" s="40"/>
      <c r="H673" s="36">
        <v>1000</v>
      </c>
      <c r="I673" s="40"/>
      <c r="J673" s="36">
        <v>317000</v>
      </c>
      <c r="K673" s="40"/>
      <c r="L673" s="36">
        <v>0</v>
      </c>
      <c r="M673" s="40"/>
      <c r="N673" s="36">
        <v>248000</v>
      </c>
      <c r="O673" s="40"/>
      <c r="P673" s="36">
        <v>182000</v>
      </c>
      <c r="Q673" s="40"/>
      <c r="R673" s="36">
        <v>112000</v>
      </c>
    </row>
    <row r="674" spans="1:18" x14ac:dyDescent="0.25">
      <c r="A674" s="65"/>
      <c r="B674" s="65"/>
      <c r="C674" s="65" t="s">
        <v>325</v>
      </c>
      <c r="D674" s="14"/>
      <c r="E674" s="65"/>
      <c r="F674" s="36">
        <f t="shared" si="33"/>
        <v>4245000</v>
      </c>
      <c r="G674" s="40"/>
      <c r="H674" s="36">
        <v>16000</v>
      </c>
      <c r="I674" s="40"/>
      <c r="J674" s="36">
        <v>1349000</v>
      </c>
      <c r="K674" s="40"/>
      <c r="L674" s="36">
        <v>2880000</v>
      </c>
      <c r="M674" s="40"/>
      <c r="N674" s="36">
        <v>2018000</v>
      </c>
      <c r="O674" s="40"/>
      <c r="P674" s="36">
        <v>2594000</v>
      </c>
      <c r="Q674" s="40"/>
      <c r="R674" s="36">
        <v>367000</v>
      </c>
    </row>
    <row r="675" spans="1:18" x14ac:dyDescent="0.25">
      <c r="A675" s="65"/>
      <c r="B675" s="14"/>
      <c r="C675" s="65" t="s">
        <v>326</v>
      </c>
      <c r="D675" s="14"/>
      <c r="E675" s="65"/>
      <c r="F675" s="36">
        <f t="shared" si="33"/>
        <v>3154000</v>
      </c>
      <c r="G675" s="40"/>
      <c r="H675" s="36">
        <v>468000</v>
      </c>
      <c r="I675" s="40"/>
      <c r="J675" s="36">
        <v>374000</v>
      </c>
      <c r="K675" s="40"/>
      <c r="L675" s="36">
        <v>2312000</v>
      </c>
      <c r="M675" s="40"/>
      <c r="N675" s="36">
        <v>1804000</v>
      </c>
      <c r="O675" s="40"/>
      <c r="P675" s="36">
        <v>1351000</v>
      </c>
      <c r="Q675" s="40"/>
      <c r="R675" s="36">
        <v>1000</v>
      </c>
    </row>
    <row r="676" spans="1:18" x14ac:dyDescent="0.25">
      <c r="A676" s="65"/>
      <c r="B676" s="14"/>
      <c r="C676" s="65" t="s">
        <v>310</v>
      </c>
      <c r="D676" s="14"/>
      <c r="E676" s="65"/>
      <c r="F676" s="36">
        <f t="shared" si="33"/>
        <v>0</v>
      </c>
      <c r="G676" s="40"/>
      <c r="H676" s="36">
        <v>0</v>
      </c>
      <c r="I676" s="40"/>
      <c r="J676" s="36">
        <v>0</v>
      </c>
      <c r="K676" s="40"/>
      <c r="L676" s="36">
        <v>0</v>
      </c>
      <c r="M676" s="40"/>
      <c r="N676" s="36">
        <v>0</v>
      </c>
      <c r="O676" s="40"/>
      <c r="P676" s="36">
        <v>0</v>
      </c>
      <c r="Q676" s="40"/>
      <c r="R676" s="36">
        <v>0</v>
      </c>
    </row>
    <row r="677" spans="1:18" x14ac:dyDescent="0.25">
      <c r="A677" s="65"/>
      <c r="B677" s="14"/>
      <c r="C677" s="65" t="s">
        <v>327</v>
      </c>
      <c r="D677" s="14"/>
      <c r="E677" s="65"/>
      <c r="F677" s="36">
        <f t="shared" si="33"/>
        <v>1524000</v>
      </c>
      <c r="G677" s="40"/>
      <c r="H677" s="36">
        <v>23000</v>
      </c>
      <c r="I677" s="40"/>
      <c r="J677" s="36">
        <v>216000</v>
      </c>
      <c r="K677" s="40"/>
      <c r="L677" s="36">
        <v>1285000</v>
      </c>
      <c r="M677" s="40"/>
      <c r="N677" s="36">
        <v>859000</v>
      </c>
      <c r="O677" s="40"/>
      <c r="P677" s="36">
        <v>666000</v>
      </c>
      <c r="Q677" s="40"/>
      <c r="R677" s="36">
        <v>1000</v>
      </c>
    </row>
    <row r="678" spans="1:18" x14ac:dyDescent="0.25">
      <c r="A678" s="65"/>
      <c r="B678" s="14"/>
      <c r="C678" s="65" t="s">
        <v>328</v>
      </c>
      <c r="D678" s="14"/>
      <c r="E678" s="65"/>
      <c r="F678" s="36">
        <f t="shared" si="33"/>
        <v>39000</v>
      </c>
      <c r="G678" s="40"/>
      <c r="H678" s="36">
        <v>0</v>
      </c>
      <c r="I678" s="40"/>
      <c r="J678" s="36">
        <v>39000</v>
      </c>
      <c r="K678" s="40"/>
      <c r="L678" s="36">
        <v>0</v>
      </c>
      <c r="M678" s="40"/>
      <c r="N678" s="36">
        <v>0</v>
      </c>
      <c r="O678" s="40"/>
      <c r="P678" s="36">
        <v>39000</v>
      </c>
      <c r="Q678" s="40"/>
      <c r="R678" s="36">
        <v>0</v>
      </c>
    </row>
    <row r="679" spans="1:18" x14ac:dyDescent="0.25">
      <c r="A679" s="65"/>
      <c r="B679" s="14"/>
      <c r="C679" s="65" t="s">
        <v>145</v>
      </c>
      <c r="D679" s="65"/>
      <c r="E679" s="65"/>
      <c r="F679" s="36"/>
      <c r="G679" s="37"/>
      <c r="H679" s="36"/>
      <c r="I679" s="36"/>
      <c r="J679" s="36"/>
      <c r="K679" s="36"/>
      <c r="L679" s="36"/>
      <c r="M679" s="36"/>
      <c r="N679" s="36"/>
      <c r="O679" s="36"/>
      <c r="P679" s="36"/>
      <c r="Q679" s="36"/>
      <c r="R679" s="36"/>
    </row>
    <row r="680" spans="1:18" x14ac:dyDescent="0.25">
      <c r="A680" s="65"/>
      <c r="B680" s="14"/>
      <c r="C680" s="65"/>
      <c r="D680" s="65" t="s">
        <v>146</v>
      </c>
      <c r="E680" s="65"/>
      <c r="F680" s="36">
        <f>SUM(H680:L680)</f>
        <v>629000</v>
      </c>
      <c r="G680" s="40"/>
      <c r="H680" s="36">
        <v>629000</v>
      </c>
      <c r="I680" s="40"/>
      <c r="J680" s="36">
        <v>0</v>
      </c>
      <c r="K680" s="40"/>
      <c r="L680" s="36">
        <v>0</v>
      </c>
      <c r="M680" s="40"/>
      <c r="N680" s="36">
        <v>0</v>
      </c>
      <c r="O680" s="40"/>
      <c r="P680" s="36">
        <v>629000</v>
      </c>
      <c r="Q680" s="40"/>
      <c r="R680" s="36">
        <v>0</v>
      </c>
    </row>
    <row r="681" spans="1:18" x14ac:dyDescent="0.25">
      <c r="A681" s="65"/>
      <c r="B681" s="14"/>
      <c r="C681" s="65" t="s">
        <v>23</v>
      </c>
      <c r="D681" s="14"/>
      <c r="E681" s="65"/>
      <c r="F681" s="36">
        <f>SUM(H681:L681)</f>
        <v>-1651000</v>
      </c>
      <c r="G681" s="40"/>
      <c r="H681" s="36">
        <v>928000</v>
      </c>
      <c r="I681" s="40"/>
      <c r="J681" s="36">
        <v>-1934000</v>
      </c>
      <c r="K681" s="40"/>
      <c r="L681" s="36">
        <v>-645000</v>
      </c>
      <c r="M681" s="40"/>
      <c r="N681" s="36">
        <v>-223000</v>
      </c>
      <c r="O681" s="40"/>
      <c r="P681" s="36">
        <v>-1428000</v>
      </c>
      <c r="Q681" s="40"/>
      <c r="R681" s="36">
        <v>0</v>
      </c>
    </row>
    <row r="682" spans="1:18" x14ac:dyDescent="0.25">
      <c r="A682" s="65"/>
      <c r="B682" s="14"/>
      <c r="C682" s="65" t="s">
        <v>147</v>
      </c>
      <c r="D682" s="65"/>
      <c r="E682" s="65"/>
      <c r="F682" s="36"/>
      <c r="G682" s="37"/>
      <c r="H682" s="36"/>
      <c r="I682" s="36"/>
      <c r="J682" s="36"/>
      <c r="K682" s="36"/>
      <c r="L682" s="36"/>
      <c r="M682" s="36"/>
      <c r="N682" s="36"/>
      <c r="O682" s="36"/>
      <c r="P682" s="36"/>
      <c r="Q682" s="36"/>
      <c r="R682" s="36"/>
    </row>
    <row r="683" spans="1:18" x14ac:dyDescent="0.25">
      <c r="A683" s="65"/>
      <c r="B683" s="14"/>
      <c r="C683" s="65"/>
      <c r="D683" s="65" t="s">
        <v>148</v>
      </c>
      <c r="E683" s="65"/>
      <c r="F683" s="36">
        <f>SUM(H683:L683)</f>
        <v>0</v>
      </c>
      <c r="G683" s="40"/>
      <c r="H683" s="36">
        <v>0</v>
      </c>
      <c r="I683" s="40"/>
      <c r="J683" s="36">
        <v>0</v>
      </c>
      <c r="K683" s="40"/>
      <c r="L683" s="36">
        <v>0</v>
      </c>
      <c r="M683" s="40"/>
      <c r="N683" s="36">
        <v>0</v>
      </c>
      <c r="O683" s="40"/>
      <c r="P683" s="36">
        <v>0</v>
      </c>
      <c r="Q683" s="40"/>
      <c r="R683" s="36">
        <v>0</v>
      </c>
    </row>
    <row r="684" spans="1:18" x14ac:dyDescent="0.25">
      <c r="A684" s="65"/>
      <c r="B684" s="14"/>
      <c r="C684" s="65" t="s">
        <v>329</v>
      </c>
      <c r="D684" s="14"/>
      <c r="E684" s="65"/>
      <c r="F684" s="36">
        <f t="shared" ref="F684:F709" si="34">SUM(H684:L684)</f>
        <v>0</v>
      </c>
      <c r="G684" s="40"/>
      <c r="H684" s="36">
        <v>0</v>
      </c>
      <c r="I684" s="40"/>
      <c r="J684" s="36">
        <v>0</v>
      </c>
      <c r="K684" s="40"/>
      <c r="L684" s="36">
        <v>0</v>
      </c>
      <c r="M684" s="40"/>
      <c r="N684" s="36">
        <v>0</v>
      </c>
      <c r="O684" s="40"/>
      <c r="P684" s="36">
        <v>0</v>
      </c>
      <c r="Q684" s="40"/>
      <c r="R684" s="36">
        <v>0</v>
      </c>
    </row>
    <row r="685" spans="1:18" x14ac:dyDescent="0.25">
      <c r="A685" s="65"/>
      <c r="B685" s="14"/>
      <c r="C685" s="65" t="s">
        <v>312</v>
      </c>
      <c r="D685" s="14"/>
      <c r="E685" s="65"/>
      <c r="F685" s="36">
        <f t="shared" si="34"/>
        <v>5003000</v>
      </c>
      <c r="G685" s="40"/>
      <c r="H685" s="36">
        <v>1338000</v>
      </c>
      <c r="I685" s="40"/>
      <c r="J685" s="36">
        <v>3665000</v>
      </c>
      <c r="K685" s="40"/>
      <c r="L685" s="36">
        <v>0</v>
      </c>
      <c r="M685" s="40"/>
      <c r="N685" s="36">
        <v>0</v>
      </c>
      <c r="O685" s="40"/>
      <c r="P685" s="36">
        <v>5003000</v>
      </c>
      <c r="Q685" s="40"/>
      <c r="R685" s="36">
        <v>0</v>
      </c>
    </row>
    <row r="686" spans="1:18" x14ac:dyDescent="0.25">
      <c r="A686" s="65"/>
      <c r="B686" s="14"/>
      <c r="C686" s="65" t="s">
        <v>330</v>
      </c>
      <c r="D686" s="14"/>
      <c r="E686" s="65"/>
      <c r="F686" s="36">
        <f t="shared" si="34"/>
        <v>57000</v>
      </c>
      <c r="G686" s="40"/>
      <c r="H686" s="36">
        <v>0</v>
      </c>
      <c r="I686" s="40"/>
      <c r="J686" s="36">
        <v>57000</v>
      </c>
      <c r="K686" s="40"/>
      <c r="L686" s="36">
        <v>0</v>
      </c>
      <c r="M686" s="40"/>
      <c r="N686" s="36">
        <v>0</v>
      </c>
      <c r="O686" s="40"/>
      <c r="P686" s="36">
        <v>57000</v>
      </c>
      <c r="Q686" s="40"/>
      <c r="R686" s="36">
        <v>0</v>
      </c>
    </row>
    <row r="687" spans="1:18" x14ac:dyDescent="0.25">
      <c r="A687" s="65"/>
      <c r="B687" s="14"/>
      <c r="C687" s="65" t="s">
        <v>560</v>
      </c>
      <c r="D687" s="14"/>
      <c r="E687" s="65"/>
      <c r="F687" s="36">
        <f t="shared" si="34"/>
        <v>370000</v>
      </c>
      <c r="G687" s="40"/>
      <c r="H687" s="36">
        <v>0</v>
      </c>
      <c r="I687" s="40"/>
      <c r="J687" s="36">
        <v>0</v>
      </c>
      <c r="K687" s="40"/>
      <c r="L687" s="36">
        <v>370000</v>
      </c>
      <c r="M687" s="40"/>
      <c r="N687" s="36">
        <v>198000</v>
      </c>
      <c r="O687" s="40"/>
      <c r="P687" s="36">
        <v>172000</v>
      </c>
      <c r="Q687" s="40"/>
      <c r="R687" s="36">
        <v>0</v>
      </c>
    </row>
    <row r="688" spans="1:18" x14ac:dyDescent="0.25">
      <c r="A688" s="65"/>
      <c r="B688" s="14"/>
      <c r="C688" s="65" t="s">
        <v>331</v>
      </c>
      <c r="D688" s="14"/>
      <c r="E688" s="65"/>
      <c r="F688" s="36">
        <f t="shared" si="34"/>
        <v>359000</v>
      </c>
      <c r="G688" s="40"/>
      <c r="H688" s="36">
        <v>335000</v>
      </c>
      <c r="I688" s="40"/>
      <c r="J688" s="36">
        <v>3000</v>
      </c>
      <c r="K688" s="40"/>
      <c r="L688" s="36">
        <v>21000</v>
      </c>
      <c r="M688" s="40"/>
      <c r="N688" s="36">
        <v>221000</v>
      </c>
      <c r="O688" s="40"/>
      <c r="P688" s="36">
        <v>138000</v>
      </c>
      <c r="Q688" s="40"/>
      <c r="R688" s="36">
        <v>0</v>
      </c>
    </row>
    <row r="689" spans="1:18" x14ac:dyDescent="0.25">
      <c r="A689" s="65"/>
      <c r="B689" s="14"/>
      <c r="C689" s="65" t="s">
        <v>333</v>
      </c>
      <c r="D689" s="14"/>
      <c r="E689" s="65"/>
      <c r="F689" s="36">
        <f t="shared" si="34"/>
        <v>12305000</v>
      </c>
      <c r="G689" s="40"/>
      <c r="H689" s="36">
        <v>369000</v>
      </c>
      <c r="I689" s="40"/>
      <c r="J689" s="36">
        <v>2436000</v>
      </c>
      <c r="K689" s="40"/>
      <c r="L689" s="36">
        <v>9500000</v>
      </c>
      <c r="M689" s="40"/>
      <c r="N689" s="36">
        <v>5892000</v>
      </c>
      <c r="O689" s="40"/>
      <c r="P689" s="36">
        <v>6413000</v>
      </c>
      <c r="Q689" s="40"/>
      <c r="R689" s="36">
        <v>0</v>
      </c>
    </row>
    <row r="690" spans="1:18" x14ac:dyDescent="0.25">
      <c r="A690" s="65"/>
      <c r="B690" s="14"/>
      <c r="C690" s="65" t="s">
        <v>334</v>
      </c>
      <c r="D690" s="14"/>
      <c r="E690" s="65"/>
      <c r="F690" s="36">
        <f t="shared" si="34"/>
        <v>235000</v>
      </c>
      <c r="G690" s="40"/>
      <c r="H690" s="36">
        <v>139000</v>
      </c>
      <c r="I690" s="40"/>
      <c r="J690" s="36">
        <v>96000</v>
      </c>
      <c r="K690" s="40"/>
      <c r="L690" s="36">
        <v>0</v>
      </c>
      <c r="M690" s="40"/>
      <c r="N690" s="36">
        <v>97000</v>
      </c>
      <c r="O690" s="40"/>
      <c r="P690" s="36">
        <v>137000</v>
      </c>
      <c r="Q690" s="40"/>
      <c r="R690" s="36">
        <v>-1000</v>
      </c>
    </row>
    <row r="691" spans="1:18" x14ac:dyDescent="0.25">
      <c r="A691" s="65"/>
      <c r="B691" s="14"/>
      <c r="C691" s="65" t="s">
        <v>335</v>
      </c>
      <c r="D691" s="14"/>
      <c r="E691" s="65"/>
      <c r="F691" s="36">
        <f t="shared" si="34"/>
        <v>0</v>
      </c>
      <c r="G691" s="40"/>
      <c r="H691" s="36">
        <v>0</v>
      </c>
      <c r="I691" s="40"/>
      <c r="J691" s="36">
        <v>0</v>
      </c>
      <c r="K691" s="40"/>
      <c r="L691" s="36">
        <v>0</v>
      </c>
      <c r="M691" s="40"/>
      <c r="N691" s="36">
        <v>0</v>
      </c>
      <c r="O691" s="40"/>
      <c r="P691" s="36">
        <v>0</v>
      </c>
      <c r="Q691" s="40"/>
      <c r="R691" s="36">
        <v>0</v>
      </c>
    </row>
    <row r="692" spans="1:18" x14ac:dyDescent="0.25">
      <c r="A692" s="65"/>
      <c r="B692" s="14"/>
      <c r="C692" s="65" t="s">
        <v>336</v>
      </c>
      <c r="D692" s="14"/>
      <c r="E692" s="65"/>
      <c r="F692" s="36">
        <f t="shared" si="34"/>
        <v>7666000</v>
      </c>
      <c r="G692" s="40"/>
      <c r="H692" s="36">
        <v>1332000</v>
      </c>
      <c r="I692" s="40"/>
      <c r="J692" s="36">
        <v>382000</v>
      </c>
      <c r="K692" s="40"/>
      <c r="L692" s="36">
        <v>5952000</v>
      </c>
      <c r="M692" s="40"/>
      <c r="N692" s="36">
        <v>4140000</v>
      </c>
      <c r="O692" s="40"/>
      <c r="P692" s="36">
        <v>3537000</v>
      </c>
      <c r="Q692" s="40"/>
      <c r="R692" s="36">
        <v>11000</v>
      </c>
    </row>
    <row r="693" spans="1:18" x14ac:dyDescent="0.25">
      <c r="A693" s="65"/>
      <c r="B693" s="14"/>
      <c r="C693" s="65" t="s">
        <v>337</v>
      </c>
      <c r="D693" s="14"/>
      <c r="E693" s="65"/>
      <c r="F693" s="36">
        <f t="shared" si="34"/>
        <v>1269000</v>
      </c>
      <c r="G693" s="40"/>
      <c r="H693" s="36">
        <v>0</v>
      </c>
      <c r="I693" s="40"/>
      <c r="J693" s="36">
        <v>904000</v>
      </c>
      <c r="K693" s="40"/>
      <c r="L693" s="36">
        <v>365000</v>
      </c>
      <c r="M693" s="40"/>
      <c r="N693" s="36">
        <v>562000</v>
      </c>
      <c r="O693" s="40"/>
      <c r="P693" s="36">
        <v>737000</v>
      </c>
      <c r="Q693" s="40"/>
      <c r="R693" s="36">
        <v>30000</v>
      </c>
    </row>
    <row r="694" spans="1:18" x14ac:dyDescent="0.25">
      <c r="A694" s="65"/>
      <c r="B694" s="14"/>
      <c r="C694" s="65" t="s">
        <v>315</v>
      </c>
      <c r="D694" s="14"/>
      <c r="E694" s="65"/>
      <c r="F694" s="36">
        <f t="shared" si="34"/>
        <v>2994000</v>
      </c>
      <c r="G694" s="40"/>
      <c r="H694" s="36">
        <v>24000</v>
      </c>
      <c r="I694" s="40"/>
      <c r="J694" s="36">
        <v>1188000</v>
      </c>
      <c r="K694" s="40"/>
      <c r="L694" s="36">
        <v>1782000</v>
      </c>
      <c r="M694" s="40"/>
      <c r="N694" s="36">
        <v>1389000</v>
      </c>
      <c r="O694" s="40"/>
      <c r="P694" s="36">
        <v>1635000</v>
      </c>
      <c r="Q694" s="40"/>
      <c r="R694" s="36">
        <v>30000</v>
      </c>
    </row>
    <row r="695" spans="1:18" x14ac:dyDescent="0.25">
      <c r="A695" s="65"/>
      <c r="B695" s="14"/>
      <c r="C695" s="65" t="s">
        <v>338</v>
      </c>
      <c r="D695" s="14"/>
      <c r="E695" s="65"/>
      <c r="F695" s="36">
        <f t="shared" si="34"/>
        <v>917000</v>
      </c>
      <c r="G695" s="40"/>
      <c r="H695" s="36">
        <v>797000</v>
      </c>
      <c r="I695" s="40"/>
      <c r="J695" s="36">
        <v>87000</v>
      </c>
      <c r="K695" s="40"/>
      <c r="L695" s="36">
        <v>33000</v>
      </c>
      <c r="M695" s="40"/>
      <c r="N695" s="36">
        <v>531000</v>
      </c>
      <c r="O695" s="40"/>
      <c r="P695" s="36">
        <v>387000</v>
      </c>
      <c r="Q695" s="40"/>
      <c r="R695" s="36">
        <v>1000</v>
      </c>
    </row>
    <row r="696" spans="1:18" x14ac:dyDescent="0.25">
      <c r="A696" s="65"/>
      <c r="B696" s="14"/>
      <c r="C696" s="65" t="s">
        <v>339</v>
      </c>
      <c r="D696" s="14"/>
      <c r="E696" s="65"/>
      <c r="F696" s="36">
        <f t="shared" si="34"/>
        <v>0</v>
      </c>
      <c r="G696" s="40"/>
      <c r="H696" s="36">
        <v>0</v>
      </c>
      <c r="I696" s="40"/>
      <c r="J696" s="36">
        <v>0</v>
      </c>
      <c r="K696" s="40"/>
      <c r="L696" s="36">
        <v>0</v>
      </c>
      <c r="M696" s="40"/>
      <c r="N696" s="36">
        <v>0</v>
      </c>
      <c r="O696" s="40"/>
      <c r="P696" s="36">
        <v>0</v>
      </c>
      <c r="Q696" s="40"/>
      <c r="R696" s="36">
        <v>0</v>
      </c>
    </row>
    <row r="697" spans="1:18" x14ac:dyDescent="0.25">
      <c r="A697" s="65"/>
      <c r="B697" s="14"/>
      <c r="C697" s="65" t="s">
        <v>340</v>
      </c>
      <c r="D697" s="14"/>
      <c r="E697" s="65"/>
      <c r="F697" s="36">
        <f t="shared" si="34"/>
        <v>497000</v>
      </c>
      <c r="G697" s="40"/>
      <c r="H697" s="36">
        <v>-3000</v>
      </c>
      <c r="I697" s="40"/>
      <c r="J697" s="36">
        <v>496000</v>
      </c>
      <c r="K697" s="40"/>
      <c r="L697" s="36">
        <v>4000</v>
      </c>
      <c r="M697" s="40"/>
      <c r="N697" s="36">
        <v>279000</v>
      </c>
      <c r="O697" s="40"/>
      <c r="P697" s="36">
        <v>218000</v>
      </c>
      <c r="Q697" s="40"/>
      <c r="R697" s="36">
        <v>0</v>
      </c>
    </row>
    <row r="698" spans="1:18" x14ac:dyDescent="0.25">
      <c r="A698" s="65"/>
      <c r="B698" s="14"/>
      <c r="C698" s="65" t="s">
        <v>49</v>
      </c>
      <c r="D698" s="14"/>
      <c r="E698" s="65"/>
      <c r="F698" s="36">
        <f t="shared" si="34"/>
        <v>212000</v>
      </c>
      <c r="G698" s="40"/>
      <c r="H698" s="36">
        <v>107000</v>
      </c>
      <c r="I698" s="40"/>
      <c r="J698" s="36">
        <v>102000</v>
      </c>
      <c r="K698" s="40"/>
      <c r="L698" s="36">
        <v>3000</v>
      </c>
      <c r="M698" s="40"/>
      <c r="N698" s="36">
        <v>187000</v>
      </c>
      <c r="O698" s="40"/>
      <c r="P698" s="36">
        <v>216000</v>
      </c>
      <c r="Q698" s="40"/>
      <c r="R698" s="36">
        <v>191000</v>
      </c>
    </row>
    <row r="699" spans="1:18" x14ac:dyDescent="0.25">
      <c r="A699" s="65"/>
      <c r="B699" s="14"/>
      <c r="C699" s="65" t="s">
        <v>341</v>
      </c>
      <c r="D699" s="14"/>
      <c r="E699" s="65"/>
      <c r="F699" s="36">
        <f t="shared" si="34"/>
        <v>25939000</v>
      </c>
      <c r="G699" s="40"/>
      <c r="H699" s="36">
        <v>350000</v>
      </c>
      <c r="I699" s="40"/>
      <c r="J699" s="36">
        <v>9279000</v>
      </c>
      <c r="K699" s="40"/>
      <c r="L699" s="36">
        <v>16310000</v>
      </c>
      <c r="M699" s="40"/>
      <c r="N699" s="36">
        <v>14791000</v>
      </c>
      <c r="O699" s="40"/>
      <c r="P699" s="36">
        <v>26335000</v>
      </c>
      <c r="Q699" s="40"/>
      <c r="R699" s="36">
        <v>15187000</v>
      </c>
    </row>
    <row r="700" spans="1:18" x14ac:dyDescent="0.25">
      <c r="A700" s="65"/>
      <c r="B700" s="14"/>
      <c r="C700" s="65" t="s">
        <v>507</v>
      </c>
      <c r="D700" s="65"/>
      <c r="E700" s="65"/>
      <c r="F700" s="36">
        <f t="shared" si="34"/>
        <v>37000</v>
      </c>
      <c r="G700" s="40"/>
      <c r="H700" s="36">
        <v>0</v>
      </c>
      <c r="I700" s="40"/>
      <c r="J700" s="36">
        <v>0</v>
      </c>
      <c r="K700" s="40"/>
      <c r="L700" s="36">
        <v>37000</v>
      </c>
      <c r="M700" s="40"/>
      <c r="N700" s="36">
        <v>28000</v>
      </c>
      <c r="O700" s="40"/>
      <c r="P700" s="36">
        <v>8000</v>
      </c>
      <c r="Q700" s="40"/>
      <c r="R700" s="36">
        <v>-1000</v>
      </c>
    </row>
    <row r="701" spans="1:18" x14ac:dyDescent="0.25">
      <c r="A701" s="65"/>
      <c r="B701" s="14"/>
      <c r="C701" s="65" t="s">
        <v>342</v>
      </c>
      <c r="D701" s="14"/>
      <c r="E701" s="65"/>
      <c r="F701" s="36">
        <f t="shared" si="34"/>
        <v>211000</v>
      </c>
      <c r="G701" s="40"/>
      <c r="H701" s="36">
        <v>0</v>
      </c>
      <c r="I701" s="40"/>
      <c r="J701" s="36">
        <v>211000</v>
      </c>
      <c r="K701" s="40"/>
      <c r="L701" s="36">
        <v>0</v>
      </c>
      <c r="M701" s="40"/>
      <c r="N701" s="36">
        <v>131000</v>
      </c>
      <c r="O701" s="40"/>
      <c r="P701" s="36">
        <v>80000</v>
      </c>
      <c r="Q701" s="40"/>
      <c r="R701" s="36">
        <v>0</v>
      </c>
    </row>
    <row r="702" spans="1:18" x14ac:dyDescent="0.25">
      <c r="A702" s="65"/>
      <c r="B702" s="14"/>
      <c r="C702" s="65" t="s">
        <v>561</v>
      </c>
      <c r="D702" s="14"/>
      <c r="E702" s="65"/>
      <c r="F702" s="36">
        <f t="shared" si="34"/>
        <v>4739000</v>
      </c>
      <c r="G702" s="40"/>
      <c r="H702" s="36">
        <v>0</v>
      </c>
      <c r="I702" s="40"/>
      <c r="J702" s="36">
        <v>4665000</v>
      </c>
      <c r="K702" s="40"/>
      <c r="L702" s="36">
        <v>74000</v>
      </c>
      <c r="M702" s="40"/>
      <c r="N702" s="36">
        <v>2725000</v>
      </c>
      <c r="O702" s="40"/>
      <c r="P702" s="36">
        <v>2014000</v>
      </c>
      <c r="Q702" s="40"/>
      <c r="R702" s="36">
        <v>0</v>
      </c>
    </row>
    <row r="703" spans="1:18" x14ac:dyDescent="0.25">
      <c r="A703" s="65"/>
      <c r="B703" s="14"/>
      <c r="C703" s="65" t="s">
        <v>563</v>
      </c>
      <c r="D703" s="14"/>
      <c r="E703" s="65"/>
      <c r="F703" s="36">
        <f t="shared" si="34"/>
        <v>320000</v>
      </c>
      <c r="G703" s="40"/>
      <c r="H703" s="36">
        <v>0</v>
      </c>
      <c r="I703" s="40"/>
      <c r="J703" s="36">
        <v>320000</v>
      </c>
      <c r="K703" s="40"/>
      <c r="L703" s="36">
        <v>0</v>
      </c>
      <c r="M703" s="40"/>
      <c r="N703" s="36">
        <v>11000</v>
      </c>
      <c r="O703" s="40"/>
      <c r="P703" s="36">
        <v>309000</v>
      </c>
      <c r="Q703" s="40"/>
      <c r="R703" s="36">
        <v>0</v>
      </c>
    </row>
    <row r="704" spans="1:18" x14ac:dyDescent="0.25">
      <c r="A704" s="65"/>
      <c r="B704" s="14"/>
      <c r="C704" s="65" t="s">
        <v>562</v>
      </c>
      <c r="D704" s="14"/>
      <c r="E704" s="65"/>
      <c r="F704" s="36">
        <f t="shared" si="34"/>
        <v>25000</v>
      </c>
      <c r="G704" s="40"/>
      <c r="H704" s="36">
        <v>0</v>
      </c>
      <c r="I704" s="40"/>
      <c r="J704" s="36">
        <v>25000</v>
      </c>
      <c r="K704" s="40"/>
      <c r="L704" s="36">
        <v>0</v>
      </c>
      <c r="M704" s="40"/>
      <c r="N704" s="36">
        <v>16000</v>
      </c>
      <c r="O704" s="40"/>
      <c r="P704" s="36">
        <v>8000</v>
      </c>
      <c r="Q704" s="40"/>
      <c r="R704" s="36">
        <v>-1000</v>
      </c>
    </row>
    <row r="705" spans="1:18" x14ac:dyDescent="0.25">
      <c r="A705" s="65"/>
      <c r="B705" s="14"/>
      <c r="C705" s="65" t="s">
        <v>149</v>
      </c>
      <c r="D705" s="14"/>
      <c r="E705" s="15"/>
      <c r="F705" s="36">
        <f t="shared" si="34"/>
        <v>75000</v>
      </c>
      <c r="G705" s="40"/>
      <c r="H705" s="36">
        <v>0</v>
      </c>
      <c r="I705" s="40"/>
      <c r="J705" s="36">
        <v>75000</v>
      </c>
      <c r="K705" s="40"/>
      <c r="L705" s="36">
        <v>0</v>
      </c>
      <c r="M705" s="40"/>
      <c r="N705" s="36">
        <v>59000</v>
      </c>
      <c r="O705" s="40"/>
      <c r="P705" s="36">
        <v>68000</v>
      </c>
      <c r="Q705" s="40"/>
      <c r="R705" s="36">
        <v>52000</v>
      </c>
    </row>
    <row r="706" spans="1:18" x14ac:dyDescent="0.25">
      <c r="A706" s="65"/>
      <c r="B706" s="14"/>
      <c r="C706" s="65" t="s">
        <v>343</v>
      </c>
      <c r="D706" s="14"/>
      <c r="E706" s="15"/>
      <c r="F706" s="36">
        <f t="shared" si="34"/>
        <v>7000</v>
      </c>
      <c r="G706" s="40"/>
      <c r="H706" s="36">
        <v>6000</v>
      </c>
      <c r="I706" s="40"/>
      <c r="J706" s="36">
        <v>1000</v>
      </c>
      <c r="K706" s="40"/>
      <c r="L706" s="36">
        <v>0</v>
      </c>
      <c r="M706" s="40"/>
      <c r="N706" s="36">
        <v>0</v>
      </c>
      <c r="O706" s="40"/>
      <c r="P706" s="36">
        <v>6000</v>
      </c>
      <c r="Q706" s="40"/>
      <c r="R706" s="36">
        <v>-1000</v>
      </c>
    </row>
    <row r="707" spans="1:18" x14ac:dyDescent="0.25">
      <c r="A707" s="65"/>
      <c r="B707" s="14"/>
      <c r="C707" s="65" t="s">
        <v>358</v>
      </c>
      <c r="D707" s="14"/>
      <c r="E707" s="15"/>
      <c r="F707" s="36">
        <f t="shared" si="34"/>
        <v>3000</v>
      </c>
      <c r="G707" s="40"/>
      <c r="H707" s="36">
        <v>1000</v>
      </c>
      <c r="I707" s="40"/>
      <c r="J707" s="36">
        <v>2000</v>
      </c>
      <c r="K707" s="40"/>
      <c r="L707" s="36">
        <v>0</v>
      </c>
      <c r="M707" s="40"/>
      <c r="N707" s="36">
        <v>0</v>
      </c>
      <c r="O707" s="40"/>
      <c r="P707" s="36">
        <v>3000</v>
      </c>
      <c r="Q707" s="40"/>
      <c r="R707" s="36">
        <v>0</v>
      </c>
    </row>
    <row r="708" spans="1:18" x14ac:dyDescent="0.25">
      <c r="A708" s="65"/>
      <c r="B708" s="14"/>
      <c r="C708" s="65" t="s">
        <v>319</v>
      </c>
      <c r="D708" s="14"/>
      <c r="E708" s="65"/>
      <c r="F708" s="36">
        <f t="shared" si="34"/>
        <v>0</v>
      </c>
      <c r="G708" s="40"/>
      <c r="H708" s="36">
        <v>0</v>
      </c>
      <c r="I708" s="40"/>
      <c r="J708" s="36">
        <v>0</v>
      </c>
      <c r="K708" s="40"/>
      <c r="L708" s="36">
        <v>0</v>
      </c>
      <c r="M708" s="40"/>
      <c r="N708" s="36">
        <v>0</v>
      </c>
      <c r="O708" s="40"/>
      <c r="P708" s="36">
        <v>0</v>
      </c>
      <c r="Q708" s="40"/>
      <c r="R708" s="36">
        <v>0</v>
      </c>
    </row>
    <row r="709" spans="1:18" x14ac:dyDescent="0.25">
      <c r="A709" s="65"/>
      <c r="B709" s="14"/>
      <c r="C709" s="65" t="s">
        <v>141</v>
      </c>
      <c r="D709" s="14"/>
      <c r="E709" s="65"/>
      <c r="F709" s="39">
        <f t="shared" si="34"/>
        <v>0</v>
      </c>
      <c r="G709" s="40"/>
      <c r="H709" s="39">
        <v>0</v>
      </c>
      <c r="I709" s="40"/>
      <c r="J709" s="39">
        <v>0</v>
      </c>
      <c r="K709" s="40"/>
      <c r="L709" s="39">
        <v>0</v>
      </c>
      <c r="M709" s="40"/>
      <c r="N709" s="39">
        <v>0</v>
      </c>
      <c r="O709" s="40"/>
      <c r="P709" s="39">
        <v>0</v>
      </c>
      <c r="Q709" s="40"/>
      <c r="R709" s="39">
        <v>0</v>
      </c>
    </row>
    <row r="710" spans="1:18" x14ac:dyDescent="0.25">
      <c r="A710" s="65"/>
      <c r="B710" s="14"/>
      <c r="C710" s="65"/>
      <c r="D710" s="14"/>
      <c r="E710" s="65"/>
      <c r="F710" s="41"/>
      <c r="G710" s="40"/>
      <c r="H710" s="41"/>
      <c r="I710" s="40"/>
      <c r="J710" s="41"/>
      <c r="K710" s="40"/>
      <c r="L710" s="41"/>
      <c r="M710" s="40"/>
      <c r="N710" s="41"/>
      <c r="O710" s="40"/>
      <c r="P710" s="41"/>
      <c r="Q710" s="40"/>
      <c r="R710" s="41"/>
    </row>
    <row r="711" spans="1:18" x14ac:dyDescent="0.25">
      <c r="A711" s="65"/>
      <c r="B711" s="14"/>
      <c r="C711" s="65"/>
      <c r="D711" s="14"/>
      <c r="E711" s="65" t="s">
        <v>4</v>
      </c>
      <c r="F711" s="39">
        <f>SUM(H711:L711)</f>
        <v>79246000</v>
      </c>
      <c r="G711" s="41"/>
      <c r="H711" s="39">
        <f>SUM(H663:H709)</f>
        <v>8109000</v>
      </c>
      <c r="I711" s="41"/>
      <c r="J711" s="39">
        <f>SUM(J663:J709)</f>
        <v>26228000</v>
      </c>
      <c r="K711" s="41"/>
      <c r="L711" s="39">
        <f>SUM(L663:L709)</f>
        <v>44909000</v>
      </c>
      <c r="M711" s="41"/>
      <c r="N711" s="39">
        <f>SUM(N663:N709)</f>
        <v>39349000</v>
      </c>
      <c r="O711" s="41"/>
      <c r="P711" s="39">
        <f>SUM(P663:P709)</f>
        <v>56776000</v>
      </c>
      <c r="Q711" s="41"/>
      <c r="R711" s="39">
        <f>SUM(R663:R709)</f>
        <v>16879000</v>
      </c>
    </row>
    <row r="712" spans="1:18" x14ac:dyDescent="0.25">
      <c r="A712" s="65"/>
      <c r="B712" s="14"/>
      <c r="C712" s="65"/>
      <c r="D712" s="14"/>
      <c r="E712" s="65"/>
      <c r="F712" s="41"/>
      <c r="G712" s="40"/>
      <c r="H712" s="41"/>
      <c r="I712" s="40"/>
      <c r="J712" s="41"/>
      <c r="K712" s="40"/>
      <c r="L712" s="41"/>
      <c r="M712" s="40"/>
      <c r="N712" s="41"/>
      <c r="O712" s="40"/>
      <c r="P712" s="41"/>
      <c r="Q712" s="40"/>
      <c r="R712" s="41"/>
    </row>
    <row r="713" spans="1:18" x14ac:dyDescent="0.25">
      <c r="A713" s="65"/>
      <c r="B713" s="65" t="s">
        <v>68</v>
      </c>
      <c r="C713" s="65"/>
      <c r="D713" s="14"/>
      <c r="E713" s="65"/>
      <c r="F713" s="36"/>
      <c r="G713" s="37"/>
      <c r="H713" s="36"/>
      <c r="I713" s="36"/>
      <c r="J713" s="36"/>
      <c r="K713" s="36"/>
      <c r="L713" s="36"/>
      <c r="M713" s="36"/>
      <c r="N713" s="36"/>
      <c r="O713" s="36"/>
      <c r="P713" s="36"/>
      <c r="Q713" s="36"/>
      <c r="R713" s="36"/>
    </row>
    <row r="714" spans="1:18" x14ac:dyDescent="0.25">
      <c r="A714" s="65"/>
      <c r="B714" s="14"/>
      <c r="C714" s="65" t="s">
        <v>122</v>
      </c>
      <c r="D714" s="14"/>
      <c r="E714" s="65"/>
      <c r="F714" s="36">
        <f t="shared" ref="F714:F724" si="35">SUM(H714:L714)</f>
        <v>0</v>
      </c>
      <c r="G714" s="40"/>
      <c r="H714" s="36">
        <v>0</v>
      </c>
      <c r="I714" s="40"/>
      <c r="J714" s="36">
        <v>0</v>
      </c>
      <c r="K714" s="40"/>
      <c r="L714" s="36">
        <v>0</v>
      </c>
      <c r="M714" s="40"/>
      <c r="N714" s="36">
        <v>0</v>
      </c>
      <c r="O714" s="40"/>
      <c r="P714" s="36">
        <v>0</v>
      </c>
      <c r="Q714" s="40"/>
      <c r="R714" s="36">
        <v>0</v>
      </c>
    </row>
    <row r="715" spans="1:18" x14ac:dyDescent="0.25">
      <c r="A715" s="65"/>
      <c r="B715" s="14"/>
      <c r="C715" s="65" t="s">
        <v>306</v>
      </c>
      <c r="D715" s="14"/>
      <c r="E715" s="65"/>
      <c r="F715" s="36">
        <f t="shared" si="35"/>
        <v>8000</v>
      </c>
      <c r="G715" s="40"/>
      <c r="H715" s="36">
        <v>0</v>
      </c>
      <c r="I715" s="40"/>
      <c r="J715" s="36">
        <v>0</v>
      </c>
      <c r="K715" s="40"/>
      <c r="L715" s="36">
        <v>8000</v>
      </c>
      <c r="M715" s="40"/>
      <c r="N715" s="36">
        <v>0</v>
      </c>
      <c r="O715" s="40"/>
      <c r="P715" s="36">
        <v>8000</v>
      </c>
      <c r="Q715" s="40"/>
      <c r="R715" s="36">
        <v>0</v>
      </c>
    </row>
    <row r="716" spans="1:18" x14ac:dyDescent="0.25">
      <c r="A716" s="65"/>
      <c r="B716" s="14"/>
      <c r="C716" s="65" t="s">
        <v>307</v>
      </c>
      <c r="D716" s="14"/>
      <c r="E716" s="65"/>
      <c r="F716" s="36">
        <f t="shared" si="35"/>
        <v>31000</v>
      </c>
      <c r="G716" s="40"/>
      <c r="H716" s="36">
        <v>0</v>
      </c>
      <c r="I716" s="40"/>
      <c r="J716" s="36">
        <v>31000</v>
      </c>
      <c r="K716" s="40"/>
      <c r="L716" s="36">
        <v>0</v>
      </c>
      <c r="M716" s="40"/>
      <c r="N716" s="36">
        <v>0</v>
      </c>
      <c r="O716" s="40"/>
      <c r="P716" s="36">
        <v>31000</v>
      </c>
      <c r="Q716" s="40"/>
      <c r="R716" s="36">
        <v>0</v>
      </c>
    </row>
    <row r="717" spans="1:18" x14ac:dyDescent="0.25">
      <c r="A717" s="65"/>
      <c r="B717" s="14"/>
      <c r="C717" s="65" t="s">
        <v>564</v>
      </c>
      <c r="D717" s="14"/>
      <c r="E717" s="65"/>
      <c r="F717" s="36">
        <f t="shared" si="35"/>
        <v>252000</v>
      </c>
      <c r="G717" s="40"/>
      <c r="H717" s="36">
        <v>0</v>
      </c>
      <c r="I717" s="40"/>
      <c r="J717" s="36">
        <v>0</v>
      </c>
      <c r="K717" s="40"/>
      <c r="L717" s="36">
        <v>252000</v>
      </c>
      <c r="M717" s="40"/>
      <c r="N717" s="36">
        <v>161000</v>
      </c>
      <c r="O717" s="40"/>
      <c r="P717" s="36">
        <v>91000</v>
      </c>
      <c r="Q717" s="40"/>
      <c r="R717" s="36">
        <v>0</v>
      </c>
    </row>
    <row r="718" spans="1:18" x14ac:dyDescent="0.25">
      <c r="A718" s="65"/>
      <c r="B718" s="14"/>
      <c r="C718" s="65" t="s">
        <v>344</v>
      </c>
      <c r="D718" s="14"/>
      <c r="E718" s="65"/>
      <c r="F718" s="36">
        <f t="shared" si="35"/>
        <v>1157000</v>
      </c>
      <c r="G718" s="40"/>
      <c r="H718" s="36">
        <v>111000</v>
      </c>
      <c r="I718" s="40"/>
      <c r="J718" s="36">
        <v>451000</v>
      </c>
      <c r="K718" s="40"/>
      <c r="L718" s="36">
        <v>595000</v>
      </c>
      <c r="M718" s="40"/>
      <c r="N718" s="36">
        <v>457000</v>
      </c>
      <c r="O718" s="40"/>
      <c r="P718" s="36">
        <v>701000</v>
      </c>
      <c r="Q718" s="40"/>
      <c r="R718" s="36">
        <v>1000</v>
      </c>
    </row>
    <row r="719" spans="1:18" x14ac:dyDescent="0.25">
      <c r="A719" s="65"/>
      <c r="B719" s="14"/>
      <c r="C719" s="15" t="s">
        <v>345</v>
      </c>
      <c r="D719" s="15"/>
      <c r="E719" s="65"/>
      <c r="F719" s="36">
        <f t="shared" si="35"/>
        <v>383000</v>
      </c>
      <c r="G719" s="40"/>
      <c r="H719" s="36">
        <v>0</v>
      </c>
      <c r="I719" s="40"/>
      <c r="J719" s="36">
        <v>6000</v>
      </c>
      <c r="K719" s="40"/>
      <c r="L719" s="36">
        <v>377000</v>
      </c>
      <c r="M719" s="40"/>
      <c r="N719" s="36">
        <v>201000</v>
      </c>
      <c r="O719" s="40"/>
      <c r="P719" s="36">
        <v>182000</v>
      </c>
      <c r="Q719" s="40"/>
      <c r="R719" s="36">
        <v>0</v>
      </c>
    </row>
    <row r="720" spans="1:18" x14ac:dyDescent="0.25">
      <c r="A720" s="65"/>
      <c r="B720" s="14"/>
      <c r="C720" s="65" t="s">
        <v>130</v>
      </c>
      <c r="D720" s="14"/>
      <c r="E720" s="65"/>
      <c r="F720" s="36">
        <f t="shared" si="35"/>
        <v>0</v>
      </c>
      <c r="G720" s="40"/>
      <c r="H720" s="36">
        <v>0</v>
      </c>
      <c r="I720" s="40"/>
      <c r="J720" s="36">
        <v>0</v>
      </c>
      <c r="K720" s="40"/>
      <c r="L720" s="36">
        <v>0</v>
      </c>
      <c r="M720" s="40"/>
      <c r="N720" s="36">
        <v>0</v>
      </c>
      <c r="O720" s="40"/>
      <c r="P720" s="36">
        <v>0</v>
      </c>
      <c r="Q720" s="40"/>
      <c r="R720" s="36">
        <v>0</v>
      </c>
    </row>
    <row r="721" spans="1:18" x14ac:dyDescent="0.25">
      <c r="A721" s="65"/>
      <c r="B721" s="14"/>
      <c r="C721" s="65" t="s">
        <v>533</v>
      </c>
      <c r="D721" s="14"/>
      <c r="E721" s="65"/>
      <c r="F721" s="36">
        <f t="shared" si="35"/>
        <v>42000</v>
      </c>
      <c r="G721" s="40"/>
      <c r="H721" s="36">
        <v>0</v>
      </c>
      <c r="I721" s="40"/>
      <c r="J721" s="36">
        <v>42000</v>
      </c>
      <c r="K721" s="40"/>
      <c r="L721" s="36">
        <v>0</v>
      </c>
      <c r="M721" s="40"/>
      <c r="N721" s="36">
        <v>384000</v>
      </c>
      <c r="O721" s="40"/>
      <c r="P721" s="36">
        <v>294000</v>
      </c>
      <c r="Q721" s="40"/>
      <c r="R721" s="36">
        <v>636000</v>
      </c>
    </row>
    <row r="722" spans="1:18" x14ac:dyDescent="0.25">
      <c r="A722" s="65"/>
      <c r="B722" s="14"/>
      <c r="C722" s="15" t="s">
        <v>325</v>
      </c>
      <c r="D722" s="14"/>
      <c r="E722" s="65"/>
      <c r="F722" s="36">
        <f t="shared" si="35"/>
        <v>68000</v>
      </c>
      <c r="G722" s="40"/>
      <c r="H722" s="36">
        <v>0</v>
      </c>
      <c r="I722" s="40"/>
      <c r="J722" s="36">
        <v>0</v>
      </c>
      <c r="K722" s="40"/>
      <c r="L722" s="36">
        <v>68000</v>
      </c>
      <c r="M722" s="40"/>
      <c r="N722" s="36">
        <v>44000</v>
      </c>
      <c r="O722" s="40"/>
      <c r="P722" s="36">
        <v>24000</v>
      </c>
      <c r="Q722" s="40"/>
      <c r="R722" s="36">
        <v>0</v>
      </c>
    </row>
    <row r="723" spans="1:18" x14ac:dyDescent="0.25">
      <c r="A723" s="65"/>
      <c r="B723" s="14"/>
      <c r="C723" s="15" t="s">
        <v>327</v>
      </c>
      <c r="D723" s="14"/>
      <c r="E723" s="65"/>
      <c r="F723" s="36">
        <f t="shared" si="35"/>
        <v>0</v>
      </c>
      <c r="G723" s="40"/>
      <c r="H723" s="36">
        <v>0</v>
      </c>
      <c r="I723" s="40"/>
      <c r="J723" s="36">
        <v>0</v>
      </c>
      <c r="K723" s="40"/>
      <c r="L723" s="36">
        <v>0</v>
      </c>
      <c r="M723" s="40"/>
      <c r="N723" s="36">
        <v>0</v>
      </c>
      <c r="O723" s="40"/>
      <c r="P723" s="36">
        <v>0</v>
      </c>
      <c r="Q723" s="40"/>
      <c r="R723" s="36">
        <v>0</v>
      </c>
    </row>
    <row r="724" spans="1:18" x14ac:dyDescent="0.25">
      <c r="A724" s="65"/>
      <c r="B724" s="14"/>
      <c r="C724" s="65" t="s">
        <v>23</v>
      </c>
      <c r="D724" s="14"/>
      <c r="E724" s="65"/>
      <c r="F724" s="36">
        <f t="shared" si="35"/>
        <v>31000</v>
      </c>
      <c r="G724" s="40"/>
      <c r="H724" s="36">
        <v>83000</v>
      </c>
      <c r="I724" s="40"/>
      <c r="J724" s="36">
        <v>228000</v>
      </c>
      <c r="K724" s="40"/>
      <c r="L724" s="36">
        <v>-280000</v>
      </c>
      <c r="M724" s="40"/>
      <c r="N724" s="36">
        <v>468000</v>
      </c>
      <c r="O724" s="40"/>
      <c r="P724" s="36">
        <v>-425000</v>
      </c>
      <c r="Q724" s="40"/>
      <c r="R724" s="36">
        <v>12000</v>
      </c>
    </row>
    <row r="725" spans="1:18" x14ac:dyDescent="0.25">
      <c r="A725" s="65"/>
      <c r="B725" s="14"/>
      <c r="C725" s="65" t="s">
        <v>346</v>
      </c>
      <c r="D725" s="14"/>
      <c r="E725" s="65"/>
      <c r="F725" s="36">
        <f>SUM(H725:L725)</f>
        <v>0</v>
      </c>
      <c r="G725" s="40"/>
      <c r="H725" s="36">
        <v>0</v>
      </c>
      <c r="I725" s="40"/>
      <c r="J725" s="36">
        <v>0</v>
      </c>
      <c r="K725" s="40"/>
      <c r="L725" s="36">
        <v>0</v>
      </c>
      <c r="M725" s="40"/>
      <c r="N725" s="36">
        <v>0</v>
      </c>
      <c r="O725" s="40"/>
      <c r="P725" s="36">
        <v>0</v>
      </c>
      <c r="Q725" s="40"/>
      <c r="R725" s="36">
        <v>0</v>
      </c>
    </row>
    <row r="726" spans="1:18" x14ac:dyDescent="0.25">
      <c r="A726" s="65"/>
      <c r="B726" s="14"/>
      <c r="C726" s="65" t="s">
        <v>333</v>
      </c>
      <c r="D726" s="65"/>
      <c r="E726" s="65"/>
      <c r="F726" s="36">
        <f>SUM(H726:L726)</f>
        <v>1068000</v>
      </c>
      <c r="G726" s="37"/>
      <c r="H726" s="36">
        <v>0</v>
      </c>
      <c r="I726" s="36"/>
      <c r="J726" s="36">
        <v>0</v>
      </c>
      <c r="K726" s="36"/>
      <c r="L726" s="36">
        <v>1068000</v>
      </c>
      <c r="M726" s="36"/>
      <c r="N726" s="36">
        <v>668000</v>
      </c>
      <c r="O726" s="36"/>
      <c r="P726" s="36">
        <v>400000</v>
      </c>
      <c r="Q726" s="36"/>
      <c r="R726" s="36">
        <v>0</v>
      </c>
    </row>
    <row r="727" spans="1:18" x14ac:dyDescent="0.25">
      <c r="A727" s="65"/>
      <c r="B727" s="14"/>
      <c r="C727" s="65" t="s">
        <v>565</v>
      </c>
      <c r="D727" s="65"/>
      <c r="E727" s="65"/>
      <c r="F727" s="36">
        <f>SUM(H727:L727)</f>
        <v>14000</v>
      </c>
      <c r="G727" s="37"/>
      <c r="H727" s="36">
        <v>0</v>
      </c>
      <c r="I727" s="36"/>
      <c r="J727" s="36">
        <v>0</v>
      </c>
      <c r="K727" s="36"/>
      <c r="L727" s="36">
        <v>14000</v>
      </c>
      <c r="M727" s="36"/>
      <c r="N727" s="36">
        <v>1000</v>
      </c>
      <c r="O727" s="36"/>
      <c r="P727" s="36">
        <v>13000</v>
      </c>
      <c r="Q727" s="36"/>
      <c r="R727" s="36">
        <v>0</v>
      </c>
    </row>
    <row r="728" spans="1:18" x14ac:dyDescent="0.25">
      <c r="A728" s="65"/>
      <c r="B728" s="14"/>
      <c r="C728" s="65" t="s">
        <v>347</v>
      </c>
      <c r="D728" s="14"/>
      <c r="E728" s="65"/>
      <c r="F728" s="36">
        <f t="shared" ref="F728:F736" si="36">SUM(H728:L728)</f>
        <v>0</v>
      </c>
      <c r="G728" s="40"/>
      <c r="H728" s="36">
        <v>0</v>
      </c>
      <c r="I728" s="40"/>
      <c r="J728" s="36">
        <v>0</v>
      </c>
      <c r="K728" s="40"/>
      <c r="L728" s="36">
        <v>0</v>
      </c>
      <c r="M728" s="40"/>
      <c r="N728" s="36">
        <v>0</v>
      </c>
      <c r="O728" s="40"/>
      <c r="P728" s="36">
        <v>0</v>
      </c>
      <c r="Q728" s="40"/>
      <c r="R728" s="36">
        <v>0</v>
      </c>
    </row>
    <row r="729" spans="1:18" x14ac:dyDescent="0.25">
      <c r="A729" s="65"/>
      <c r="B729" s="14"/>
      <c r="C729" s="65" t="s">
        <v>150</v>
      </c>
      <c r="D729" s="14"/>
      <c r="E729" s="65"/>
      <c r="F729" s="36">
        <f t="shared" si="36"/>
        <v>449000</v>
      </c>
      <c r="G729" s="40"/>
      <c r="H729" s="36">
        <v>0</v>
      </c>
      <c r="I729" s="40"/>
      <c r="J729" s="36">
        <v>235000</v>
      </c>
      <c r="K729" s="40"/>
      <c r="L729" s="36">
        <v>214000</v>
      </c>
      <c r="M729" s="40"/>
      <c r="N729" s="36">
        <v>1080000</v>
      </c>
      <c r="O729" s="40"/>
      <c r="P729" s="36">
        <v>-67000</v>
      </c>
      <c r="Q729" s="40"/>
      <c r="R729" s="36">
        <v>564000</v>
      </c>
    </row>
    <row r="730" spans="1:18" x14ac:dyDescent="0.25">
      <c r="A730" s="65"/>
      <c r="B730" s="14"/>
      <c r="C730" s="65" t="s">
        <v>151</v>
      </c>
      <c r="D730" s="14"/>
      <c r="E730" s="65"/>
      <c r="F730" s="36">
        <f t="shared" si="36"/>
        <v>0</v>
      </c>
      <c r="G730" s="40"/>
      <c r="H730" s="36">
        <v>0</v>
      </c>
      <c r="I730" s="40"/>
      <c r="J730" s="36">
        <v>0</v>
      </c>
      <c r="K730" s="40"/>
      <c r="L730" s="36">
        <v>0</v>
      </c>
      <c r="M730" s="40"/>
      <c r="N730" s="36">
        <v>0</v>
      </c>
      <c r="O730" s="40"/>
      <c r="P730" s="36">
        <v>0</v>
      </c>
      <c r="Q730" s="40"/>
      <c r="R730" s="36">
        <v>0</v>
      </c>
    </row>
    <row r="731" spans="1:18" x14ac:dyDescent="0.25">
      <c r="A731" s="65"/>
      <c r="B731" s="14"/>
      <c r="C731" s="65" t="s">
        <v>566</v>
      </c>
      <c r="D731" s="14"/>
      <c r="E731" s="65"/>
      <c r="F731" s="36">
        <f t="shared" ref="F731" si="37">SUM(H731:L731)</f>
        <v>42000</v>
      </c>
      <c r="G731" s="40"/>
      <c r="H731" s="36">
        <v>0</v>
      </c>
      <c r="I731" s="40"/>
      <c r="J731" s="36">
        <v>0</v>
      </c>
      <c r="K731" s="40"/>
      <c r="L731" s="36">
        <v>42000</v>
      </c>
      <c r="M731" s="40"/>
      <c r="N731" s="36">
        <v>27000</v>
      </c>
      <c r="O731" s="40"/>
      <c r="P731" s="36">
        <v>15000</v>
      </c>
      <c r="Q731" s="40"/>
      <c r="R731" s="36">
        <v>0</v>
      </c>
    </row>
    <row r="732" spans="1:18" x14ac:dyDescent="0.25">
      <c r="A732" s="65"/>
      <c r="B732" s="14"/>
      <c r="C732" s="65" t="s">
        <v>348</v>
      </c>
      <c r="D732" s="14"/>
      <c r="E732" s="65"/>
      <c r="F732" s="36">
        <f t="shared" si="36"/>
        <v>6518000</v>
      </c>
      <c r="G732" s="40"/>
      <c r="H732" s="36">
        <v>2103000</v>
      </c>
      <c r="I732" s="40"/>
      <c r="J732" s="36">
        <v>337000</v>
      </c>
      <c r="K732" s="40"/>
      <c r="L732" s="36">
        <v>4078000</v>
      </c>
      <c r="M732" s="40"/>
      <c r="N732" s="36">
        <v>3329000</v>
      </c>
      <c r="O732" s="40"/>
      <c r="P732" s="36">
        <v>3193000</v>
      </c>
      <c r="Q732" s="40"/>
      <c r="R732" s="36">
        <v>4000</v>
      </c>
    </row>
    <row r="733" spans="1:18" x14ac:dyDescent="0.25">
      <c r="A733" s="65"/>
      <c r="B733" s="65"/>
      <c r="C733" s="65" t="s">
        <v>349</v>
      </c>
      <c r="D733" s="14"/>
      <c r="E733" s="65"/>
      <c r="F733" s="36">
        <f t="shared" si="36"/>
        <v>433000</v>
      </c>
      <c r="G733" s="40"/>
      <c r="H733" s="36">
        <v>193000</v>
      </c>
      <c r="I733" s="40"/>
      <c r="J733" s="36">
        <v>221000</v>
      </c>
      <c r="K733" s="40"/>
      <c r="L733" s="36">
        <v>19000</v>
      </c>
      <c r="M733" s="40"/>
      <c r="N733" s="36">
        <v>224000</v>
      </c>
      <c r="O733" s="40"/>
      <c r="P733" s="36">
        <v>209000</v>
      </c>
      <c r="Q733" s="40"/>
      <c r="R733" s="36">
        <v>0</v>
      </c>
    </row>
    <row r="734" spans="1:18" x14ac:dyDescent="0.25">
      <c r="A734" s="65"/>
      <c r="B734" s="65"/>
      <c r="C734" s="65" t="s">
        <v>524</v>
      </c>
      <c r="D734" s="14"/>
      <c r="E734" s="15"/>
      <c r="F734" s="36">
        <f t="shared" si="36"/>
        <v>0</v>
      </c>
      <c r="G734" s="40"/>
      <c r="H734" s="36">
        <v>0</v>
      </c>
      <c r="I734" s="40"/>
      <c r="J734" s="36">
        <v>0</v>
      </c>
      <c r="K734" s="40"/>
      <c r="L734" s="36">
        <v>0</v>
      </c>
      <c r="M734" s="40"/>
      <c r="N734" s="36">
        <v>0</v>
      </c>
      <c r="O734" s="40"/>
      <c r="P734" s="36">
        <v>0</v>
      </c>
      <c r="Q734" s="40"/>
      <c r="R734" s="36">
        <v>0</v>
      </c>
    </row>
    <row r="735" spans="1:18" x14ac:dyDescent="0.25">
      <c r="A735" s="65"/>
      <c r="B735" s="65"/>
      <c r="C735" s="65" t="s">
        <v>350</v>
      </c>
      <c r="D735" s="14"/>
      <c r="E735" s="15"/>
      <c r="F735" s="36">
        <f t="shared" si="36"/>
        <v>6761000</v>
      </c>
      <c r="G735" s="40"/>
      <c r="H735" s="36">
        <v>44000</v>
      </c>
      <c r="I735" s="40"/>
      <c r="J735" s="36">
        <v>4302000</v>
      </c>
      <c r="K735" s="40"/>
      <c r="L735" s="36">
        <v>2415000</v>
      </c>
      <c r="M735" s="40"/>
      <c r="N735" s="36">
        <v>1391000</v>
      </c>
      <c r="O735" s="40"/>
      <c r="P735" s="36">
        <v>5382000</v>
      </c>
      <c r="Q735" s="40"/>
      <c r="R735" s="36">
        <v>12000</v>
      </c>
    </row>
    <row r="736" spans="1:18" x14ac:dyDescent="0.25">
      <c r="A736" s="65"/>
      <c r="B736" s="65"/>
      <c r="C736" s="65" t="s">
        <v>152</v>
      </c>
      <c r="D736" s="14"/>
      <c r="E736" s="15"/>
      <c r="F736" s="36">
        <f t="shared" si="36"/>
        <v>79000</v>
      </c>
      <c r="G736" s="40"/>
      <c r="H736" s="36">
        <v>0</v>
      </c>
      <c r="I736" s="40"/>
      <c r="J736" s="36">
        <v>79000</v>
      </c>
      <c r="K736" s="40"/>
      <c r="L736" s="36">
        <v>0</v>
      </c>
      <c r="M736" s="40"/>
      <c r="N736" s="36">
        <v>70000</v>
      </c>
      <c r="O736" s="40"/>
      <c r="P736" s="36">
        <v>10000</v>
      </c>
      <c r="Q736" s="40"/>
      <c r="R736" s="36">
        <v>1000</v>
      </c>
    </row>
    <row r="737" spans="1:18" x14ac:dyDescent="0.25">
      <c r="A737" s="15"/>
      <c r="B737" s="70"/>
      <c r="C737" s="65" t="s">
        <v>141</v>
      </c>
      <c r="D737" s="14"/>
      <c r="E737" s="65"/>
      <c r="F737" s="39">
        <f t="shared" ref="F737" si="38">SUM(H737:L737)</f>
        <v>0</v>
      </c>
      <c r="G737" s="40"/>
      <c r="H737" s="39">
        <v>0</v>
      </c>
      <c r="I737" s="40"/>
      <c r="J737" s="39">
        <v>0</v>
      </c>
      <c r="K737" s="40"/>
      <c r="L737" s="39">
        <v>0</v>
      </c>
      <c r="M737" s="40"/>
      <c r="N737" s="39">
        <v>0</v>
      </c>
      <c r="O737" s="40"/>
      <c r="P737" s="39">
        <v>0</v>
      </c>
      <c r="Q737" s="40"/>
      <c r="R737" s="39">
        <v>0</v>
      </c>
    </row>
    <row r="738" spans="1:18" x14ac:dyDescent="0.25">
      <c r="A738" s="65"/>
      <c r="B738" s="70"/>
      <c r="C738" s="65"/>
      <c r="D738" s="14"/>
      <c r="E738" s="65"/>
      <c r="F738" s="36"/>
      <c r="G738" s="40"/>
      <c r="H738" s="36"/>
      <c r="I738" s="40"/>
      <c r="J738" s="36"/>
      <c r="K738" s="40"/>
      <c r="L738" s="36"/>
      <c r="M738" s="40"/>
      <c r="N738" s="36"/>
      <c r="O738" s="40"/>
      <c r="P738" s="36"/>
      <c r="Q738" s="40"/>
      <c r="R738" s="36"/>
    </row>
    <row r="739" spans="1:18" x14ac:dyDescent="0.25">
      <c r="A739" s="65"/>
      <c r="B739" s="70"/>
      <c r="C739" s="65"/>
      <c r="D739" s="14"/>
      <c r="E739" s="65" t="s">
        <v>4</v>
      </c>
      <c r="F739" s="39">
        <f>SUM(F714:F737)</f>
        <v>17336000</v>
      </c>
      <c r="G739" s="41"/>
      <c r="H739" s="39">
        <f>SUM(H714:H737)</f>
        <v>2534000</v>
      </c>
      <c r="I739" s="41"/>
      <c r="J739" s="39">
        <f>SUM(J714:J737)</f>
        <v>5932000</v>
      </c>
      <c r="K739" s="41"/>
      <c r="L739" s="39">
        <f>SUM(L714:L737)</f>
        <v>8870000</v>
      </c>
      <c r="M739" s="41"/>
      <c r="N739" s="39">
        <f>SUM(N714:N737)</f>
        <v>8505000</v>
      </c>
      <c r="O739" s="41"/>
      <c r="P739" s="39">
        <f>SUM(P714:P737)</f>
        <v>10061000</v>
      </c>
      <c r="Q739" s="41"/>
      <c r="R739" s="39">
        <f>SUM(R714:R737)</f>
        <v>1230000</v>
      </c>
    </row>
    <row r="740" spans="1:18" x14ac:dyDescent="0.25">
      <c r="A740" s="65"/>
      <c r="B740" s="70"/>
      <c r="C740" s="65"/>
      <c r="D740" s="15"/>
      <c r="E740" s="65"/>
      <c r="F740" s="36"/>
      <c r="G740" s="40"/>
      <c r="H740" s="36"/>
      <c r="I740" s="40"/>
      <c r="J740" s="36"/>
      <c r="K740" s="40"/>
      <c r="L740" s="36"/>
      <c r="M740" s="40"/>
      <c r="N740" s="36"/>
      <c r="O740" s="40"/>
      <c r="P740" s="36"/>
      <c r="Q740" s="40"/>
      <c r="R740" s="36"/>
    </row>
    <row r="741" spans="1:18" x14ac:dyDescent="0.25">
      <c r="A741" s="65"/>
      <c r="B741" s="15" t="s">
        <v>59</v>
      </c>
      <c r="C741" s="65"/>
      <c r="D741" s="14"/>
      <c r="E741" s="65"/>
      <c r="F741" s="36"/>
      <c r="G741" s="40"/>
      <c r="H741" s="36"/>
      <c r="I741" s="40"/>
      <c r="J741" s="36"/>
      <c r="K741" s="40"/>
      <c r="L741" s="36"/>
      <c r="M741" s="40"/>
      <c r="N741" s="36"/>
      <c r="O741" s="40"/>
      <c r="P741" s="36"/>
      <c r="Q741" s="40"/>
      <c r="R741" s="36"/>
    </row>
    <row r="742" spans="1:18" x14ac:dyDescent="0.25">
      <c r="A742" s="65"/>
      <c r="B742" s="70"/>
      <c r="C742" s="65" t="s">
        <v>351</v>
      </c>
      <c r="D742" s="14"/>
      <c r="E742" s="65"/>
      <c r="F742" s="36">
        <f>SUM(H742:L742)</f>
        <v>218000</v>
      </c>
      <c r="G742" s="40"/>
      <c r="H742" s="36">
        <v>0</v>
      </c>
      <c r="I742" s="40"/>
      <c r="J742" s="36">
        <v>218000</v>
      </c>
      <c r="K742" s="40"/>
      <c r="L742" s="36">
        <v>0</v>
      </c>
      <c r="M742" s="40"/>
      <c r="N742" s="36">
        <v>498000</v>
      </c>
      <c r="O742" s="40"/>
      <c r="P742" s="36">
        <v>409000</v>
      </c>
      <c r="Q742" s="40"/>
      <c r="R742" s="36">
        <v>689000</v>
      </c>
    </row>
    <row r="743" spans="1:18" x14ac:dyDescent="0.25">
      <c r="A743" s="65"/>
      <c r="B743" s="70"/>
      <c r="C743" s="65" t="s">
        <v>153</v>
      </c>
      <c r="D743" s="65"/>
      <c r="E743" s="65"/>
      <c r="F743" s="36"/>
      <c r="G743" s="37"/>
      <c r="H743" s="36"/>
      <c r="I743" s="36"/>
      <c r="J743" s="36"/>
      <c r="K743" s="36"/>
      <c r="L743" s="36"/>
      <c r="M743" s="36"/>
      <c r="N743" s="36"/>
      <c r="O743" s="36"/>
      <c r="P743" s="36"/>
      <c r="Q743" s="36"/>
      <c r="R743" s="36"/>
    </row>
    <row r="744" spans="1:18" x14ac:dyDescent="0.25">
      <c r="A744" s="65"/>
      <c r="B744" s="70"/>
      <c r="C744" s="65"/>
      <c r="D744" s="65" t="s">
        <v>154</v>
      </c>
      <c r="E744" s="65"/>
      <c r="F744" s="36">
        <f>SUM(H744:L744)</f>
        <v>3997000</v>
      </c>
      <c r="G744" s="40"/>
      <c r="H744" s="36">
        <v>865000</v>
      </c>
      <c r="I744" s="40"/>
      <c r="J744" s="36">
        <v>3115000</v>
      </c>
      <c r="K744" s="40"/>
      <c r="L744" s="36">
        <v>17000</v>
      </c>
      <c r="M744" s="40"/>
      <c r="N744" s="36">
        <v>680000</v>
      </c>
      <c r="O744" s="40"/>
      <c r="P744" s="36">
        <v>3317000</v>
      </c>
      <c r="Q744" s="40"/>
      <c r="R744" s="36">
        <v>0</v>
      </c>
    </row>
    <row r="745" spans="1:18" x14ac:dyDescent="0.25">
      <c r="A745" s="65"/>
      <c r="B745" s="70"/>
      <c r="C745" s="65" t="s">
        <v>321</v>
      </c>
      <c r="D745" s="14"/>
      <c r="E745" s="65"/>
      <c r="F745" s="36">
        <f t="shared" ref="F745:F761" si="39">SUM(H745:L745)</f>
        <v>1820000</v>
      </c>
      <c r="G745" s="40"/>
      <c r="H745" s="36">
        <v>1288000</v>
      </c>
      <c r="I745" s="40"/>
      <c r="J745" s="36">
        <v>13000</v>
      </c>
      <c r="K745" s="40"/>
      <c r="L745" s="36">
        <v>519000</v>
      </c>
      <c r="M745" s="40"/>
      <c r="N745" s="36">
        <v>1023000</v>
      </c>
      <c r="O745" s="40"/>
      <c r="P745" s="36">
        <v>804000</v>
      </c>
      <c r="Q745" s="40"/>
      <c r="R745" s="36">
        <v>7000</v>
      </c>
    </row>
    <row r="746" spans="1:18" x14ac:dyDescent="0.25">
      <c r="A746" s="65"/>
      <c r="B746" s="70"/>
      <c r="C746" s="65" t="s">
        <v>309</v>
      </c>
      <c r="D746" s="14"/>
      <c r="E746" s="65"/>
      <c r="F746" s="36">
        <f t="shared" si="39"/>
        <v>1272000</v>
      </c>
      <c r="G746" s="40"/>
      <c r="H746" s="36">
        <v>286000</v>
      </c>
      <c r="I746" s="40"/>
      <c r="J746" s="36">
        <v>0</v>
      </c>
      <c r="K746" s="40"/>
      <c r="L746" s="36">
        <v>986000</v>
      </c>
      <c r="M746" s="40"/>
      <c r="N746" s="36">
        <v>241000</v>
      </c>
      <c r="O746" s="40"/>
      <c r="P746" s="36">
        <v>1031000</v>
      </c>
      <c r="Q746" s="40"/>
      <c r="R746" s="36">
        <v>0</v>
      </c>
    </row>
    <row r="747" spans="1:18" x14ac:dyDescent="0.25">
      <c r="A747" s="65"/>
      <c r="B747" s="70"/>
      <c r="C747" s="65" t="s">
        <v>352</v>
      </c>
      <c r="D747" s="14"/>
      <c r="E747" s="65"/>
      <c r="F747" s="36">
        <f t="shared" si="39"/>
        <v>2000</v>
      </c>
      <c r="G747" s="40"/>
      <c r="H747" s="36">
        <v>1000</v>
      </c>
      <c r="I747" s="40"/>
      <c r="J747" s="36">
        <v>1000</v>
      </c>
      <c r="K747" s="40"/>
      <c r="L747" s="36">
        <v>0</v>
      </c>
      <c r="M747" s="40"/>
      <c r="N747" s="36">
        <v>0</v>
      </c>
      <c r="O747" s="40"/>
      <c r="P747" s="36">
        <v>1000</v>
      </c>
      <c r="Q747" s="40"/>
      <c r="R747" s="36">
        <v>-1000</v>
      </c>
    </row>
    <row r="748" spans="1:18" x14ac:dyDescent="0.25">
      <c r="A748" s="15"/>
      <c r="B748" s="70"/>
      <c r="C748" s="65" t="s">
        <v>311</v>
      </c>
      <c r="D748" s="14"/>
      <c r="E748" s="65"/>
      <c r="F748" s="36">
        <f t="shared" si="39"/>
        <v>0</v>
      </c>
      <c r="G748" s="40"/>
      <c r="H748" s="36">
        <v>-30282000</v>
      </c>
      <c r="I748" s="40"/>
      <c r="J748" s="36">
        <v>30282000</v>
      </c>
      <c r="K748" s="40"/>
      <c r="L748" s="36">
        <v>0</v>
      </c>
      <c r="M748" s="40"/>
      <c r="N748" s="36">
        <v>0</v>
      </c>
      <c r="O748" s="40"/>
      <c r="P748" s="36">
        <v>0</v>
      </c>
      <c r="Q748" s="40"/>
      <c r="R748" s="36">
        <v>0</v>
      </c>
    </row>
    <row r="749" spans="1:18" x14ac:dyDescent="0.25">
      <c r="A749" s="65"/>
      <c r="B749" s="70"/>
      <c r="C749" s="65" t="s">
        <v>23</v>
      </c>
      <c r="D749" s="14"/>
      <c r="E749" s="65"/>
      <c r="F749" s="36">
        <f t="shared" si="39"/>
        <v>-1472000</v>
      </c>
      <c r="G749" s="40"/>
      <c r="H749" s="36">
        <v>-1372000</v>
      </c>
      <c r="I749" s="40"/>
      <c r="J749" s="36">
        <v>-19000</v>
      </c>
      <c r="K749" s="40"/>
      <c r="L749" s="36">
        <v>-81000</v>
      </c>
      <c r="M749" s="40"/>
      <c r="N749" s="36">
        <v>1606000</v>
      </c>
      <c r="O749" s="40"/>
      <c r="P749" s="36">
        <v>-3053000</v>
      </c>
      <c r="Q749" s="40"/>
      <c r="R749" s="36">
        <v>25000</v>
      </c>
    </row>
    <row r="750" spans="1:18" x14ac:dyDescent="0.25">
      <c r="A750" s="65"/>
      <c r="B750" s="70"/>
      <c r="C750" s="65" t="s">
        <v>155</v>
      </c>
      <c r="D750" s="14"/>
      <c r="E750" s="65"/>
      <c r="F750" s="36">
        <f t="shared" si="39"/>
        <v>4430000</v>
      </c>
      <c r="G750" s="40"/>
      <c r="H750" s="36">
        <v>3486000</v>
      </c>
      <c r="I750" s="40"/>
      <c r="J750" s="36">
        <v>537000</v>
      </c>
      <c r="K750" s="40"/>
      <c r="L750" s="36">
        <v>407000</v>
      </c>
      <c r="M750" s="40"/>
      <c r="N750" s="36">
        <v>2839000</v>
      </c>
      <c r="O750" s="40"/>
      <c r="P750" s="36">
        <v>1592000</v>
      </c>
      <c r="Q750" s="40"/>
      <c r="R750" s="36">
        <v>1000</v>
      </c>
    </row>
    <row r="751" spans="1:18" x14ac:dyDescent="0.25">
      <c r="A751" s="65"/>
      <c r="B751" s="70"/>
      <c r="C751" s="65" t="s">
        <v>353</v>
      </c>
      <c r="D751" s="14"/>
      <c r="E751" s="15"/>
      <c r="F751" s="36">
        <f t="shared" si="39"/>
        <v>39000</v>
      </c>
      <c r="G751" s="40"/>
      <c r="H751" s="36">
        <v>0</v>
      </c>
      <c r="I751" s="40"/>
      <c r="J751" s="36">
        <v>39000</v>
      </c>
      <c r="K751" s="40"/>
      <c r="L751" s="36">
        <v>0</v>
      </c>
      <c r="M751" s="40"/>
      <c r="N751" s="36">
        <v>75000</v>
      </c>
      <c r="O751" s="40"/>
      <c r="P751" s="36">
        <v>92000</v>
      </c>
      <c r="Q751" s="40"/>
      <c r="R751" s="36">
        <v>128000</v>
      </c>
    </row>
    <row r="752" spans="1:18" x14ac:dyDescent="0.25">
      <c r="A752" s="65"/>
      <c r="B752" s="70"/>
      <c r="C752" s="65" t="s">
        <v>156</v>
      </c>
      <c r="D752" s="14"/>
      <c r="E752" s="65"/>
      <c r="F752" s="36">
        <f t="shared" si="39"/>
        <v>18749000</v>
      </c>
      <c r="G752" s="40"/>
      <c r="H752" s="36">
        <v>17758000</v>
      </c>
      <c r="I752" s="40"/>
      <c r="J752" s="36">
        <v>315000</v>
      </c>
      <c r="K752" s="40"/>
      <c r="L752" s="36">
        <v>676000</v>
      </c>
      <c r="M752" s="40"/>
      <c r="N752" s="36">
        <v>7006000</v>
      </c>
      <c r="O752" s="40"/>
      <c r="P752" s="36">
        <v>11749000</v>
      </c>
      <c r="Q752" s="40"/>
      <c r="R752" s="36">
        <v>6000</v>
      </c>
    </row>
    <row r="753" spans="1:18" x14ac:dyDescent="0.25">
      <c r="A753" s="65"/>
      <c r="B753" s="65"/>
      <c r="C753" s="65" t="s">
        <v>157</v>
      </c>
      <c r="D753" s="14"/>
      <c r="E753" s="65"/>
      <c r="F753" s="36">
        <f t="shared" si="39"/>
        <v>2995000</v>
      </c>
      <c r="G753" s="40"/>
      <c r="H753" s="36">
        <v>3344000</v>
      </c>
      <c r="I753" s="40"/>
      <c r="J753" s="36">
        <v>-616000</v>
      </c>
      <c r="K753" s="40"/>
      <c r="L753" s="36">
        <v>267000</v>
      </c>
      <c r="M753" s="40"/>
      <c r="N753" s="36">
        <v>1128000</v>
      </c>
      <c r="O753" s="40"/>
      <c r="P753" s="36">
        <v>2713000</v>
      </c>
      <c r="Q753" s="40"/>
      <c r="R753" s="36">
        <v>846000</v>
      </c>
    </row>
    <row r="754" spans="1:18" x14ac:dyDescent="0.25">
      <c r="A754" s="65"/>
      <c r="B754" s="65"/>
      <c r="C754" s="65" t="s">
        <v>158</v>
      </c>
      <c r="D754" s="14"/>
      <c r="E754" s="65"/>
      <c r="F754" s="36">
        <f t="shared" si="39"/>
        <v>2326000</v>
      </c>
      <c r="G754" s="40"/>
      <c r="H754" s="36">
        <v>758000</v>
      </c>
      <c r="I754" s="40"/>
      <c r="J754" s="36">
        <v>1568000</v>
      </c>
      <c r="K754" s="40"/>
      <c r="L754" s="36">
        <v>0</v>
      </c>
      <c r="M754" s="40"/>
      <c r="N754" s="36">
        <v>944000</v>
      </c>
      <c r="O754" s="40"/>
      <c r="P754" s="36">
        <v>1383000</v>
      </c>
      <c r="Q754" s="40"/>
      <c r="R754" s="36">
        <v>1000</v>
      </c>
    </row>
    <row r="755" spans="1:18" x14ac:dyDescent="0.25">
      <c r="A755" s="65"/>
      <c r="B755" s="65"/>
      <c r="C755" s="65" t="s">
        <v>354</v>
      </c>
      <c r="D755" s="14"/>
      <c r="E755" s="65"/>
      <c r="F755" s="36">
        <f t="shared" si="39"/>
        <v>-35000</v>
      </c>
      <c r="G755" s="40"/>
      <c r="H755" s="36">
        <v>0</v>
      </c>
      <c r="I755" s="40"/>
      <c r="J755" s="36">
        <v>-35000</v>
      </c>
      <c r="K755" s="40"/>
      <c r="L755" s="36">
        <v>0</v>
      </c>
      <c r="M755" s="40"/>
      <c r="N755" s="36">
        <v>154000</v>
      </c>
      <c r="O755" s="40"/>
      <c r="P755" s="36">
        <v>126000</v>
      </c>
      <c r="Q755" s="40"/>
      <c r="R755" s="36">
        <v>315000</v>
      </c>
    </row>
    <row r="756" spans="1:18" x14ac:dyDescent="0.25">
      <c r="A756" s="65"/>
      <c r="B756" s="65"/>
      <c r="C756" s="65" t="s">
        <v>355</v>
      </c>
      <c r="D756" s="14"/>
      <c r="E756" s="65"/>
      <c r="F756" s="36">
        <f t="shared" si="39"/>
        <v>584000</v>
      </c>
      <c r="G756" s="40"/>
      <c r="H756" s="36">
        <v>584000</v>
      </c>
      <c r="I756" s="40"/>
      <c r="J756" s="36">
        <v>0</v>
      </c>
      <c r="K756" s="40"/>
      <c r="L756" s="36">
        <v>0</v>
      </c>
      <c r="M756" s="40"/>
      <c r="N756" s="36">
        <v>397000</v>
      </c>
      <c r="O756" s="40"/>
      <c r="P756" s="36">
        <v>187000</v>
      </c>
      <c r="Q756" s="40"/>
      <c r="R756" s="36">
        <v>0</v>
      </c>
    </row>
    <row r="757" spans="1:18" x14ac:dyDescent="0.25">
      <c r="A757" s="65"/>
      <c r="B757" s="14"/>
      <c r="C757" s="65" t="s">
        <v>356</v>
      </c>
      <c r="D757" s="14"/>
      <c r="E757" s="65"/>
      <c r="F757" s="36">
        <f t="shared" si="39"/>
        <v>356000</v>
      </c>
      <c r="G757" s="40"/>
      <c r="H757" s="36">
        <v>214000</v>
      </c>
      <c r="I757" s="40"/>
      <c r="J757" s="36">
        <v>142000</v>
      </c>
      <c r="K757" s="40"/>
      <c r="L757" s="36">
        <v>0</v>
      </c>
      <c r="M757" s="40"/>
      <c r="N757" s="36">
        <v>200000</v>
      </c>
      <c r="O757" s="40"/>
      <c r="P757" s="36">
        <v>277000</v>
      </c>
      <c r="Q757" s="40"/>
      <c r="R757" s="36">
        <v>121000</v>
      </c>
    </row>
    <row r="758" spans="1:18" x14ac:dyDescent="0.25">
      <c r="A758" s="65"/>
      <c r="B758" s="14"/>
      <c r="C758" s="65" t="s">
        <v>149</v>
      </c>
      <c r="D758" s="14"/>
      <c r="E758" s="65"/>
      <c r="F758" s="36">
        <f t="shared" si="39"/>
        <v>127000</v>
      </c>
      <c r="G758" s="40"/>
      <c r="H758" s="36">
        <v>127000</v>
      </c>
      <c r="I758" s="40"/>
      <c r="J758" s="36">
        <v>0</v>
      </c>
      <c r="K758" s="40"/>
      <c r="L758" s="36">
        <v>0</v>
      </c>
      <c r="M758" s="40"/>
      <c r="N758" s="36">
        <v>86000</v>
      </c>
      <c r="O758" s="40"/>
      <c r="P758" s="36">
        <v>41000</v>
      </c>
      <c r="Q758" s="40"/>
      <c r="R758" s="36">
        <v>0</v>
      </c>
    </row>
    <row r="759" spans="1:18" x14ac:dyDescent="0.25">
      <c r="A759" s="65"/>
      <c r="B759" s="14"/>
      <c r="C759" s="65" t="s">
        <v>567</v>
      </c>
      <c r="D759" s="14"/>
      <c r="E759" s="65"/>
      <c r="F759" s="36">
        <f t="shared" si="39"/>
        <v>114000</v>
      </c>
      <c r="G759" s="40"/>
      <c r="H759" s="36">
        <v>0</v>
      </c>
      <c r="I759" s="40"/>
      <c r="J759" s="36">
        <v>114000</v>
      </c>
      <c r="K759" s="40"/>
      <c r="L759" s="36">
        <v>0</v>
      </c>
      <c r="M759" s="40"/>
      <c r="N759" s="36">
        <v>29000</v>
      </c>
      <c r="O759" s="40"/>
      <c r="P759" s="36">
        <v>85000</v>
      </c>
      <c r="Q759" s="40"/>
      <c r="R759" s="36">
        <v>0</v>
      </c>
    </row>
    <row r="760" spans="1:18" x14ac:dyDescent="0.25">
      <c r="A760" s="65"/>
      <c r="B760" s="14"/>
      <c r="C760" s="65" t="s">
        <v>357</v>
      </c>
      <c r="D760" s="14"/>
      <c r="E760" s="65"/>
      <c r="F760" s="36">
        <f t="shared" si="39"/>
        <v>996000</v>
      </c>
      <c r="G760" s="40"/>
      <c r="H760" s="36">
        <v>849000</v>
      </c>
      <c r="I760" s="40"/>
      <c r="J760" s="36">
        <v>147000</v>
      </c>
      <c r="K760" s="40"/>
      <c r="L760" s="36">
        <v>0</v>
      </c>
      <c r="M760" s="40"/>
      <c r="N760" s="36">
        <v>550000</v>
      </c>
      <c r="O760" s="40"/>
      <c r="P760" s="36">
        <v>446000</v>
      </c>
      <c r="Q760" s="40"/>
      <c r="R760" s="36">
        <v>0</v>
      </c>
    </row>
    <row r="761" spans="1:18" x14ac:dyDescent="0.25">
      <c r="A761" s="65"/>
      <c r="B761" s="14"/>
      <c r="C761" s="65" t="s">
        <v>568</v>
      </c>
      <c r="D761" s="14"/>
      <c r="E761" s="65"/>
      <c r="F761" s="36">
        <f t="shared" si="39"/>
        <v>1043000</v>
      </c>
      <c r="G761" s="40"/>
      <c r="H761" s="36">
        <v>0</v>
      </c>
      <c r="I761" s="40"/>
      <c r="J761" s="36">
        <v>1043000</v>
      </c>
      <c r="K761" s="40"/>
      <c r="L761" s="36">
        <v>0</v>
      </c>
      <c r="M761" s="40"/>
      <c r="N761" s="36">
        <v>2127000</v>
      </c>
      <c r="O761" s="40"/>
      <c r="P761" s="36">
        <v>4612000</v>
      </c>
      <c r="Q761" s="40"/>
      <c r="R761" s="36">
        <v>5696000</v>
      </c>
    </row>
    <row r="762" spans="1:18" x14ac:dyDescent="0.25">
      <c r="A762" s="65"/>
      <c r="B762" s="14"/>
      <c r="C762" s="65" t="s">
        <v>358</v>
      </c>
      <c r="D762" s="14"/>
      <c r="E762" s="65"/>
      <c r="F762" s="36">
        <f>SUM(H762:L762)</f>
        <v>232000</v>
      </c>
      <c r="G762" s="40"/>
      <c r="H762" s="36">
        <v>231000</v>
      </c>
      <c r="I762" s="40"/>
      <c r="J762" s="36">
        <v>1000</v>
      </c>
      <c r="K762" s="40"/>
      <c r="L762" s="36">
        <v>0</v>
      </c>
      <c r="M762" s="40"/>
      <c r="N762" s="36">
        <v>150000</v>
      </c>
      <c r="O762" s="40"/>
      <c r="P762" s="36">
        <v>82000</v>
      </c>
      <c r="Q762" s="40"/>
      <c r="R762" s="36">
        <v>0</v>
      </c>
    </row>
    <row r="763" spans="1:18" x14ac:dyDescent="0.25">
      <c r="A763" s="10"/>
      <c r="B763" s="10"/>
      <c r="C763" s="65" t="s">
        <v>359</v>
      </c>
      <c r="D763" s="65"/>
      <c r="E763" s="65"/>
      <c r="F763" s="36">
        <f>SUM(H763:L763)</f>
        <v>0</v>
      </c>
      <c r="G763" s="40"/>
      <c r="H763" s="36">
        <v>0</v>
      </c>
      <c r="I763" s="40"/>
      <c r="J763" s="36">
        <v>0</v>
      </c>
      <c r="K763" s="40"/>
      <c r="L763" s="36">
        <v>0</v>
      </c>
      <c r="M763" s="40"/>
      <c r="N763" s="36">
        <v>0</v>
      </c>
      <c r="O763" s="40"/>
      <c r="P763" s="36">
        <v>0</v>
      </c>
      <c r="Q763" s="40"/>
      <c r="R763" s="36">
        <v>0</v>
      </c>
    </row>
    <row r="764" spans="1:18" x14ac:dyDescent="0.25">
      <c r="A764" s="65"/>
      <c r="B764" s="14"/>
      <c r="C764" s="65" t="s">
        <v>360</v>
      </c>
      <c r="D764" s="14"/>
      <c r="E764" s="65"/>
      <c r="F764" s="36">
        <f>SUM(H764:L764)</f>
        <v>1023000</v>
      </c>
      <c r="G764" s="40"/>
      <c r="H764" s="36">
        <v>932000</v>
      </c>
      <c r="I764" s="40"/>
      <c r="J764" s="36">
        <v>0</v>
      </c>
      <c r="K764" s="40"/>
      <c r="L764" s="36">
        <v>91000</v>
      </c>
      <c r="M764" s="40"/>
      <c r="N764" s="36">
        <v>633000</v>
      </c>
      <c r="O764" s="40"/>
      <c r="P764" s="36">
        <v>391000</v>
      </c>
      <c r="Q764" s="40"/>
      <c r="R764" s="36">
        <v>1000</v>
      </c>
    </row>
    <row r="765" spans="1:18" x14ac:dyDescent="0.25">
      <c r="A765" s="14"/>
      <c r="B765" s="14"/>
      <c r="C765" s="65" t="s">
        <v>319</v>
      </c>
      <c r="D765" s="14"/>
      <c r="E765" s="65"/>
      <c r="F765" s="36">
        <f>SUM(H765:L765)</f>
        <v>0</v>
      </c>
      <c r="G765" s="40"/>
      <c r="H765" s="36">
        <v>0</v>
      </c>
      <c r="I765" s="40"/>
      <c r="J765" s="36">
        <v>0</v>
      </c>
      <c r="K765" s="40"/>
      <c r="L765" s="36">
        <v>0</v>
      </c>
      <c r="M765" s="40"/>
      <c r="N765" s="36">
        <v>0</v>
      </c>
      <c r="O765" s="40"/>
      <c r="P765" s="36">
        <v>0</v>
      </c>
      <c r="Q765" s="40"/>
      <c r="R765" s="36">
        <v>0</v>
      </c>
    </row>
    <row r="766" spans="1:18" x14ac:dyDescent="0.25">
      <c r="A766" s="65"/>
      <c r="B766" s="14"/>
      <c r="C766" s="65" t="s">
        <v>159</v>
      </c>
      <c r="D766" s="14"/>
      <c r="E766" s="65"/>
      <c r="F766" s="39">
        <f t="shared" ref="F766" si="40">SUM(H766:L766)</f>
        <v>0</v>
      </c>
      <c r="G766" s="40"/>
      <c r="H766" s="39">
        <v>0</v>
      </c>
      <c r="I766" s="40"/>
      <c r="J766" s="39">
        <v>0</v>
      </c>
      <c r="K766" s="40"/>
      <c r="L766" s="39">
        <v>0</v>
      </c>
      <c r="M766" s="40"/>
      <c r="N766" s="39">
        <v>0</v>
      </c>
      <c r="O766" s="40"/>
      <c r="P766" s="39">
        <v>0</v>
      </c>
      <c r="Q766" s="40"/>
      <c r="R766" s="39">
        <v>0</v>
      </c>
    </row>
    <row r="767" spans="1:18" x14ac:dyDescent="0.25">
      <c r="A767" s="65"/>
      <c r="B767" s="14"/>
      <c r="C767" s="65"/>
      <c r="D767" s="15"/>
      <c r="E767" s="65"/>
      <c r="F767" s="36"/>
      <c r="G767" s="40"/>
      <c r="H767" s="36"/>
      <c r="I767" s="40"/>
      <c r="J767" s="36"/>
      <c r="K767" s="40"/>
      <c r="L767" s="36"/>
      <c r="M767" s="40"/>
      <c r="N767" s="36"/>
      <c r="O767" s="40"/>
      <c r="P767" s="36"/>
      <c r="Q767" s="40"/>
      <c r="R767" s="36"/>
    </row>
    <row r="768" spans="1:18" x14ac:dyDescent="0.25">
      <c r="A768" s="15"/>
      <c r="B768" s="14"/>
      <c r="C768" s="65"/>
      <c r="D768" s="14"/>
      <c r="E768" s="65" t="s">
        <v>4</v>
      </c>
      <c r="F768" s="39">
        <f>SUM(F742:F766)</f>
        <v>38816000</v>
      </c>
      <c r="G768" s="41"/>
      <c r="H768" s="39">
        <f>SUM(H742:H766)</f>
        <v>-931000</v>
      </c>
      <c r="I768" s="41"/>
      <c r="J768" s="39">
        <f>SUM(J742:J766)</f>
        <v>36865000</v>
      </c>
      <c r="K768" s="41"/>
      <c r="L768" s="39">
        <f>SUM(L742:L766)</f>
        <v>2882000</v>
      </c>
      <c r="M768" s="41"/>
      <c r="N768" s="39">
        <f>SUM(N742:N766)</f>
        <v>20366000</v>
      </c>
      <c r="O768" s="41"/>
      <c r="P768" s="39">
        <f>SUM(P742:P766)</f>
        <v>26285000</v>
      </c>
      <c r="Q768" s="41"/>
      <c r="R768" s="39">
        <f>SUM(R742:R766)</f>
        <v>7835000</v>
      </c>
    </row>
    <row r="769" spans="1:18" x14ac:dyDescent="0.25">
      <c r="A769" s="65"/>
      <c r="B769" s="14"/>
      <c r="C769" s="65"/>
      <c r="D769" s="14"/>
      <c r="E769" s="65"/>
      <c r="F769" s="36"/>
      <c r="G769" s="40"/>
      <c r="H769" s="36"/>
      <c r="I769" s="40"/>
      <c r="J769" s="36"/>
      <c r="K769" s="40"/>
      <c r="L769" s="36"/>
      <c r="M769" s="40"/>
      <c r="N769" s="36"/>
      <c r="O769" s="40"/>
      <c r="P769" s="36"/>
      <c r="Q769" s="40"/>
      <c r="R769" s="36"/>
    </row>
    <row r="770" spans="1:18" x14ac:dyDescent="0.25">
      <c r="A770" s="65"/>
      <c r="B770" s="10"/>
      <c r="C770" s="65"/>
      <c r="D770" s="14"/>
      <c r="E770" s="65" t="s">
        <v>361</v>
      </c>
      <c r="F770" s="39">
        <f>F660+F711+F739+F768</f>
        <v>119757000</v>
      </c>
      <c r="G770" s="41"/>
      <c r="H770" s="39">
        <f>H660+H711+H739+H768</f>
        <v>-115171000</v>
      </c>
      <c r="I770" s="41"/>
      <c r="J770" s="39">
        <f>J660+J711+J739+J768</f>
        <v>173176000</v>
      </c>
      <c r="K770" s="41"/>
      <c r="L770" s="39">
        <f>L660+L711+L739+L768</f>
        <v>61752000</v>
      </c>
      <c r="M770" s="41"/>
      <c r="N770" s="39">
        <f>N660+N711+N739+N768</f>
        <v>74864000</v>
      </c>
      <c r="O770" s="41"/>
      <c r="P770" s="39">
        <f>P660+P711+P739+P768</f>
        <v>112250000</v>
      </c>
      <c r="Q770" s="41"/>
      <c r="R770" s="39">
        <f>R660+R711+R739+R768</f>
        <v>67357000</v>
      </c>
    </row>
    <row r="771" spans="1:18" x14ac:dyDescent="0.25">
      <c r="A771" s="10"/>
      <c r="B771" s="10"/>
      <c r="C771" s="65"/>
      <c r="D771" s="14"/>
      <c r="E771" s="65"/>
      <c r="F771" s="36"/>
      <c r="G771" s="40"/>
      <c r="H771" s="36"/>
      <c r="I771" s="40"/>
      <c r="J771" s="36"/>
      <c r="K771" s="40"/>
      <c r="L771" s="36"/>
      <c r="M771" s="40"/>
      <c r="N771" s="36"/>
      <c r="O771" s="40"/>
      <c r="P771" s="36"/>
      <c r="Q771" s="40"/>
      <c r="R771" s="36"/>
    </row>
    <row r="772" spans="1:18" x14ac:dyDescent="0.25">
      <c r="A772" s="10" t="s">
        <v>362</v>
      </c>
      <c r="B772" s="14"/>
      <c r="C772" s="65"/>
      <c r="D772" s="14"/>
      <c r="E772" s="65"/>
      <c r="F772" s="36"/>
      <c r="G772" s="40"/>
      <c r="H772" s="36"/>
      <c r="I772" s="40"/>
      <c r="J772" s="36"/>
      <c r="K772" s="40"/>
      <c r="L772" s="36"/>
      <c r="M772" s="40"/>
      <c r="N772" s="36"/>
      <c r="O772" s="40"/>
      <c r="P772" s="36"/>
      <c r="Q772" s="40"/>
      <c r="R772" s="36"/>
    </row>
    <row r="773" spans="1:18" x14ac:dyDescent="0.25">
      <c r="A773" s="65"/>
      <c r="B773" s="14"/>
      <c r="C773" s="65" t="s">
        <v>363</v>
      </c>
      <c r="D773" s="14"/>
      <c r="E773" s="65"/>
      <c r="F773" s="39">
        <f>SUM(H773:L773)</f>
        <v>1565810000</v>
      </c>
      <c r="G773" s="40"/>
      <c r="H773" s="39">
        <v>0</v>
      </c>
      <c r="I773" s="40"/>
      <c r="J773" s="39">
        <f>1567913000-2416000</f>
        <v>1565497000</v>
      </c>
      <c r="K773" s="40"/>
      <c r="L773" s="39">
        <v>313000</v>
      </c>
      <c r="M773" s="40"/>
      <c r="N773" s="39">
        <v>725597000</v>
      </c>
      <c r="O773" s="40"/>
      <c r="P773" s="39">
        <f>882096000-2416000</f>
        <v>879680000</v>
      </c>
      <c r="Q773" s="40"/>
      <c r="R773" s="39">
        <v>39467000</v>
      </c>
    </row>
    <row r="774" spans="1:18" x14ac:dyDescent="0.25">
      <c r="A774" s="65"/>
      <c r="B774" s="14"/>
      <c r="C774" s="65"/>
      <c r="D774" s="14"/>
      <c r="E774" s="65"/>
      <c r="F774" s="36"/>
      <c r="G774" s="40"/>
      <c r="H774" s="36"/>
      <c r="I774" s="40"/>
      <c r="J774" s="36"/>
      <c r="K774" s="40"/>
      <c r="L774" s="36"/>
      <c r="M774" s="40"/>
      <c r="N774" s="36"/>
      <c r="O774" s="40"/>
      <c r="P774" s="36"/>
      <c r="Q774" s="40"/>
      <c r="R774" s="36"/>
    </row>
    <row r="775" spans="1:18" x14ac:dyDescent="0.25">
      <c r="A775" s="65"/>
      <c r="B775" s="14"/>
      <c r="C775" s="65"/>
      <c r="D775" s="14"/>
      <c r="E775" s="65" t="s">
        <v>364</v>
      </c>
      <c r="F775" s="39">
        <f>F773</f>
        <v>1565810000</v>
      </c>
      <c r="G775" s="41"/>
      <c r="H775" s="39">
        <f>H773</f>
        <v>0</v>
      </c>
      <c r="I775" s="41"/>
      <c r="J775" s="39">
        <f>J773</f>
        <v>1565497000</v>
      </c>
      <c r="K775" s="41"/>
      <c r="L775" s="39">
        <f>L773</f>
        <v>313000</v>
      </c>
      <c r="M775" s="41"/>
      <c r="N775" s="39">
        <f>N773</f>
        <v>725597000</v>
      </c>
      <c r="O775" s="41"/>
      <c r="P775" s="39">
        <f>P773</f>
        <v>879680000</v>
      </c>
      <c r="Q775" s="41"/>
      <c r="R775" s="39">
        <f>R773</f>
        <v>39467000</v>
      </c>
    </row>
    <row r="776" spans="1:18" x14ac:dyDescent="0.25">
      <c r="A776" s="65"/>
      <c r="B776" s="14"/>
      <c r="C776" s="65"/>
      <c r="D776" s="14"/>
      <c r="E776" s="65"/>
      <c r="F776" s="36"/>
      <c r="G776" s="40"/>
      <c r="H776" s="36"/>
      <c r="I776" s="40"/>
      <c r="J776" s="36"/>
      <c r="K776" s="40"/>
      <c r="L776" s="36"/>
      <c r="M776" s="40"/>
      <c r="N776" s="36"/>
      <c r="O776" s="40"/>
      <c r="P776" s="36"/>
      <c r="Q776" s="40"/>
      <c r="R776" s="36"/>
    </row>
    <row r="777" spans="1:18" x14ac:dyDescent="0.25">
      <c r="A777" s="10" t="s">
        <v>15</v>
      </c>
      <c r="B777" s="14"/>
      <c r="C777" s="65"/>
      <c r="D777" s="14"/>
      <c r="E777" s="65"/>
      <c r="F777" s="36"/>
      <c r="G777" s="40"/>
      <c r="H777" s="36"/>
      <c r="I777" s="40"/>
      <c r="J777" s="36"/>
      <c r="K777" s="40"/>
      <c r="L777" s="36"/>
      <c r="M777" s="40"/>
      <c r="N777" s="36"/>
      <c r="O777" s="40"/>
      <c r="P777" s="36"/>
      <c r="Q777" s="40"/>
      <c r="R777" s="36"/>
    </row>
    <row r="778" spans="1:18" x14ac:dyDescent="0.25">
      <c r="A778" s="65"/>
      <c r="B778" s="14"/>
      <c r="C778" s="65"/>
      <c r="D778" s="14"/>
      <c r="E778" s="65"/>
      <c r="F778" s="36"/>
      <c r="G778" s="40"/>
      <c r="H778" s="36"/>
      <c r="I778" s="40"/>
      <c r="J778" s="36"/>
      <c r="K778" s="40"/>
      <c r="L778" s="36"/>
      <c r="M778" s="40"/>
      <c r="N778" s="36"/>
      <c r="O778" s="40"/>
      <c r="P778" s="36"/>
      <c r="Q778" s="40"/>
      <c r="R778" s="36"/>
    </row>
    <row r="779" spans="1:18" x14ac:dyDescent="0.25">
      <c r="A779" s="65"/>
      <c r="B779" s="65" t="s">
        <v>365</v>
      </c>
      <c r="C779" s="65"/>
      <c r="D779" s="14"/>
      <c r="E779" s="65"/>
      <c r="F779" s="36"/>
      <c r="G779" s="40"/>
      <c r="H779" s="36"/>
      <c r="I779" s="40"/>
      <c r="J779" s="36"/>
      <c r="K779" s="40"/>
      <c r="L779" s="36"/>
      <c r="M779" s="40"/>
      <c r="N779" s="36"/>
      <c r="O779" s="40"/>
      <c r="P779" s="36"/>
      <c r="Q779" s="40"/>
      <c r="R779" s="36"/>
    </row>
    <row r="780" spans="1:18" x14ac:dyDescent="0.25">
      <c r="A780" s="65"/>
      <c r="B780" s="65"/>
      <c r="C780" s="65" t="s">
        <v>366</v>
      </c>
      <c r="D780" s="14"/>
      <c r="E780" s="65"/>
      <c r="F780" s="36"/>
      <c r="G780" s="40"/>
      <c r="H780" s="36"/>
      <c r="I780" s="40"/>
      <c r="J780" s="36"/>
      <c r="K780" s="40"/>
      <c r="L780" s="36"/>
      <c r="M780" s="40"/>
      <c r="N780" s="36"/>
      <c r="O780" s="40"/>
      <c r="P780" s="36"/>
      <c r="Q780" s="40"/>
      <c r="R780" s="36"/>
    </row>
    <row r="781" spans="1:18" x14ac:dyDescent="0.25">
      <c r="A781" s="65"/>
      <c r="B781" s="14"/>
      <c r="C781" s="65"/>
      <c r="D781" s="65" t="s">
        <v>367</v>
      </c>
      <c r="E781" s="65"/>
      <c r="F781" s="36">
        <f>SUM(H781:L781)</f>
        <v>4232000</v>
      </c>
      <c r="G781" s="40"/>
      <c r="H781" s="36">
        <v>-862000</v>
      </c>
      <c r="I781" s="40"/>
      <c r="J781" s="36">
        <v>5094000</v>
      </c>
      <c r="K781" s="40"/>
      <c r="L781" s="36">
        <v>0</v>
      </c>
      <c r="M781" s="40"/>
      <c r="N781" s="36">
        <v>1146000</v>
      </c>
      <c r="O781" s="40"/>
      <c r="P781" s="36">
        <v>3086000</v>
      </c>
      <c r="Q781" s="40"/>
      <c r="R781" s="36">
        <v>0</v>
      </c>
    </row>
    <row r="782" spans="1:18" x14ac:dyDescent="0.25">
      <c r="A782" s="65"/>
      <c r="B782" s="14"/>
      <c r="C782" s="65"/>
      <c r="D782" s="65" t="s">
        <v>368</v>
      </c>
      <c r="E782" s="65"/>
      <c r="F782" s="36">
        <f>SUM(H782:L782)</f>
        <v>1787000</v>
      </c>
      <c r="G782" s="40"/>
      <c r="H782" s="36">
        <v>0</v>
      </c>
      <c r="I782" s="40"/>
      <c r="J782" s="36">
        <v>1780000</v>
      </c>
      <c r="K782" s="40"/>
      <c r="L782" s="36">
        <v>7000</v>
      </c>
      <c r="M782" s="40"/>
      <c r="N782" s="36">
        <v>641000</v>
      </c>
      <c r="O782" s="40"/>
      <c r="P782" s="36">
        <v>1160000</v>
      </c>
      <c r="Q782" s="40"/>
      <c r="R782" s="36">
        <v>14000</v>
      </c>
    </row>
    <row r="783" spans="1:18" x14ac:dyDescent="0.25">
      <c r="A783" s="65"/>
      <c r="B783" s="65"/>
      <c r="C783" s="65"/>
      <c r="D783" s="65" t="s">
        <v>369</v>
      </c>
      <c r="E783" s="65"/>
      <c r="F783" s="39">
        <f>SUM(H783:L783)</f>
        <v>5880000</v>
      </c>
      <c r="G783" s="40"/>
      <c r="H783" s="39">
        <v>-2262000</v>
      </c>
      <c r="I783" s="40"/>
      <c r="J783" s="39">
        <v>7916000</v>
      </c>
      <c r="K783" s="40"/>
      <c r="L783" s="39">
        <v>226000</v>
      </c>
      <c r="M783" s="40"/>
      <c r="N783" s="39">
        <v>4549000</v>
      </c>
      <c r="O783" s="40"/>
      <c r="P783" s="39">
        <v>4325000</v>
      </c>
      <c r="Q783" s="40"/>
      <c r="R783" s="39">
        <v>2994000</v>
      </c>
    </row>
    <row r="784" spans="1:18" x14ac:dyDescent="0.25">
      <c r="A784" s="65"/>
      <c r="B784" s="65"/>
      <c r="C784" s="65"/>
      <c r="D784" s="14"/>
      <c r="E784" s="65"/>
      <c r="F784" s="36"/>
      <c r="G784" s="40"/>
      <c r="H784" s="36"/>
      <c r="I784" s="40"/>
      <c r="J784" s="36"/>
      <c r="K784" s="40"/>
      <c r="L784" s="36"/>
      <c r="M784" s="40"/>
      <c r="N784" s="36"/>
      <c r="O784" s="40"/>
      <c r="P784" s="36"/>
      <c r="Q784" s="40"/>
      <c r="R784" s="36"/>
    </row>
    <row r="785" spans="1:18" x14ac:dyDescent="0.25">
      <c r="A785" s="65"/>
      <c r="B785" s="65"/>
      <c r="C785" s="65"/>
      <c r="D785" s="14"/>
      <c r="E785" s="65" t="s">
        <v>4</v>
      </c>
      <c r="F785" s="39">
        <f>SUM(F781:F783)</f>
        <v>11899000</v>
      </c>
      <c r="G785" s="41"/>
      <c r="H785" s="39">
        <f>SUM(H781:H783)</f>
        <v>-3124000</v>
      </c>
      <c r="I785" s="41"/>
      <c r="J785" s="39">
        <f>SUM(J781:J783)</f>
        <v>14790000</v>
      </c>
      <c r="K785" s="41"/>
      <c r="L785" s="39">
        <f>SUM(L781:L783)</f>
        <v>233000</v>
      </c>
      <c r="M785" s="41"/>
      <c r="N785" s="39">
        <f>SUM(N781:N783)</f>
        <v>6336000</v>
      </c>
      <c r="O785" s="41"/>
      <c r="P785" s="39">
        <f>SUM(P781:P783)</f>
        <v>8571000</v>
      </c>
      <c r="Q785" s="41"/>
      <c r="R785" s="39">
        <f>SUM(R781:R783)</f>
        <v>3008000</v>
      </c>
    </row>
    <row r="786" spans="1:18" x14ac:dyDescent="0.25">
      <c r="A786" s="65"/>
      <c r="B786" s="65"/>
      <c r="C786" s="65"/>
      <c r="D786" s="14"/>
      <c r="E786" s="65"/>
      <c r="F786" s="36"/>
      <c r="G786" s="40"/>
      <c r="H786" s="36"/>
      <c r="I786" s="40"/>
      <c r="J786" s="36"/>
      <c r="K786" s="40"/>
      <c r="L786" s="36"/>
      <c r="M786" s="40"/>
      <c r="N786" s="36"/>
      <c r="O786" s="40"/>
      <c r="P786" s="36"/>
      <c r="Q786" s="40"/>
      <c r="R786" s="36"/>
    </row>
    <row r="787" spans="1:18" x14ac:dyDescent="0.25">
      <c r="A787" s="65"/>
      <c r="B787" s="65" t="s">
        <v>160</v>
      </c>
      <c r="C787" s="65"/>
      <c r="D787" s="65"/>
      <c r="E787" s="65"/>
      <c r="F787" s="36"/>
      <c r="G787" s="40"/>
      <c r="H787" s="36"/>
      <c r="I787" s="40"/>
      <c r="J787" s="36"/>
      <c r="K787" s="40"/>
      <c r="L787" s="36"/>
      <c r="M787" s="40"/>
      <c r="N787" s="36"/>
      <c r="O787" s="40"/>
      <c r="P787" s="36"/>
      <c r="Q787" s="40"/>
      <c r="R787" s="36"/>
    </row>
    <row r="788" spans="1:18" x14ac:dyDescent="0.25">
      <c r="A788" s="65"/>
      <c r="B788" s="65"/>
      <c r="C788" s="65" t="s">
        <v>161</v>
      </c>
      <c r="D788" s="65"/>
      <c r="E788" s="65"/>
      <c r="F788" s="36"/>
      <c r="G788" s="40"/>
      <c r="H788" s="36"/>
      <c r="I788" s="40"/>
      <c r="J788" s="36"/>
      <c r="K788" s="40"/>
      <c r="L788" s="36"/>
      <c r="M788" s="40"/>
      <c r="N788" s="36"/>
      <c r="O788" s="40"/>
      <c r="P788" s="36"/>
      <c r="Q788" s="40"/>
      <c r="R788" s="36"/>
    </row>
    <row r="789" spans="1:18" x14ac:dyDescent="0.25">
      <c r="A789" s="65"/>
      <c r="B789" s="65"/>
      <c r="C789" s="65" t="s">
        <v>525</v>
      </c>
      <c r="D789" s="14"/>
      <c r="E789" s="65"/>
      <c r="F789" s="36">
        <f>SUM(H789:L789)</f>
        <v>2000</v>
      </c>
      <c r="G789" s="40"/>
      <c r="H789" s="36">
        <v>0</v>
      </c>
      <c r="I789" s="40"/>
      <c r="J789" s="36">
        <v>2000</v>
      </c>
      <c r="K789" s="40"/>
      <c r="L789" s="36">
        <v>0</v>
      </c>
      <c r="M789" s="40"/>
      <c r="N789" s="36">
        <v>0</v>
      </c>
      <c r="O789" s="40"/>
      <c r="P789" s="36">
        <v>2000</v>
      </c>
      <c r="Q789" s="40"/>
      <c r="R789" s="36">
        <v>0</v>
      </c>
    </row>
    <row r="790" spans="1:18" x14ac:dyDescent="0.25">
      <c r="A790" s="65"/>
      <c r="B790" s="65"/>
      <c r="C790" s="65" t="s">
        <v>370</v>
      </c>
      <c r="D790" s="14"/>
      <c r="E790" s="65"/>
      <c r="F790" s="36">
        <f>SUM(H790:L790)</f>
        <v>648000</v>
      </c>
      <c r="G790" s="40"/>
      <c r="H790" s="36">
        <v>0</v>
      </c>
      <c r="I790" s="40"/>
      <c r="J790" s="36">
        <v>648000</v>
      </c>
      <c r="K790" s="40"/>
      <c r="L790" s="36">
        <v>0</v>
      </c>
      <c r="M790" s="40"/>
      <c r="N790" s="36">
        <v>475000</v>
      </c>
      <c r="O790" s="40"/>
      <c r="P790" s="36">
        <v>251000</v>
      </c>
      <c r="Q790" s="40"/>
      <c r="R790" s="36">
        <v>78000</v>
      </c>
    </row>
    <row r="791" spans="1:18" x14ac:dyDescent="0.25">
      <c r="A791" s="65"/>
      <c r="B791" s="65"/>
      <c r="C791" s="65" t="s">
        <v>371</v>
      </c>
      <c r="D791" s="14"/>
      <c r="E791" s="65"/>
      <c r="F791" s="36">
        <f t="shared" ref="F791:F811" si="41">SUM(H791:L791)</f>
        <v>159000</v>
      </c>
      <c r="G791" s="40"/>
      <c r="H791" s="36">
        <v>0</v>
      </c>
      <c r="I791" s="40"/>
      <c r="J791" s="36">
        <v>150000</v>
      </c>
      <c r="K791" s="40"/>
      <c r="L791" s="36">
        <v>9000</v>
      </c>
      <c r="M791" s="40"/>
      <c r="N791" s="36">
        <v>95000</v>
      </c>
      <c r="O791" s="40"/>
      <c r="P791" s="36">
        <v>64000</v>
      </c>
      <c r="Q791" s="40"/>
      <c r="R791" s="36">
        <v>0</v>
      </c>
    </row>
    <row r="792" spans="1:18" x14ac:dyDescent="0.25">
      <c r="A792" s="65"/>
      <c r="B792" s="65"/>
      <c r="C792" s="65" t="s">
        <v>569</v>
      </c>
      <c r="D792" s="14"/>
      <c r="E792" s="65"/>
      <c r="F792" s="36">
        <f t="shared" si="41"/>
        <v>5000</v>
      </c>
      <c r="G792" s="40"/>
      <c r="H792" s="36">
        <v>0</v>
      </c>
      <c r="I792" s="40"/>
      <c r="J792" s="36">
        <v>5000</v>
      </c>
      <c r="K792" s="40"/>
      <c r="L792" s="36">
        <v>0</v>
      </c>
      <c r="M792" s="40"/>
      <c r="N792" s="36">
        <v>0</v>
      </c>
      <c r="O792" s="40"/>
      <c r="P792" s="36">
        <v>5000</v>
      </c>
      <c r="Q792" s="40"/>
      <c r="R792" s="36">
        <v>0</v>
      </c>
    </row>
    <row r="793" spans="1:18" x14ac:dyDescent="0.25">
      <c r="A793" s="10"/>
      <c r="B793" s="10"/>
      <c r="C793" s="65" t="s">
        <v>372</v>
      </c>
      <c r="D793" s="14"/>
      <c r="E793" s="65"/>
      <c r="F793" s="36">
        <f t="shared" si="41"/>
        <v>3000</v>
      </c>
      <c r="G793" s="40"/>
      <c r="H793" s="36">
        <v>0</v>
      </c>
      <c r="I793" s="40"/>
      <c r="J793" s="36">
        <v>0</v>
      </c>
      <c r="K793" s="40"/>
      <c r="L793" s="36">
        <v>3000</v>
      </c>
      <c r="M793" s="40"/>
      <c r="N793" s="36">
        <v>0</v>
      </c>
      <c r="O793" s="40"/>
      <c r="P793" s="36">
        <v>3000</v>
      </c>
      <c r="Q793" s="40"/>
      <c r="R793" s="36">
        <v>0</v>
      </c>
    </row>
    <row r="794" spans="1:18" x14ac:dyDescent="0.25">
      <c r="A794" s="65"/>
      <c r="B794" s="65"/>
      <c r="C794" s="65" t="s">
        <v>373</v>
      </c>
      <c r="D794" s="14"/>
      <c r="E794" s="65"/>
      <c r="F794" s="36">
        <f t="shared" si="41"/>
        <v>-4050000</v>
      </c>
      <c r="G794" s="40"/>
      <c r="H794" s="36">
        <v>-4299000</v>
      </c>
      <c r="I794" s="40"/>
      <c r="J794" s="36">
        <v>239000</v>
      </c>
      <c r="K794" s="40"/>
      <c r="L794" s="36">
        <v>10000</v>
      </c>
      <c r="M794" s="40"/>
      <c r="N794" s="36">
        <v>231000</v>
      </c>
      <c r="O794" s="40"/>
      <c r="P794" s="36">
        <v>-4281000</v>
      </c>
      <c r="Q794" s="40"/>
      <c r="R794" s="36">
        <v>0</v>
      </c>
    </row>
    <row r="795" spans="1:18" x14ac:dyDescent="0.25">
      <c r="A795" s="65"/>
      <c r="B795" s="65"/>
      <c r="C795" s="65" t="s">
        <v>374</v>
      </c>
      <c r="D795" s="14"/>
      <c r="E795" s="65"/>
      <c r="F795" s="36">
        <f t="shared" si="41"/>
        <v>1199000</v>
      </c>
      <c r="G795" s="40"/>
      <c r="H795" s="36">
        <v>31000</v>
      </c>
      <c r="I795" s="40"/>
      <c r="J795" s="36">
        <v>1155000</v>
      </c>
      <c r="K795" s="40"/>
      <c r="L795" s="36">
        <v>13000</v>
      </c>
      <c r="M795" s="40"/>
      <c r="N795" s="36">
        <v>601000</v>
      </c>
      <c r="O795" s="40"/>
      <c r="P795" s="36">
        <v>599000</v>
      </c>
      <c r="Q795" s="40"/>
      <c r="R795" s="36">
        <v>1000</v>
      </c>
    </row>
    <row r="796" spans="1:18" x14ac:dyDescent="0.25">
      <c r="A796" s="65"/>
      <c r="B796" s="65"/>
      <c r="C796" s="65" t="s">
        <v>375</v>
      </c>
      <c r="D796" s="14"/>
      <c r="E796" s="65"/>
      <c r="F796" s="36">
        <f t="shared" si="41"/>
        <v>17000</v>
      </c>
      <c r="G796" s="40"/>
      <c r="H796" s="36">
        <v>0</v>
      </c>
      <c r="I796" s="40"/>
      <c r="J796" s="36">
        <v>17000</v>
      </c>
      <c r="K796" s="40"/>
      <c r="L796" s="36">
        <v>0</v>
      </c>
      <c r="M796" s="40"/>
      <c r="N796" s="36">
        <v>0</v>
      </c>
      <c r="O796" s="40"/>
      <c r="P796" s="36">
        <v>17000</v>
      </c>
      <c r="Q796" s="40"/>
      <c r="R796" s="36">
        <v>0</v>
      </c>
    </row>
    <row r="797" spans="1:18" x14ac:dyDescent="0.25">
      <c r="A797" s="65"/>
      <c r="B797" s="69"/>
      <c r="C797" s="65" t="s">
        <v>376</v>
      </c>
      <c r="D797" s="14"/>
      <c r="E797" s="65"/>
      <c r="F797" s="36">
        <f t="shared" si="41"/>
        <v>7000</v>
      </c>
      <c r="G797" s="40"/>
      <c r="H797" s="36">
        <v>0</v>
      </c>
      <c r="I797" s="40"/>
      <c r="J797" s="36">
        <v>0</v>
      </c>
      <c r="K797" s="40"/>
      <c r="L797" s="36">
        <v>7000</v>
      </c>
      <c r="M797" s="40"/>
      <c r="N797" s="36">
        <v>0</v>
      </c>
      <c r="O797" s="40"/>
      <c r="P797" s="36">
        <v>7000</v>
      </c>
      <c r="Q797" s="40"/>
      <c r="R797" s="36">
        <v>0</v>
      </c>
    </row>
    <row r="798" spans="1:18" x14ac:dyDescent="0.25">
      <c r="A798" s="65"/>
      <c r="B798" s="69"/>
      <c r="C798" s="65" t="s">
        <v>570</v>
      </c>
      <c r="D798" s="14"/>
      <c r="E798" s="65"/>
      <c r="F798" s="36">
        <f t="shared" si="41"/>
        <v>306000</v>
      </c>
      <c r="G798" s="40"/>
      <c r="H798" s="36">
        <v>0</v>
      </c>
      <c r="I798" s="40"/>
      <c r="J798" s="36">
        <v>306000</v>
      </c>
      <c r="K798" s="40"/>
      <c r="L798" s="36">
        <v>0</v>
      </c>
      <c r="M798" s="40"/>
      <c r="N798" s="36">
        <v>340000</v>
      </c>
      <c r="O798" s="40"/>
      <c r="P798" s="36">
        <v>153000</v>
      </c>
      <c r="Q798" s="40"/>
      <c r="R798" s="36">
        <v>187000</v>
      </c>
    </row>
    <row r="799" spans="1:18" x14ac:dyDescent="0.25">
      <c r="A799" s="65"/>
      <c r="B799" s="65"/>
      <c r="C799" s="65" t="s">
        <v>377</v>
      </c>
      <c r="D799" s="14"/>
      <c r="E799" s="65"/>
      <c r="F799" s="36">
        <f t="shared" si="41"/>
        <v>18360000</v>
      </c>
      <c r="G799" s="40"/>
      <c r="H799" s="36">
        <v>0</v>
      </c>
      <c r="I799" s="40"/>
      <c r="J799" s="36">
        <v>17073000</v>
      </c>
      <c r="K799" s="40"/>
      <c r="L799" s="36">
        <v>1287000</v>
      </c>
      <c r="M799" s="40"/>
      <c r="N799" s="36">
        <v>7408000</v>
      </c>
      <c r="O799" s="40"/>
      <c r="P799" s="36">
        <v>11177000</v>
      </c>
      <c r="Q799" s="40"/>
      <c r="R799" s="36">
        <v>225000</v>
      </c>
    </row>
    <row r="800" spans="1:18" x14ac:dyDescent="0.25">
      <c r="A800" s="65"/>
      <c r="B800" s="65"/>
      <c r="C800" s="65" t="s">
        <v>378</v>
      </c>
      <c r="D800" s="14"/>
      <c r="E800" s="65"/>
      <c r="F800" s="36">
        <f t="shared" si="41"/>
        <v>391000</v>
      </c>
      <c r="G800" s="40"/>
      <c r="H800" s="36">
        <v>0</v>
      </c>
      <c r="I800" s="40"/>
      <c r="J800" s="36">
        <v>391000</v>
      </c>
      <c r="K800" s="40"/>
      <c r="L800" s="36">
        <v>0</v>
      </c>
      <c r="M800" s="40"/>
      <c r="N800" s="36">
        <v>254000</v>
      </c>
      <c r="O800" s="40"/>
      <c r="P800" s="36">
        <v>136000</v>
      </c>
      <c r="Q800" s="40"/>
      <c r="R800" s="36">
        <v>-1000</v>
      </c>
    </row>
    <row r="801" spans="1:18" x14ac:dyDescent="0.25">
      <c r="A801" s="65"/>
      <c r="B801" s="65"/>
      <c r="C801" s="65" t="s">
        <v>526</v>
      </c>
      <c r="D801" s="14"/>
      <c r="E801" s="65"/>
      <c r="F801" s="36">
        <f t="shared" si="41"/>
        <v>0</v>
      </c>
      <c r="G801" s="40"/>
      <c r="H801" s="36">
        <v>0</v>
      </c>
      <c r="I801" s="40"/>
      <c r="J801" s="36">
        <v>0</v>
      </c>
      <c r="K801" s="40"/>
      <c r="L801" s="36">
        <v>0</v>
      </c>
      <c r="M801" s="40"/>
      <c r="N801" s="36">
        <v>0</v>
      </c>
      <c r="O801" s="40"/>
      <c r="P801" s="36">
        <v>0</v>
      </c>
      <c r="Q801" s="40"/>
      <c r="R801" s="36">
        <v>0</v>
      </c>
    </row>
    <row r="802" spans="1:18" x14ac:dyDescent="0.25">
      <c r="A802" s="65"/>
      <c r="B802" s="65"/>
      <c r="C802" s="65" t="s">
        <v>162</v>
      </c>
      <c r="D802" s="65"/>
      <c r="E802" s="65"/>
      <c r="F802" s="36"/>
      <c r="G802" s="40"/>
      <c r="H802" s="36"/>
      <c r="I802" s="40"/>
      <c r="J802" s="36"/>
      <c r="K802" s="40"/>
      <c r="L802" s="36"/>
      <c r="M802" s="40"/>
      <c r="N802" s="36"/>
      <c r="O802" s="40"/>
      <c r="P802" s="36"/>
      <c r="Q802" s="40"/>
      <c r="R802" s="36"/>
    </row>
    <row r="803" spans="1:18" x14ac:dyDescent="0.25">
      <c r="A803" s="65"/>
      <c r="B803" s="65"/>
      <c r="C803" s="65"/>
      <c r="D803" s="65" t="s">
        <v>163</v>
      </c>
      <c r="E803" s="65"/>
      <c r="F803" s="36">
        <f t="shared" si="41"/>
        <v>0</v>
      </c>
      <c r="G803" s="40"/>
      <c r="H803" s="36">
        <v>0</v>
      </c>
      <c r="I803" s="40"/>
      <c r="J803" s="36">
        <v>0</v>
      </c>
      <c r="K803" s="40"/>
      <c r="L803" s="36">
        <v>0</v>
      </c>
      <c r="M803" s="40"/>
      <c r="N803" s="36">
        <v>0</v>
      </c>
      <c r="O803" s="40"/>
      <c r="P803" s="36">
        <v>0</v>
      </c>
      <c r="Q803" s="40"/>
      <c r="R803" s="36">
        <v>0</v>
      </c>
    </row>
    <row r="804" spans="1:18" x14ac:dyDescent="0.25">
      <c r="A804" s="65"/>
      <c r="B804" s="65"/>
      <c r="C804" s="65" t="s">
        <v>164</v>
      </c>
      <c r="D804" s="14"/>
      <c r="E804" s="65"/>
      <c r="F804" s="36">
        <f t="shared" si="41"/>
        <v>2212000</v>
      </c>
      <c r="G804" s="40"/>
      <c r="H804" s="36">
        <v>0</v>
      </c>
      <c r="I804" s="40"/>
      <c r="J804" s="36">
        <v>2212000</v>
      </c>
      <c r="K804" s="40"/>
      <c r="L804" s="36">
        <v>0</v>
      </c>
      <c r="M804" s="40"/>
      <c r="N804" s="36">
        <v>672000</v>
      </c>
      <c r="O804" s="40"/>
      <c r="P804" s="36">
        <v>1819000</v>
      </c>
      <c r="Q804" s="40"/>
      <c r="R804" s="36">
        <v>279000</v>
      </c>
    </row>
    <row r="805" spans="1:18" x14ac:dyDescent="0.25">
      <c r="A805" s="65"/>
      <c r="B805" s="65"/>
      <c r="C805" s="65" t="s">
        <v>165</v>
      </c>
      <c r="D805" s="65"/>
      <c r="E805" s="65"/>
      <c r="F805" s="36"/>
      <c r="G805" s="40"/>
      <c r="H805" s="36"/>
      <c r="I805" s="40"/>
      <c r="J805" s="36"/>
      <c r="K805" s="40"/>
      <c r="L805" s="36"/>
      <c r="M805" s="40"/>
      <c r="N805" s="36"/>
      <c r="O805" s="40"/>
      <c r="P805" s="36"/>
      <c r="Q805" s="40"/>
      <c r="R805" s="36"/>
    </row>
    <row r="806" spans="1:18" x14ac:dyDescent="0.25">
      <c r="A806" s="65"/>
      <c r="B806" s="14"/>
      <c r="C806" s="65"/>
      <c r="D806" s="65" t="s">
        <v>166</v>
      </c>
      <c r="E806" s="65"/>
      <c r="F806" s="36">
        <f t="shared" si="41"/>
        <v>49000</v>
      </c>
      <c r="G806" s="40"/>
      <c r="H806" s="36">
        <v>0</v>
      </c>
      <c r="I806" s="40"/>
      <c r="J806" s="36">
        <v>49000</v>
      </c>
      <c r="K806" s="40"/>
      <c r="L806" s="36">
        <v>0</v>
      </c>
      <c r="M806" s="40"/>
      <c r="N806" s="36">
        <v>45000</v>
      </c>
      <c r="O806" s="40"/>
      <c r="P806" s="36">
        <v>4000</v>
      </c>
      <c r="Q806" s="40"/>
      <c r="R806" s="36">
        <v>0</v>
      </c>
    </row>
    <row r="807" spans="1:18" x14ac:dyDescent="0.25">
      <c r="A807" s="65"/>
      <c r="B807" s="65"/>
      <c r="C807" s="65" t="s">
        <v>379</v>
      </c>
      <c r="D807" s="14"/>
      <c r="E807" s="65"/>
      <c r="F807" s="36">
        <f t="shared" si="41"/>
        <v>7523000</v>
      </c>
      <c r="G807" s="40"/>
      <c r="H807" s="36">
        <v>0</v>
      </c>
      <c r="I807" s="40"/>
      <c r="J807" s="36">
        <v>7494000</v>
      </c>
      <c r="K807" s="40"/>
      <c r="L807" s="36">
        <v>29000</v>
      </c>
      <c r="M807" s="40"/>
      <c r="N807" s="36">
        <v>3641000</v>
      </c>
      <c r="O807" s="40"/>
      <c r="P807" s="36">
        <v>4964000</v>
      </c>
      <c r="Q807" s="40"/>
      <c r="R807" s="36">
        <v>1082000</v>
      </c>
    </row>
    <row r="808" spans="1:18" x14ac:dyDescent="0.25">
      <c r="A808" s="65"/>
      <c r="B808" s="65"/>
      <c r="C808" s="65" t="s">
        <v>368</v>
      </c>
      <c r="D808" s="14"/>
      <c r="E808" s="65"/>
      <c r="F808" s="36">
        <f t="shared" si="41"/>
        <v>67000</v>
      </c>
      <c r="G808" s="40"/>
      <c r="H808" s="36">
        <v>0</v>
      </c>
      <c r="I808" s="40"/>
      <c r="J808" s="36">
        <v>64000</v>
      </c>
      <c r="K808" s="40"/>
      <c r="L808" s="36">
        <v>3000</v>
      </c>
      <c r="M808" s="40"/>
      <c r="N808" s="36">
        <v>0</v>
      </c>
      <c r="O808" s="40"/>
      <c r="P808" s="36">
        <v>66000</v>
      </c>
      <c r="Q808" s="40"/>
      <c r="R808" s="36">
        <v>-1000</v>
      </c>
    </row>
    <row r="809" spans="1:18" x14ac:dyDescent="0.25">
      <c r="A809" s="65"/>
      <c r="B809" s="14"/>
      <c r="C809" s="65" t="s">
        <v>380</v>
      </c>
      <c r="D809" s="14"/>
      <c r="E809" s="65"/>
      <c r="F809" s="36">
        <f t="shared" si="41"/>
        <v>4319000</v>
      </c>
      <c r="G809" s="40"/>
      <c r="H809" s="36">
        <v>0</v>
      </c>
      <c r="I809" s="40"/>
      <c r="J809" s="36">
        <v>4317000</v>
      </c>
      <c r="K809" s="40"/>
      <c r="L809" s="36">
        <v>2000</v>
      </c>
      <c r="M809" s="40"/>
      <c r="N809" s="36">
        <v>2249000</v>
      </c>
      <c r="O809" s="40"/>
      <c r="P809" s="36">
        <v>2071000</v>
      </c>
      <c r="Q809" s="40"/>
      <c r="R809" s="36">
        <v>1000</v>
      </c>
    </row>
    <row r="810" spans="1:18" x14ac:dyDescent="0.25">
      <c r="A810" s="65"/>
      <c r="B810" s="14"/>
      <c r="C810" s="65" t="s">
        <v>381</v>
      </c>
      <c r="D810" s="14"/>
      <c r="E810" s="65"/>
      <c r="F810" s="36">
        <f t="shared" si="41"/>
        <v>648000</v>
      </c>
      <c r="G810" s="40"/>
      <c r="H810" s="36">
        <v>8000</v>
      </c>
      <c r="I810" s="40"/>
      <c r="J810" s="36">
        <v>640000</v>
      </c>
      <c r="K810" s="40"/>
      <c r="L810" s="36">
        <v>0</v>
      </c>
      <c r="M810" s="40"/>
      <c r="N810" s="36">
        <v>406000</v>
      </c>
      <c r="O810" s="40"/>
      <c r="P810" s="36">
        <v>241000</v>
      </c>
      <c r="Q810" s="40"/>
      <c r="R810" s="36">
        <v>-1000</v>
      </c>
    </row>
    <row r="811" spans="1:18" x14ac:dyDescent="0.25">
      <c r="A811" s="65"/>
      <c r="B811" s="14"/>
      <c r="C811" s="65" t="s">
        <v>382</v>
      </c>
      <c r="D811" s="14"/>
      <c r="E811" s="65"/>
      <c r="F811" s="39">
        <f t="shared" si="41"/>
        <v>1753000</v>
      </c>
      <c r="G811" s="40"/>
      <c r="H811" s="39">
        <v>0</v>
      </c>
      <c r="I811" s="40"/>
      <c r="J811" s="39">
        <v>1752000</v>
      </c>
      <c r="K811" s="40"/>
      <c r="L811" s="39">
        <v>1000</v>
      </c>
      <c r="M811" s="40"/>
      <c r="N811" s="39">
        <v>707000</v>
      </c>
      <c r="O811" s="40"/>
      <c r="P811" s="39">
        <v>1045000</v>
      </c>
      <c r="Q811" s="40"/>
      <c r="R811" s="39">
        <v>-1000</v>
      </c>
    </row>
    <row r="812" spans="1:18" x14ac:dyDescent="0.25">
      <c r="A812" s="65"/>
      <c r="B812" s="14"/>
      <c r="C812" s="65"/>
      <c r="D812" s="14"/>
      <c r="E812" s="65"/>
      <c r="F812" s="36"/>
      <c r="G812" s="40"/>
      <c r="H812" s="36"/>
      <c r="I812" s="40"/>
      <c r="J812" s="36"/>
      <c r="K812" s="40"/>
      <c r="L812" s="36"/>
      <c r="M812" s="40"/>
      <c r="N812" s="36"/>
      <c r="O812" s="40"/>
      <c r="P812" s="36"/>
      <c r="Q812" s="40"/>
      <c r="R812" s="36"/>
    </row>
    <row r="813" spans="1:18" x14ac:dyDescent="0.25">
      <c r="A813" s="65"/>
      <c r="B813" s="14"/>
      <c r="C813" s="65"/>
      <c r="D813" s="14"/>
      <c r="E813" s="65" t="s">
        <v>4</v>
      </c>
      <c r="F813" s="39">
        <f>SUM(F789:F811)</f>
        <v>33618000</v>
      </c>
      <c r="G813" s="41"/>
      <c r="H813" s="39">
        <f>SUM(H789:H811)</f>
        <v>-4260000</v>
      </c>
      <c r="I813" s="41"/>
      <c r="J813" s="39">
        <f>SUM(J789:J811)</f>
        <v>36514000</v>
      </c>
      <c r="K813" s="41"/>
      <c r="L813" s="39">
        <f>SUM(L789:L811)</f>
        <v>1364000</v>
      </c>
      <c r="M813" s="41"/>
      <c r="N813" s="39">
        <f>SUM(N789:N811)</f>
        <v>17124000</v>
      </c>
      <c r="O813" s="41"/>
      <c r="P813" s="39">
        <f>SUM(P789:P811)</f>
        <v>18343000</v>
      </c>
      <c r="Q813" s="41"/>
      <c r="R813" s="39">
        <f>SUM(R789:R811)</f>
        <v>1849000</v>
      </c>
    </row>
    <row r="814" spans="1:18" x14ac:dyDescent="0.25">
      <c r="A814" s="65"/>
      <c r="B814" s="14"/>
      <c r="C814" s="65"/>
      <c r="D814" s="14"/>
      <c r="E814" s="65"/>
      <c r="F814" s="36"/>
      <c r="G814" s="40"/>
      <c r="H814" s="36"/>
      <c r="I814" s="40"/>
      <c r="J814" s="36"/>
      <c r="K814" s="40"/>
      <c r="L814" s="36"/>
      <c r="M814" s="40"/>
      <c r="N814" s="36"/>
      <c r="O814" s="40"/>
      <c r="P814" s="36"/>
      <c r="Q814" s="40"/>
      <c r="R814" s="36"/>
    </row>
    <row r="815" spans="1:18" x14ac:dyDescent="0.25">
      <c r="A815" s="65"/>
      <c r="B815" s="65" t="s">
        <v>383</v>
      </c>
      <c r="C815" s="65"/>
      <c r="D815" s="14"/>
      <c r="E815" s="65"/>
      <c r="F815" s="41"/>
      <c r="G815" s="40"/>
      <c r="H815" s="41"/>
      <c r="I815" s="40"/>
      <c r="J815" s="41"/>
      <c r="K815" s="40"/>
      <c r="L815" s="41"/>
      <c r="M815" s="40"/>
      <c r="N815" s="41"/>
      <c r="O815" s="40"/>
      <c r="P815" s="41"/>
      <c r="Q815" s="40"/>
      <c r="R815" s="41"/>
    </row>
    <row r="816" spans="1:18" x14ac:dyDescent="0.25">
      <c r="A816" s="65"/>
      <c r="B816" s="65"/>
      <c r="C816" s="65" t="s">
        <v>384</v>
      </c>
      <c r="D816" s="14"/>
      <c r="E816" s="65"/>
      <c r="F816" s="36"/>
      <c r="G816" s="40"/>
      <c r="H816" s="41"/>
      <c r="I816" s="40"/>
      <c r="J816" s="41"/>
      <c r="K816" s="40"/>
      <c r="L816" s="41"/>
      <c r="M816" s="40"/>
      <c r="N816" s="41"/>
      <c r="O816" s="40"/>
      <c r="P816" s="41"/>
      <c r="Q816" s="40"/>
      <c r="R816" s="41"/>
    </row>
    <row r="817" spans="1:18" x14ac:dyDescent="0.25">
      <c r="A817" s="65"/>
      <c r="B817" s="65"/>
      <c r="C817" s="65" t="s">
        <v>385</v>
      </c>
      <c r="D817" s="14"/>
      <c r="E817" s="65"/>
      <c r="F817" s="36">
        <f>SUM(H817:L817)</f>
        <v>108000</v>
      </c>
      <c r="G817" s="40"/>
      <c r="H817" s="36">
        <v>0</v>
      </c>
      <c r="I817" s="40"/>
      <c r="J817" s="36">
        <v>108000</v>
      </c>
      <c r="K817" s="40"/>
      <c r="L817" s="36">
        <v>0</v>
      </c>
      <c r="M817" s="40"/>
      <c r="N817" s="36">
        <v>75000</v>
      </c>
      <c r="O817" s="40"/>
      <c r="P817" s="36">
        <v>33000</v>
      </c>
      <c r="Q817" s="40"/>
      <c r="R817" s="36">
        <v>0</v>
      </c>
    </row>
    <row r="818" spans="1:18" x14ac:dyDescent="0.25">
      <c r="A818" s="65"/>
      <c r="B818" s="65"/>
      <c r="C818" s="65" t="s">
        <v>386</v>
      </c>
      <c r="D818" s="14"/>
      <c r="E818" s="65"/>
      <c r="F818" s="36">
        <f>SUM(H818:L818)</f>
        <v>0</v>
      </c>
      <c r="G818" s="40"/>
      <c r="H818" s="36">
        <v>0</v>
      </c>
      <c r="I818" s="40"/>
      <c r="J818" s="36">
        <v>0</v>
      </c>
      <c r="K818" s="40"/>
      <c r="L818" s="36">
        <v>0</v>
      </c>
      <c r="M818" s="40"/>
      <c r="N818" s="36">
        <v>0</v>
      </c>
      <c r="O818" s="40"/>
      <c r="P818" s="36">
        <v>0</v>
      </c>
      <c r="Q818" s="40"/>
      <c r="R818" s="36">
        <v>0</v>
      </c>
    </row>
    <row r="819" spans="1:18" x14ac:dyDescent="0.25">
      <c r="A819" s="65"/>
      <c r="B819" s="14"/>
      <c r="C819" s="65" t="s">
        <v>387</v>
      </c>
      <c r="D819" s="14"/>
      <c r="E819" s="65"/>
      <c r="F819" s="36">
        <f>SUM(H819:L819)</f>
        <v>42000</v>
      </c>
      <c r="G819" s="40"/>
      <c r="H819" s="36">
        <v>0</v>
      </c>
      <c r="I819" s="40"/>
      <c r="J819" s="36">
        <v>42000</v>
      </c>
      <c r="K819" s="40"/>
      <c r="L819" s="36">
        <v>0</v>
      </c>
      <c r="M819" s="40"/>
      <c r="N819" s="36">
        <v>18000</v>
      </c>
      <c r="O819" s="40"/>
      <c r="P819" s="36">
        <v>24000</v>
      </c>
      <c r="Q819" s="40"/>
      <c r="R819" s="36">
        <v>0</v>
      </c>
    </row>
    <row r="820" spans="1:18" x14ac:dyDescent="0.25">
      <c r="A820" s="65"/>
      <c r="B820" s="14"/>
      <c r="C820" s="65" t="s">
        <v>388</v>
      </c>
      <c r="D820" s="14"/>
      <c r="E820" s="65"/>
      <c r="F820" s="36">
        <f>SUM(H820:L820)</f>
        <v>256000</v>
      </c>
      <c r="G820" s="40"/>
      <c r="H820" s="36">
        <v>0</v>
      </c>
      <c r="I820" s="40"/>
      <c r="J820" s="36">
        <v>256000</v>
      </c>
      <c r="K820" s="40"/>
      <c r="L820" s="36">
        <v>0</v>
      </c>
      <c r="M820" s="40"/>
      <c r="N820" s="36">
        <v>31000</v>
      </c>
      <c r="O820" s="40"/>
      <c r="P820" s="36">
        <v>225000</v>
      </c>
      <c r="Q820" s="40"/>
      <c r="R820" s="36">
        <v>0</v>
      </c>
    </row>
    <row r="821" spans="1:18" x14ac:dyDescent="0.25">
      <c r="A821" s="65"/>
      <c r="B821" s="14"/>
      <c r="C821" s="65" t="s">
        <v>358</v>
      </c>
      <c r="D821" s="14"/>
      <c r="E821" s="65"/>
      <c r="F821" s="39">
        <f>SUM(H821:L821)</f>
        <v>9000</v>
      </c>
      <c r="G821" s="40"/>
      <c r="H821" s="39">
        <v>0</v>
      </c>
      <c r="I821" s="40"/>
      <c r="J821" s="39">
        <v>9000</v>
      </c>
      <c r="K821" s="40"/>
      <c r="L821" s="39">
        <v>0</v>
      </c>
      <c r="M821" s="40"/>
      <c r="N821" s="39">
        <v>0</v>
      </c>
      <c r="O821" s="40"/>
      <c r="P821" s="39">
        <v>9000</v>
      </c>
      <c r="Q821" s="40"/>
      <c r="R821" s="39">
        <v>0</v>
      </c>
    </row>
    <row r="822" spans="1:18" x14ac:dyDescent="0.25">
      <c r="A822" s="65"/>
      <c r="B822" s="14"/>
      <c r="C822" s="65"/>
      <c r="D822" s="14"/>
      <c r="E822" s="65"/>
      <c r="F822" s="36"/>
      <c r="G822" s="40"/>
      <c r="H822" s="36"/>
      <c r="I822" s="40"/>
      <c r="J822" s="36"/>
      <c r="K822" s="40"/>
      <c r="L822" s="36"/>
      <c r="M822" s="40"/>
      <c r="N822" s="36"/>
      <c r="O822" s="40"/>
      <c r="P822" s="36"/>
      <c r="Q822" s="40"/>
      <c r="R822" s="36"/>
    </row>
    <row r="823" spans="1:18" x14ac:dyDescent="0.25">
      <c r="A823" s="65"/>
      <c r="B823" s="14"/>
      <c r="C823" s="65"/>
      <c r="D823" s="14"/>
      <c r="E823" s="65" t="s">
        <v>4</v>
      </c>
      <c r="F823" s="39">
        <f>SUM(F817:F821)</f>
        <v>415000</v>
      </c>
      <c r="G823" s="41"/>
      <c r="H823" s="39">
        <f>SUM(H817:H821)</f>
        <v>0</v>
      </c>
      <c r="I823" s="41"/>
      <c r="J823" s="39">
        <f>SUM(J817:J821)</f>
        <v>415000</v>
      </c>
      <c r="K823" s="41"/>
      <c r="L823" s="39">
        <f>SUM(L817:L821)</f>
        <v>0</v>
      </c>
      <c r="M823" s="41"/>
      <c r="N823" s="39">
        <f>SUM(N817:N821)</f>
        <v>124000</v>
      </c>
      <c r="O823" s="41"/>
      <c r="P823" s="39">
        <f>SUM(P817:P821)</f>
        <v>291000</v>
      </c>
      <c r="Q823" s="41"/>
      <c r="R823" s="39">
        <f>SUM(R817:R821)</f>
        <v>0</v>
      </c>
    </row>
    <row r="824" spans="1:18" x14ac:dyDescent="0.25">
      <c r="A824" s="65"/>
      <c r="B824" s="14"/>
      <c r="C824" s="65"/>
      <c r="D824" s="14"/>
      <c r="E824" s="65"/>
      <c r="F824" s="36"/>
      <c r="G824" s="40"/>
      <c r="H824" s="36"/>
      <c r="I824" s="40"/>
      <c r="J824" s="36"/>
      <c r="K824" s="40"/>
      <c r="L824" s="36"/>
      <c r="M824" s="40"/>
      <c r="N824" s="36"/>
      <c r="O824" s="40"/>
      <c r="P824" s="36"/>
      <c r="Q824" s="40"/>
      <c r="R824" s="36"/>
    </row>
    <row r="825" spans="1:18" x14ac:dyDescent="0.25">
      <c r="A825" s="65"/>
      <c r="B825" s="65" t="s">
        <v>389</v>
      </c>
      <c r="C825" s="65"/>
      <c r="D825" s="14"/>
      <c r="E825" s="65"/>
      <c r="F825" s="36"/>
      <c r="G825" s="40"/>
      <c r="H825" s="36"/>
      <c r="I825" s="40"/>
      <c r="J825" s="36"/>
      <c r="K825" s="40"/>
      <c r="L825" s="36"/>
      <c r="M825" s="40"/>
      <c r="N825" s="36"/>
      <c r="O825" s="40"/>
      <c r="P825" s="36"/>
      <c r="Q825" s="40"/>
      <c r="R825" s="36"/>
    </row>
    <row r="826" spans="1:18" x14ac:dyDescent="0.25">
      <c r="A826" s="65"/>
      <c r="B826" s="65"/>
      <c r="C826" s="65" t="s">
        <v>390</v>
      </c>
      <c r="D826" s="14"/>
      <c r="E826" s="65"/>
      <c r="F826" s="36"/>
      <c r="G826" s="40"/>
      <c r="H826" s="36"/>
      <c r="I826" s="40"/>
      <c r="J826" s="36"/>
      <c r="K826" s="40"/>
      <c r="L826" s="36"/>
      <c r="M826" s="40"/>
      <c r="N826" s="36"/>
      <c r="O826" s="40"/>
      <c r="P826" s="36"/>
      <c r="Q826" s="40"/>
      <c r="R826" s="36"/>
    </row>
    <row r="827" spans="1:18" x14ac:dyDescent="0.25">
      <c r="A827" s="65"/>
      <c r="B827" s="14"/>
      <c r="C827" s="65" t="s">
        <v>391</v>
      </c>
      <c r="D827" s="14"/>
      <c r="E827" s="65"/>
      <c r="F827" s="36">
        <f>SUM(H827:L827)</f>
        <v>5926000</v>
      </c>
      <c r="G827" s="40"/>
      <c r="H827" s="36">
        <v>71000</v>
      </c>
      <c r="I827" s="40"/>
      <c r="J827" s="36">
        <v>5633000</v>
      </c>
      <c r="K827" s="40"/>
      <c r="L827" s="36">
        <v>222000</v>
      </c>
      <c r="M827" s="40"/>
      <c r="N827" s="36">
        <v>3069000</v>
      </c>
      <c r="O827" s="40"/>
      <c r="P827" s="36">
        <v>2906000</v>
      </c>
      <c r="Q827" s="40"/>
      <c r="R827" s="36">
        <v>49000</v>
      </c>
    </row>
    <row r="828" spans="1:18" x14ac:dyDescent="0.25">
      <c r="A828" s="65"/>
      <c r="B828" s="14"/>
      <c r="C828" s="65" t="s">
        <v>392</v>
      </c>
      <c r="D828" s="14"/>
      <c r="E828" s="65"/>
      <c r="F828" s="36">
        <f t="shared" ref="F828:F833" si="42">SUM(H828:L828)</f>
        <v>1598000</v>
      </c>
      <c r="G828" s="40"/>
      <c r="H828" s="36">
        <v>17000</v>
      </c>
      <c r="I828" s="40"/>
      <c r="J828" s="36">
        <v>1392000</v>
      </c>
      <c r="K828" s="40"/>
      <c r="L828" s="36">
        <v>189000</v>
      </c>
      <c r="M828" s="40"/>
      <c r="N828" s="36">
        <v>927000</v>
      </c>
      <c r="O828" s="40"/>
      <c r="P828" s="36">
        <v>672000</v>
      </c>
      <c r="Q828" s="40"/>
      <c r="R828" s="36">
        <v>1000</v>
      </c>
    </row>
    <row r="829" spans="1:18" x14ac:dyDescent="0.25">
      <c r="A829" s="65"/>
      <c r="B829" s="14"/>
      <c r="C829" s="65" t="s">
        <v>393</v>
      </c>
      <c r="D829" s="14"/>
      <c r="E829" s="65"/>
      <c r="F829" s="36">
        <f t="shared" si="42"/>
        <v>3118000</v>
      </c>
      <c r="G829" s="40"/>
      <c r="H829" s="36">
        <v>100000</v>
      </c>
      <c r="I829" s="40"/>
      <c r="J829" s="36">
        <v>2924000</v>
      </c>
      <c r="K829" s="40"/>
      <c r="L829" s="36">
        <v>94000</v>
      </c>
      <c r="M829" s="40"/>
      <c r="N829" s="36">
        <v>1831000</v>
      </c>
      <c r="O829" s="40"/>
      <c r="P829" s="36">
        <v>1287000</v>
      </c>
      <c r="Q829" s="40"/>
      <c r="R829" s="36">
        <v>0</v>
      </c>
    </row>
    <row r="830" spans="1:18" x14ac:dyDescent="0.25">
      <c r="A830" s="65"/>
      <c r="B830" s="14"/>
      <c r="C830" s="65" t="s">
        <v>167</v>
      </c>
      <c r="D830" s="14"/>
      <c r="E830" s="65"/>
      <c r="F830" s="36">
        <f t="shared" si="42"/>
        <v>944000</v>
      </c>
      <c r="G830" s="40"/>
      <c r="H830" s="36">
        <v>722000</v>
      </c>
      <c r="I830" s="40"/>
      <c r="J830" s="36">
        <v>222000</v>
      </c>
      <c r="K830" s="40"/>
      <c r="L830" s="36">
        <v>0</v>
      </c>
      <c r="M830" s="40"/>
      <c r="N830" s="36">
        <v>539000</v>
      </c>
      <c r="O830" s="40"/>
      <c r="P830" s="36">
        <v>406000</v>
      </c>
      <c r="Q830" s="40"/>
      <c r="R830" s="36">
        <v>1000</v>
      </c>
    </row>
    <row r="831" spans="1:18" x14ac:dyDescent="0.25">
      <c r="A831" s="65"/>
      <c r="B831" s="65"/>
      <c r="C831" s="65" t="s">
        <v>394</v>
      </c>
      <c r="D831" s="14"/>
      <c r="E831" s="65"/>
      <c r="F831" s="36">
        <f t="shared" si="42"/>
        <v>21000</v>
      </c>
      <c r="G831" s="40"/>
      <c r="H831" s="36">
        <v>21000</v>
      </c>
      <c r="I831" s="40"/>
      <c r="J831" s="36">
        <v>0</v>
      </c>
      <c r="K831" s="40"/>
      <c r="L831" s="36">
        <v>0</v>
      </c>
      <c r="M831" s="40"/>
      <c r="N831" s="36">
        <v>0</v>
      </c>
      <c r="O831" s="40"/>
      <c r="P831" s="36">
        <v>21000</v>
      </c>
      <c r="Q831" s="40"/>
      <c r="R831" s="36">
        <v>0</v>
      </c>
    </row>
    <row r="832" spans="1:18" x14ac:dyDescent="0.25">
      <c r="A832" s="65"/>
      <c r="B832" s="14"/>
      <c r="C832" s="65" t="s">
        <v>395</v>
      </c>
      <c r="D832" s="14"/>
      <c r="E832" s="65"/>
      <c r="F832" s="36">
        <f t="shared" si="42"/>
        <v>1636000</v>
      </c>
      <c r="G832" s="40"/>
      <c r="H832" s="36">
        <v>0</v>
      </c>
      <c r="I832" s="40"/>
      <c r="J832" s="36">
        <v>1558000</v>
      </c>
      <c r="K832" s="40"/>
      <c r="L832" s="36">
        <v>78000</v>
      </c>
      <c r="M832" s="40"/>
      <c r="N832" s="36">
        <v>1093000</v>
      </c>
      <c r="O832" s="40"/>
      <c r="P832" s="36">
        <v>725000</v>
      </c>
      <c r="Q832" s="40"/>
      <c r="R832" s="36">
        <v>182000</v>
      </c>
    </row>
    <row r="833" spans="1:18" x14ac:dyDescent="0.25">
      <c r="A833" s="65"/>
      <c r="B833" s="14"/>
      <c r="C833" s="15" t="s">
        <v>359</v>
      </c>
      <c r="D833" s="14"/>
      <c r="E833" s="65"/>
      <c r="F833" s="39">
        <f t="shared" si="42"/>
        <v>814000</v>
      </c>
      <c r="G833" s="40"/>
      <c r="H833" s="39">
        <v>189000</v>
      </c>
      <c r="I833" s="40"/>
      <c r="J833" s="39">
        <v>619000</v>
      </c>
      <c r="K833" s="40"/>
      <c r="L833" s="39">
        <v>6000</v>
      </c>
      <c r="M833" s="40"/>
      <c r="N833" s="39">
        <v>359000</v>
      </c>
      <c r="O833" s="40"/>
      <c r="P833" s="39">
        <v>454000</v>
      </c>
      <c r="Q833" s="40"/>
      <c r="R833" s="39">
        <v>-1000</v>
      </c>
    </row>
    <row r="834" spans="1:18" x14ac:dyDescent="0.25">
      <c r="A834" s="65"/>
      <c r="B834" s="65"/>
      <c r="C834" s="65"/>
      <c r="D834" s="14"/>
      <c r="E834" s="65"/>
      <c r="F834" s="41"/>
      <c r="G834" s="40"/>
      <c r="H834" s="41"/>
      <c r="I834" s="40"/>
      <c r="J834" s="41"/>
      <c r="K834" s="40"/>
      <c r="L834" s="41"/>
      <c r="M834" s="40"/>
      <c r="N834" s="41"/>
      <c r="O834" s="40"/>
      <c r="P834" s="41"/>
      <c r="Q834" s="40"/>
      <c r="R834" s="41"/>
    </row>
    <row r="835" spans="1:18" x14ac:dyDescent="0.25">
      <c r="A835" s="65"/>
      <c r="B835" s="65"/>
      <c r="C835" s="65"/>
      <c r="D835" s="14"/>
      <c r="E835" s="65" t="s">
        <v>4</v>
      </c>
      <c r="F835" s="39">
        <f>SUM(F827:F833)</f>
        <v>14057000</v>
      </c>
      <c r="G835" s="41"/>
      <c r="H835" s="39">
        <f>SUM(H827:H833)</f>
        <v>1120000</v>
      </c>
      <c r="I835" s="41"/>
      <c r="J835" s="39">
        <f>SUM(J827:J833)</f>
        <v>12348000</v>
      </c>
      <c r="K835" s="41"/>
      <c r="L835" s="39">
        <f>SUM(L827:L833)</f>
        <v>589000</v>
      </c>
      <c r="M835" s="41"/>
      <c r="N835" s="39">
        <f>SUM(N827:N833)</f>
        <v>7818000</v>
      </c>
      <c r="O835" s="41"/>
      <c r="P835" s="39">
        <f>SUM(P827:P833)</f>
        <v>6471000</v>
      </c>
      <c r="Q835" s="41"/>
      <c r="R835" s="39">
        <f>SUM(R827:R833)</f>
        <v>232000</v>
      </c>
    </row>
    <row r="836" spans="1:18" x14ac:dyDescent="0.25">
      <c r="A836" s="65"/>
      <c r="B836" s="65"/>
      <c r="C836" s="65"/>
      <c r="D836" s="14"/>
      <c r="E836" s="65"/>
      <c r="F836" s="41"/>
      <c r="G836" s="40"/>
      <c r="H836" s="41"/>
      <c r="I836" s="40"/>
      <c r="J836" s="41"/>
      <c r="K836" s="40"/>
      <c r="L836" s="41"/>
      <c r="M836" s="40"/>
      <c r="N836" s="41"/>
      <c r="O836" s="40"/>
      <c r="P836" s="41"/>
      <c r="Q836" s="40"/>
      <c r="R836" s="41"/>
    </row>
    <row r="837" spans="1:18" x14ac:dyDescent="0.25">
      <c r="A837" s="65"/>
      <c r="B837" s="65" t="s">
        <v>168</v>
      </c>
      <c r="C837" s="65"/>
      <c r="D837" s="65"/>
      <c r="E837" s="65"/>
      <c r="F837" s="41"/>
      <c r="G837" s="40"/>
      <c r="H837" s="41"/>
      <c r="I837" s="40"/>
      <c r="J837" s="41"/>
      <c r="K837" s="40"/>
      <c r="L837" s="41"/>
      <c r="M837" s="40"/>
      <c r="N837" s="41"/>
      <c r="O837" s="40"/>
      <c r="P837" s="41"/>
      <c r="Q837" s="40"/>
      <c r="R837" s="41"/>
    </row>
    <row r="838" spans="1:18" x14ac:dyDescent="0.25">
      <c r="A838" s="65"/>
      <c r="B838" s="65"/>
      <c r="C838" s="65" t="s">
        <v>365</v>
      </c>
      <c r="D838" s="65"/>
      <c r="E838" s="65"/>
      <c r="F838" s="41"/>
      <c r="G838" s="40"/>
      <c r="H838" s="41"/>
      <c r="I838" s="40"/>
      <c r="J838" s="41"/>
      <c r="K838" s="40"/>
      <c r="L838" s="41"/>
      <c r="M838" s="40"/>
      <c r="N838" s="41"/>
      <c r="O838" s="40"/>
      <c r="P838" s="41"/>
      <c r="Q838" s="40"/>
      <c r="R838" s="41"/>
    </row>
    <row r="839" spans="1:18" x14ac:dyDescent="0.25">
      <c r="A839" s="65"/>
      <c r="B839" s="65"/>
      <c r="C839" s="65" t="s">
        <v>396</v>
      </c>
      <c r="D839" s="14"/>
      <c r="E839" s="65"/>
      <c r="F839" s="36">
        <f>SUM(H839:L839)</f>
        <v>826000</v>
      </c>
      <c r="G839" s="40"/>
      <c r="H839" s="36">
        <v>400000</v>
      </c>
      <c r="I839" s="40"/>
      <c r="J839" s="36">
        <v>426000</v>
      </c>
      <c r="K839" s="40"/>
      <c r="L839" s="36">
        <v>0</v>
      </c>
      <c r="M839" s="40"/>
      <c r="N839" s="36">
        <v>515000</v>
      </c>
      <c r="O839" s="40"/>
      <c r="P839" s="36">
        <v>395000</v>
      </c>
      <c r="Q839" s="40"/>
      <c r="R839" s="36">
        <v>84000</v>
      </c>
    </row>
    <row r="840" spans="1:18" x14ac:dyDescent="0.25">
      <c r="A840" s="65"/>
      <c r="B840" s="14"/>
      <c r="C840" s="65" t="s">
        <v>397</v>
      </c>
      <c r="D840" s="14"/>
      <c r="E840" s="65"/>
      <c r="F840" s="39">
        <f>SUM(H840:L840)</f>
        <v>4274000</v>
      </c>
      <c r="G840" s="40"/>
      <c r="H840" s="39">
        <v>3176000</v>
      </c>
      <c r="I840" s="40"/>
      <c r="J840" s="39">
        <v>1078000</v>
      </c>
      <c r="K840" s="40"/>
      <c r="L840" s="39">
        <v>20000</v>
      </c>
      <c r="M840" s="40"/>
      <c r="N840" s="39">
        <v>2582000</v>
      </c>
      <c r="O840" s="40"/>
      <c r="P840" s="39">
        <v>1702000</v>
      </c>
      <c r="Q840" s="40"/>
      <c r="R840" s="39">
        <v>10000</v>
      </c>
    </row>
    <row r="841" spans="1:18" x14ac:dyDescent="0.25">
      <c r="A841" s="65"/>
      <c r="B841" s="14"/>
      <c r="C841" s="65"/>
      <c r="D841" s="14"/>
      <c r="E841" s="65"/>
      <c r="F841" s="36"/>
      <c r="G841" s="40"/>
      <c r="H841" s="36"/>
      <c r="I841" s="40"/>
      <c r="J841" s="36"/>
      <c r="K841" s="40"/>
      <c r="L841" s="36"/>
      <c r="M841" s="40"/>
      <c r="N841" s="36"/>
      <c r="O841" s="40"/>
      <c r="P841" s="36"/>
      <c r="Q841" s="40"/>
      <c r="R841" s="36"/>
    </row>
    <row r="842" spans="1:18" x14ac:dyDescent="0.25">
      <c r="A842" s="65"/>
      <c r="B842" s="14"/>
      <c r="C842" s="65"/>
      <c r="D842" s="14"/>
      <c r="E842" s="65" t="s">
        <v>4</v>
      </c>
      <c r="F842" s="39">
        <f>SUM(F839:F840)</f>
        <v>5100000</v>
      </c>
      <c r="G842" s="41"/>
      <c r="H842" s="39">
        <f>SUM(H839:H840)</f>
        <v>3576000</v>
      </c>
      <c r="I842" s="41"/>
      <c r="J842" s="39">
        <f>SUM(J839:J840)</f>
        <v>1504000</v>
      </c>
      <c r="K842" s="41"/>
      <c r="L842" s="39">
        <f>SUM(L839:L840)</f>
        <v>20000</v>
      </c>
      <c r="M842" s="41"/>
      <c r="N842" s="39">
        <f>SUM(N839:N840)</f>
        <v>3097000</v>
      </c>
      <c r="O842" s="41"/>
      <c r="P842" s="39">
        <f>SUM(P839:P840)</f>
        <v>2097000</v>
      </c>
      <c r="Q842" s="41"/>
      <c r="R842" s="39">
        <f>SUM(R839:R840)</f>
        <v>94000</v>
      </c>
    </row>
    <row r="843" spans="1:18" x14ac:dyDescent="0.25">
      <c r="A843" s="65"/>
      <c r="B843" s="14"/>
      <c r="C843" s="65"/>
      <c r="D843" s="14"/>
      <c r="E843" s="65"/>
      <c r="F843" s="41"/>
      <c r="G843" s="40"/>
      <c r="H843" s="41"/>
      <c r="I843" s="40"/>
      <c r="J843" s="41"/>
      <c r="K843" s="40"/>
      <c r="L843" s="41"/>
      <c r="M843" s="40"/>
      <c r="N843" s="41"/>
      <c r="O843" s="40"/>
      <c r="P843" s="41"/>
      <c r="Q843" s="40"/>
      <c r="R843" s="41"/>
    </row>
    <row r="844" spans="1:18" x14ac:dyDescent="0.25">
      <c r="A844" s="65"/>
      <c r="B844" s="65" t="s">
        <v>169</v>
      </c>
      <c r="C844" s="65"/>
      <c r="D844" s="65"/>
      <c r="E844" s="65"/>
      <c r="F844" s="36"/>
      <c r="G844" s="40"/>
      <c r="H844" s="36"/>
      <c r="I844" s="40"/>
      <c r="J844" s="36"/>
      <c r="K844" s="40"/>
      <c r="L844" s="36"/>
      <c r="M844" s="40"/>
      <c r="N844" s="36"/>
      <c r="O844" s="40"/>
      <c r="P844" s="36"/>
      <c r="Q844" s="40"/>
      <c r="R844" s="36"/>
    </row>
    <row r="845" spans="1:18" x14ac:dyDescent="0.25">
      <c r="A845" s="65"/>
      <c r="B845" s="65"/>
      <c r="C845" s="65" t="s">
        <v>170</v>
      </c>
      <c r="D845" s="65"/>
      <c r="E845" s="65"/>
      <c r="F845" s="36"/>
      <c r="G845" s="40"/>
      <c r="H845" s="36"/>
      <c r="I845" s="40"/>
      <c r="J845" s="36"/>
      <c r="K845" s="40"/>
      <c r="L845" s="36"/>
      <c r="M845" s="40"/>
      <c r="N845" s="36"/>
      <c r="O845" s="40"/>
      <c r="P845" s="36"/>
      <c r="Q845" s="40"/>
      <c r="R845" s="36"/>
    </row>
    <row r="846" spans="1:18" x14ac:dyDescent="0.25">
      <c r="A846" s="65"/>
      <c r="B846" s="14"/>
      <c r="C846" s="65" t="s">
        <v>398</v>
      </c>
      <c r="D846" s="14"/>
      <c r="E846" s="15"/>
      <c r="F846" s="36">
        <f>SUM(H846:L846)</f>
        <v>3354000</v>
      </c>
      <c r="G846" s="40"/>
      <c r="H846" s="36">
        <v>4000</v>
      </c>
      <c r="I846" s="40"/>
      <c r="J846" s="36">
        <v>3589000</v>
      </c>
      <c r="K846" s="40"/>
      <c r="L846" s="36">
        <v>-239000</v>
      </c>
      <c r="M846" s="40"/>
      <c r="N846" s="36">
        <v>2197000</v>
      </c>
      <c r="O846" s="40"/>
      <c r="P846" s="36">
        <v>1250000</v>
      </c>
      <c r="Q846" s="40"/>
      <c r="R846" s="36">
        <v>93000</v>
      </c>
    </row>
    <row r="847" spans="1:18" x14ac:dyDescent="0.25">
      <c r="A847" s="65"/>
      <c r="B847" s="65"/>
      <c r="C847" s="65" t="s">
        <v>399</v>
      </c>
      <c r="D847" s="14"/>
      <c r="E847" s="65"/>
      <c r="F847" s="39">
        <f>SUM(H847:L847)</f>
        <v>8315000</v>
      </c>
      <c r="G847" s="40"/>
      <c r="H847" s="39">
        <v>7866000</v>
      </c>
      <c r="I847" s="40"/>
      <c r="J847" s="39">
        <v>449000</v>
      </c>
      <c r="K847" s="40"/>
      <c r="L847" s="39">
        <v>0</v>
      </c>
      <c r="M847" s="40"/>
      <c r="N847" s="39">
        <v>4499000</v>
      </c>
      <c r="O847" s="40"/>
      <c r="P847" s="39">
        <v>3831000</v>
      </c>
      <c r="Q847" s="40"/>
      <c r="R847" s="39">
        <v>15000</v>
      </c>
    </row>
    <row r="848" spans="1:18" x14ac:dyDescent="0.25">
      <c r="A848" s="65"/>
      <c r="B848" s="65"/>
      <c r="C848" s="65"/>
      <c r="D848" s="14"/>
      <c r="E848" s="65"/>
      <c r="F848" s="36"/>
      <c r="G848" s="40"/>
      <c r="H848" s="36"/>
      <c r="I848" s="40"/>
      <c r="J848" s="36"/>
      <c r="K848" s="40"/>
      <c r="L848" s="36"/>
      <c r="M848" s="40"/>
      <c r="N848" s="36"/>
      <c r="O848" s="40"/>
      <c r="P848" s="36"/>
      <c r="Q848" s="40"/>
      <c r="R848" s="36"/>
    </row>
    <row r="849" spans="1:18" x14ac:dyDescent="0.25">
      <c r="A849" s="65"/>
      <c r="B849" s="65"/>
      <c r="C849" s="65"/>
      <c r="D849" s="14"/>
      <c r="E849" s="65" t="s">
        <v>4</v>
      </c>
      <c r="F849" s="39">
        <f>SUM(F846:F847)</f>
        <v>11669000</v>
      </c>
      <c r="G849" s="41"/>
      <c r="H849" s="39">
        <f>SUM(H846:H847)</f>
        <v>7870000</v>
      </c>
      <c r="I849" s="41"/>
      <c r="J849" s="39">
        <f>SUM(J846:J847)</f>
        <v>4038000</v>
      </c>
      <c r="K849" s="41"/>
      <c r="L849" s="39">
        <f>SUM(L846:L847)</f>
        <v>-239000</v>
      </c>
      <c r="M849" s="41"/>
      <c r="N849" s="39">
        <f>SUM(N846:N847)</f>
        <v>6696000</v>
      </c>
      <c r="O849" s="41"/>
      <c r="P849" s="39">
        <f>SUM(P846:P847)</f>
        <v>5081000</v>
      </c>
      <c r="Q849" s="41"/>
      <c r="R849" s="39">
        <f>SUM(R846:R847)</f>
        <v>108000</v>
      </c>
    </row>
    <row r="850" spans="1:18" x14ac:dyDescent="0.25">
      <c r="A850" s="65"/>
      <c r="B850" s="65"/>
      <c r="C850" s="65"/>
      <c r="D850" s="14"/>
      <c r="E850" s="65"/>
      <c r="F850" s="41"/>
      <c r="G850" s="40"/>
      <c r="H850" s="41"/>
      <c r="I850" s="40"/>
      <c r="J850" s="41"/>
      <c r="K850" s="40"/>
      <c r="L850" s="41"/>
      <c r="M850" s="40"/>
      <c r="N850" s="41"/>
      <c r="O850" s="40"/>
      <c r="P850" s="41"/>
      <c r="Q850" s="40"/>
      <c r="R850" s="41"/>
    </row>
    <row r="851" spans="1:18" x14ac:dyDescent="0.25">
      <c r="A851" s="65"/>
      <c r="B851" s="65" t="s">
        <v>400</v>
      </c>
      <c r="C851" s="65"/>
      <c r="D851" s="14"/>
      <c r="E851" s="65"/>
      <c r="F851" s="41"/>
      <c r="G851" s="40"/>
      <c r="H851" s="41"/>
      <c r="I851" s="40"/>
      <c r="J851" s="41"/>
      <c r="K851" s="40"/>
      <c r="L851" s="41"/>
      <c r="M851" s="40"/>
      <c r="N851" s="41"/>
      <c r="O851" s="40"/>
      <c r="P851" s="41"/>
      <c r="Q851" s="40"/>
      <c r="R851" s="41"/>
    </row>
    <row r="852" spans="1:18" x14ac:dyDescent="0.25">
      <c r="A852" s="65"/>
      <c r="B852" s="14"/>
      <c r="C852" s="65" t="s">
        <v>401</v>
      </c>
      <c r="D852" s="14"/>
      <c r="E852" s="65"/>
      <c r="F852" s="36">
        <f>SUM(H852:L852)</f>
        <v>0</v>
      </c>
      <c r="G852" s="40"/>
      <c r="H852" s="36">
        <v>-5373000</v>
      </c>
      <c r="I852" s="40"/>
      <c r="J852" s="36">
        <v>5373000</v>
      </c>
      <c r="K852" s="40"/>
      <c r="L852" s="36">
        <v>0</v>
      </c>
      <c r="M852" s="40"/>
      <c r="N852" s="36">
        <v>0</v>
      </c>
      <c r="O852" s="40"/>
      <c r="P852" s="36">
        <v>0</v>
      </c>
      <c r="Q852" s="40"/>
      <c r="R852" s="36">
        <v>0</v>
      </c>
    </row>
    <row r="853" spans="1:18" x14ac:dyDescent="0.25">
      <c r="A853" s="65"/>
      <c r="B853" s="14"/>
      <c r="C853" s="65" t="s">
        <v>402</v>
      </c>
      <c r="D853" s="14"/>
      <c r="E853" s="65"/>
      <c r="F853" s="39">
        <f>SUM(H853:L853)</f>
        <v>54533000</v>
      </c>
      <c r="G853" s="40"/>
      <c r="H853" s="39">
        <v>0</v>
      </c>
      <c r="I853" s="40"/>
      <c r="J853" s="39">
        <v>54519000</v>
      </c>
      <c r="K853" s="40"/>
      <c r="L853" s="39">
        <v>14000</v>
      </c>
      <c r="M853" s="40"/>
      <c r="N853" s="39">
        <v>11275000</v>
      </c>
      <c r="O853" s="40"/>
      <c r="P853" s="39">
        <v>43342000</v>
      </c>
      <c r="Q853" s="40"/>
      <c r="R853" s="39">
        <v>84000</v>
      </c>
    </row>
    <row r="854" spans="1:18" x14ac:dyDescent="0.25">
      <c r="A854" s="65"/>
      <c r="B854" s="14"/>
      <c r="C854" s="65"/>
      <c r="D854" s="14"/>
      <c r="E854" s="65"/>
      <c r="F854" s="36"/>
      <c r="G854" s="40"/>
      <c r="H854" s="36"/>
      <c r="I854" s="40"/>
      <c r="J854" s="36"/>
      <c r="K854" s="40"/>
      <c r="L854" s="36"/>
      <c r="M854" s="40"/>
      <c r="N854" s="36"/>
      <c r="O854" s="40"/>
      <c r="P854" s="36"/>
      <c r="Q854" s="40"/>
      <c r="R854" s="36"/>
    </row>
    <row r="855" spans="1:18" x14ac:dyDescent="0.25">
      <c r="A855" s="65"/>
      <c r="B855" s="14"/>
      <c r="C855" s="65"/>
      <c r="D855" s="14"/>
      <c r="E855" s="65" t="s">
        <v>4</v>
      </c>
      <c r="F855" s="39">
        <f>SUM(F852:F853)</f>
        <v>54533000</v>
      </c>
      <c r="G855" s="41"/>
      <c r="H855" s="39">
        <f>SUM(H852:H853)</f>
        <v>-5373000</v>
      </c>
      <c r="I855" s="41"/>
      <c r="J855" s="39">
        <f>SUM(J852:J853)</f>
        <v>59892000</v>
      </c>
      <c r="K855" s="41"/>
      <c r="L855" s="39">
        <f>SUM(L852:L853)</f>
        <v>14000</v>
      </c>
      <c r="M855" s="41"/>
      <c r="N855" s="39">
        <f>SUM(N852:N853)</f>
        <v>11275000</v>
      </c>
      <c r="O855" s="41"/>
      <c r="P855" s="39">
        <f>SUM(P852:P853)</f>
        <v>43342000</v>
      </c>
      <c r="Q855" s="41"/>
      <c r="R855" s="39">
        <f>SUM(R852:R853)</f>
        <v>84000</v>
      </c>
    </row>
    <row r="856" spans="1:18" x14ac:dyDescent="0.25">
      <c r="A856" s="65"/>
      <c r="B856" s="14"/>
      <c r="C856" s="65"/>
      <c r="D856" s="14"/>
      <c r="E856" s="65"/>
      <c r="F856" s="36"/>
      <c r="G856" s="40"/>
      <c r="H856" s="36"/>
      <c r="I856" s="40"/>
      <c r="J856" s="36"/>
      <c r="K856" s="40"/>
      <c r="L856" s="36"/>
      <c r="M856" s="40"/>
      <c r="N856" s="36"/>
      <c r="O856" s="40"/>
      <c r="P856" s="36"/>
      <c r="Q856" s="40"/>
      <c r="R856" s="36"/>
    </row>
    <row r="857" spans="1:18" x14ac:dyDescent="0.25">
      <c r="A857" s="65"/>
      <c r="B857" s="65" t="s">
        <v>403</v>
      </c>
      <c r="C857" s="65"/>
      <c r="D857" s="14"/>
      <c r="E857" s="65"/>
      <c r="F857" s="41"/>
      <c r="G857" s="40"/>
      <c r="H857" s="41"/>
      <c r="I857" s="40"/>
      <c r="J857" s="41"/>
      <c r="K857" s="40"/>
      <c r="L857" s="41"/>
      <c r="M857" s="40"/>
      <c r="N857" s="41"/>
      <c r="O857" s="40"/>
      <c r="P857" s="41"/>
      <c r="Q857" s="40"/>
      <c r="R857" s="41"/>
    </row>
    <row r="858" spans="1:18" x14ac:dyDescent="0.25">
      <c r="A858" s="10"/>
      <c r="B858" s="14"/>
      <c r="C858" s="65" t="s">
        <v>172</v>
      </c>
      <c r="D858" s="14"/>
      <c r="E858" s="65"/>
      <c r="F858" s="36">
        <f>SUM(H858:L858)</f>
        <v>4061000</v>
      </c>
      <c r="G858" s="40"/>
      <c r="H858" s="36">
        <v>0</v>
      </c>
      <c r="I858" s="40"/>
      <c r="J858" s="36">
        <v>4061000</v>
      </c>
      <c r="K858" s="40"/>
      <c r="L858" s="36">
        <v>0</v>
      </c>
      <c r="M858" s="40"/>
      <c r="N858" s="36">
        <v>283000</v>
      </c>
      <c r="O858" s="40"/>
      <c r="P858" s="36">
        <v>3846000</v>
      </c>
      <c r="Q858" s="40"/>
      <c r="R858" s="36">
        <v>68000</v>
      </c>
    </row>
    <row r="859" spans="1:18" x14ac:dyDescent="0.25">
      <c r="A859" s="65"/>
      <c r="B859" s="14"/>
      <c r="C859" s="65" t="s">
        <v>171</v>
      </c>
      <c r="D859" s="15"/>
      <c r="E859" s="65"/>
      <c r="F859" s="36">
        <f>SUM(H859:L859)</f>
        <v>186000</v>
      </c>
      <c r="G859" s="40"/>
      <c r="H859" s="36">
        <v>186000</v>
      </c>
      <c r="I859" s="40"/>
      <c r="J859" s="36">
        <v>0</v>
      </c>
      <c r="K859" s="40"/>
      <c r="L859" s="36">
        <v>0</v>
      </c>
      <c r="M859" s="40"/>
      <c r="N859" s="36">
        <v>0</v>
      </c>
      <c r="O859" s="40"/>
      <c r="P859" s="36">
        <v>186000</v>
      </c>
      <c r="Q859" s="40"/>
      <c r="R859" s="36">
        <v>0</v>
      </c>
    </row>
    <row r="860" spans="1:18" x14ac:dyDescent="0.25">
      <c r="A860" s="10"/>
      <c r="B860" s="14"/>
      <c r="C860" s="65" t="s">
        <v>141</v>
      </c>
      <c r="D860" s="14"/>
      <c r="E860" s="65"/>
      <c r="F860" s="36">
        <f>SUM(H860:L860)</f>
        <v>0</v>
      </c>
      <c r="G860" s="40"/>
      <c r="H860" s="36">
        <v>0</v>
      </c>
      <c r="I860" s="40"/>
      <c r="J860" s="36">
        <v>0</v>
      </c>
      <c r="K860" s="40"/>
      <c r="L860" s="36">
        <v>0</v>
      </c>
      <c r="M860" s="40"/>
      <c r="N860" s="36">
        <v>0</v>
      </c>
      <c r="O860" s="40"/>
      <c r="P860" s="36">
        <v>0</v>
      </c>
      <c r="Q860" s="40"/>
      <c r="R860" s="36">
        <v>0</v>
      </c>
    </row>
    <row r="861" spans="1:18" x14ac:dyDescent="0.25">
      <c r="A861" s="65"/>
      <c r="B861" s="65"/>
      <c r="C861" s="65" t="s">
        <v>319</v>
      </c>
      <c r="D861" s="14"/>
      <c r="E861" s="65"/>
      <c r="F861" s="39">
        <f>SUM(H861:L861)</f>
        <v>0</v>
      </c>
      <c r="G861" s="40"/>
      <c r="H861" s="39">
        <v>0</v>
      </c>
      <c r="I861" s="40"/>
      <c r="J861" s="39">
        <v>0</v>
      </c>
      <c r="K861" s="40"/>
      <c r="L861" s="39">
        <v>0</v>
      </c>
      <c r="M861" s="40"/>
      <c r="N861" s="39">
        <v>0</v>
      </c>
      <c r="O861" s="40"/>
      <c r="P861" s="39">
        <v>0</v>
      </c>
      <c r="Q861" s="40"/>
      <c r="R861" s="39">
        <v>0</v>
      </c>
    </row>
    <row r="862" spans="1:18" x14ac:dyDescent="0.25">
      <c r="A862" s="65"/>
      <c r="B862" s="14"/>
      <c r="C862" s="65"/>
      <c r="D862" s="14"/>
      <c r="E862" s="65"/>
      <c r="F862" s="36"/>
      <c r="G862" s="40"/>
      <c r="H862" s="36"/>
      <c r="I862" s="40"/>
      <c r="J862" s="36"/>
      <c r="K862" s="40"/>
      <c r="L862" s="36"/>
      <c r="M862" s="40"/>
      <c r="N862" s="36"/>
      <c r="O862" s="40"/>
      <c r="P862" s="36"/>
      <c r="Q862" s="40"/>
      <c r="R862" s="36"/>
    </row>
    <row r="863" spans="1:18" x14ac:dyDescent="0.25">
      <c r="A863" s="65"/>
      <c r="B863" s="65"/>
      <c r="C863" s="65"/>
      <c r="D863" s="14"/>
      <c r="E863" s="65" t="s">
        <v>4</v>
      </c>
      <c r="F863" s="39">
        <f>SUM(F858:F861)</f>
        <v>4247000</v>
      </c>
      <c r="G863" s="41"/>
      <c r="H863" s="39">
        <f>SUM(H858:H861)</f>
        <v>186000</v>
      </c>
      <c r="I863" s="41"/>
      <c r="J863" s="39">
        <f>SUM(J858:J861)</f>
        <v>4061000</v>
      </c>
      <c r="K863" s="41"/>
      <c r="L863" s="39">
        <f>SUM(L858:L861)</f>
        <v>0</v>
      </c>
      <c r="M863" s="41"/>
      <c r="N863" s="39">
        <f>SUM(N858:N861)</f>
        <v>283000</v>
      </c>
      <c r="O863" s="41"/>
      <c r="P863" s="39">
        <f>SUM(P858:P861)</f>
        <v>4032000</v>
      </c>
      <c r="Q863" s="41"/>
      <c r="R863" s="39">
        <f>SUM(R858:R861)</f>
        <v>68000</v>
      </c>
    </row>
    <row r="864" spans="1:18" x14ac:dyDescent="0.25">
      <c r="A864" s="65"/>
      <c r="B864" s="65"/>
      <c r="C864" s="65"/>
      <c r="D864" s="14"/>
      <c r="E864" s="65"/>
      <c r="F864" s="36"/>
      <c r="G864" s="40"/>
      <c r="H864" s="36"/>
      <c r="I864" s="40"/>
      <c r="J864" s="36"/>
      <c r="K864" s="40"/>
      <c r="L864" s="36"/>
      <c r="M864" s="40"/>
      <c r="N864" s="36"/>
      <c r="O864" s="40"/>
      <c r="P864" s="36"/>
      <c r="Q864" s="40"/>
      <c r="R864" s="36"/>
    </row>
    <row r="865" spans="1:18" x14ac:dyDescent="0.25">
      <c r="A865" s="15"/>
      <c r="B865" s="14"/>
      <c r="C865" s="65"/>
      <c r="D865" s="14"/>
      <c r="E865" s="65" t="s">
        <v>404</v>
      </c>
      <c r="F865" s="39">
        <f>F785+F813+F823+F835+F842+F849+F855+F863</f>
        <v>135538000</v>
      </c>
      <c r="G865" s="40"/>
      <c r="H865" s="39">
        <f>H785+H813+H823+H835+H842+H849+H855+H863</f>
        <v>-5000</v>
      </c>
      <c r="I865" s="40"/>
      <c r="J865" s="39">
        <f>J785+J813+J823+J835+J842+J849+J855+J863</f>
        <v>133562000</v>
      </c>
      <c r="K865" s="40"/>
      <c r="L865" s="39">
        <f>L785+L813+L823+L835+L842+L849+L855+L863</f>
        <v>1981000</v>
      </c>
      <c r="M865" s="40"/>
      <c r="N865" s="39">
        <f>N785+N813+N823+N835+N842+N849+N855+N863</f>
        <v>52753000</v>
      </c>
      <c r="O865" s="40"/>
      <c r="P865" s="39">
        <f>P785+P813+P823+P835+P842+P849+P855+P863</f>
        <v>88228000</v>
      </c>
      <c r="Q865" s="40"/>
      <c r="R865" s="39">
        <f>R785+R813+R823+R835+R842+R849+R855+R863</f>
        <v>5443000</v>
      </c>
    </row>
    <row r="866" spans="1:18" x14ac:dyDescent="0.25">
      <c r="A866" s="65"/>
      <c r="B866" s="14"/>
      <c r="C866" s="65"/>
      <c r="D866" s="14"/>
      <c r="E866" s="65"/>
      <c r="F866" s="36"/>
      <c r="G866" s="40"/>
      <c r="H866" s="36"/>
      <c r="I866" s="40"/>
      <c r="J866" s="36"/>
      <c r="K866" s="40"/>
      <c r="L866" s="36"/>
      <c r="M866" s="40"/>
      <c r="N866" s="36"/>
      <c r="O866" s="40"/>
      <c r="P866" s="36"/>
      <c r="Q866" s="40"/>
      <c r="R866" s="36"/>
    </row>
    <row r="867" spans="1:18" x14ac:dyDescent="0.25">
      <c r="A867" s="10" t="s">
        <v>16</v>
      </c>
      <c r="B867" s="65"/>
      <c r="C867" s="65"/>
      <c r="D867" s="14"/>
      <c r="E867" s="65"/>
      <c r="F867" s="36"/>
      <c r="G867" s="40"/>
      <c r="H867" s="36"/>
      <c r="I867" s="40"/>
      <c r="J867" s="36"/>
      <c r="K867" s="40"/>
      <c r="L867" s="36"/>
      <c r="M867" s="40"/>
      <c r="N867" s="36"/>
      <c r="O867" s="40"/>
      <c r="P867" s="36"/>
      <c r="Q867" s="40"/>
      <c r="R867" s="36"/>
    </row>
    <row r="868" spans="1:18" x14ac:dyDescent="0.25">
      <c r="A868" s="65"/>
      <c r="B868" s="65"/>
      <c r="C868" s="65"/>
      <c r="D868" s="14"/>
      <c r="E868" s="65"/>
      <c r="F868" s="41"/>
      <c r="G868" s="40"/>
      <c r="H868" s="41"/>
      <c r="I868" s="40"/>
      <c r="J868" s="41"/>
      <c r="K868" s="40"/>
      <c r="L868" s="41"/>
      <c r="M868" s="40"/>
      <c r="N868" s="41"/>
      <c r="O868" s="40"/>
      <c r="P868" s="41"/>
      <c r="Q868" s="40"/>
      <c r="R868" s="41"/>
    </row>
    <row r="869" spans="1:18" x14ac:dyDescent="0.25">
      <c r="A869" s="65"/>
      <c r="B869" s="65" t="s">
        <v>405</v>
      </c>
      <c r="C869" s="65"/>
      <c r="D869" s="14"/>
      <c r="E869" s="65"/>
      <c r="F869" s="41"/>
      <c r="G869" s="40"/>
      <c r="H869" s="41"/>
      <c r="I869" s="40"/>
      <c r="J869" s="41"/>
      <c r="K869" s="40"/>
      <c r="L869" s="41"/>
      <c r="M869" s="40"/>
      <c r="N869" s="41"/>
      <c r="O869" s="40"/>
      <c r="P869" s="41"/>
      <c r="Q869" s="40"/>
      <c r="R869" s="41"/>
    </row>
    <row r="870" spans="1:18" x14ac:dyDescent="0.25">
      <c r="A870" s="65"/>
      <c r="B870" s="14"/>
      <c r="C870" s="65" t="s">
        <v>406</v>
      </c>
      <c r="D870" s="14"/>
      <c r="E870" s="65"/>
      <c r="F870" s="36">
        <f>SUM(H870:L870)</f>
        <v>909000</v>
      </c>
      <c r="G870" s="40"/>
      <c r="H870" s="36">
        <v>791000</v>
      </c>
      <c r="I870" s="40"/>
      <c r="J870" s="36">
        <v>116000</v>
      </c>
      <c r="K870" s="40"/>
      <c r="L870" s="36">
        <v>2000</v>
      </c>
      <c r="M870" s="40"/>
      <c r="N870" s="36">
        <v>466000</v>
      </c>
      <c r="O870" s="40"/>
      <c r="P870" s="36">
        <v>447000</v>
      </c>
      <c r="Q870" s="40"/>
      <c r="R870" s="36">
        <v>4000</v>
      </c>
    </row>
    <row r="871" spans="1:18" x14ac:dyDescent="0.25">
      <c r="A871" s="65"/>
      <c r="B871" s="14"/>
      <c r="C871" s="65" t="s">
        <v>407</v>
      </c>
      <c r="D871" s="14"/>
      <c r="E871" s="65"/>
      <c r="F871" s="36">
        <f t="shared" ref="F871:F880" si="43">SUM(H871:L871)</f>
        <v>0</v>
      </c>
      <c r="G871" s="40"/>
      <c r="H871" s="36">
        <v>0</v>
      </c>
      <c r="I871" s="40"/>
      <c r="J871" s="36">
        <v>0</v>
      </c>
      <c r="K871" s="40"/>
      <c r="L871" s="36">
        <v>0</v>
      </c>
      <c r="M871" s="40"/>
      <c r="N871" s="36">
        <v>0</v>
      </c>
      <c r="O871" s="40"/>
      <c r="P871" s="36">
        <v>0</v>
      </c>
      <c r="Q871" s="40"/>
      <c r="R871" s="36">
        <v>0</v>
      </c>
    </row>
    <row r="872" spans="1:18" x14ac:dyDescent="0.25">
      <c r="A872" s="65"/>
      <c r="B872" s="65"/>
      <c r="C872" s="65" t="s">
        <v>408</v>
      </c>
      <c r="D872" s="14"/>
      <c r="E872" s="65"/>
      <c r="F872" s="36">
        <f t="shared" si="43"/>
        <v>12371000</v>
      </c>
      <c r="G872" s="40"/>
      <c r="H872" s="36">
        <v>7952000</v>
      </c>
      <c r="I872" s="40"/>
      <c r="J872" s="36">
        <v>4237000</v>
      </c>
      <c r="K872" s="40"/>
      <c r="L872" s="36">
        <v>182000</v>
      </c>
      <c r="M872" s="40"/>
      <c r="N872" s="36">
        <v>12326000</v>
      </c>
      <c r="O872" s="40"/>
      <c r="P872" s="36">
        <v>9164000</v>
      </c>
      <c r="Q872" s="40"/>
      <c r="R872" s="36">
        <v>9119000</v>
      </c>
    </row>
    <row r="873" spans="1:18" x14ac:dyDescent="0.25">
      <c r="A873" s="65"/>
      <c r="B873" s="65"/>
      <c r="C873" s="65" t="s">
        <v>311</v>
      </c>
      <c r="D873" s="14"/>
      <c r="E873" s="65"/>
      <c r="F873" s="36">
        <f t="shared" ref="F873" si="44">SUM(H873:L873)</f>
        <v>0</v>
      </c>
      <c r="G873" s="40"/>
      <c r="H873" s="36">
        <v>-21258000</v>
      </c>
      <c r="I873" s="40"/>
      <c r="J873" s="36">
        <v>21258000</v>
      </c>
      <c r="K873" s="40"/>
      <c r="L873" s="36">
        <v>0</v>
      </c>
      <c r="M873" s="40"/>
      <c r="N873" s="36">
        <v>0</v>
      </c>
      <c r="O873" s="40"/>
      <c r="P873" s="36">
        <v>0</v>
      </c>
      <c r="Q873" s="40"/>
      <c r="R873" s="36">
        <v>0</v>
      </c>
    </row>
    <row r="874" spans="1:18" x14ac:dyDescent="0.25">
      <c r="A874" s="65"/>
      <c r="B874" s="65"/>
      <c r="C874" s="65" t="s">
        <v>409</v>
      </c>
      <c r="D874" s="14"/>
      <c r="E874" s="65"/>
      <c r="F874" s="36">
        <f t="shared" si="43"/>
        <v>1655000</v>
      </c>
      <c r="G874" s="40"/>
      <c r="H874" s="36">
        <v>0</v>
      </c>
      <c r="I874" s="40"/>
      <c r="J874" s="36">
        <v>1655000</v>
      </c>
      <c r="K874" s="40"/>
      <c r="L874" s="36">
        <v>0</v>
      </c>
      <c r="M874" s="40"/>
      <c r="N874" s="36">
        <v>797000</v>
      </c>
      <c r="O874" s="40"/>
      <c r="P874" s="36">
        <v>867000</v>
      </c>
      <c r="Q874" s="40"/>
      <c r="R874" s="36">
        <v>9000</v>
      </c>
    </row>
    <row r="875" spans="1:18" x14ac:dyDescent="0.25">
      <c r="A875" s="65"/>
      <c r="B875" s="65"/>
      <c r="C875" s="65" t="s">
        <v>410</v>
      </c>
      <c r="D875" s="14"/>
      <c r="E875" s="65"/>
      <c r="F875" s="36">
        <f t="shared" si="43"/>
        <v>1215000</v>
      </c>
      <c r="G875" s="40"/>
      <c r="H875" s="36">
        <v>229000</v>
      </c>
      <c r="I875" s="40"/>
      <c r="J875" s="36">
        <v>986000</v>
      </c>
      <c r="K875" s="40"/>
      <c r="L875" s="36">
        <v>0</v>
      </c>
      <c r="M875" s="40"/>
      <c r="N875" s="36">
        <v>602000</v>
      </c>
      <c r="O875" s="40"/>
      <c r="P875" s="36">
        <v>634000</v>
      </c>
      <c r="Q875" s="40"/>
      <c r="R875" s="36">
        <v>21000</v>
      </c>
    </row>
    <row r="876" spans="1:18" x14ac:dyDescent="0.25">
      <c r="A876" s="65"/>
      <c r="B876" s="65"/>
      <c r="C876" s="65" t="s">
        <v>571</v>
      </c>
      <c r="D876" s="14"/>
      <c r="E876" s="65"/>
      <c r="F876" s="36">
        <f t="shared" ref="F876" si="45">SUM(H876:L876)</f>
        <v>1447000</v>
      </c>
      <c r="G876" s="40"/>
      <c r="H876" s="36">
        <v>1054000</v>
      </c>
      <c r="I876" s="40"/>
      <c r="J876" s="36">
        <v>393000</v>
      </c>
      <c r="K876" s="40"/>
      <c r="L876" s="36">
        <v>0</v>
      </c>
      <c r="M876" s="40"/>
      <c r="N876" s="36">
        <v>1022000</v>
      </c>
      <c r="O876" s="40"/>
      <c r="P876" s="36">
        <v>424000</v>
      </c>
      <c r="Q876" s="40"/>
      <c r="R876" s="36">
        <v>-1000</v>
      </c>
    </row>
    <row r="877" spans="1:18" x14ac:dyDescent="0.25">
      <c r="A877" s="65"/>
      <c r="B877" s="14"/>
      <c r="C877" s="65" t="s">
        <v>411</v>
      </c>
      <c r="D877" s="14"/>
      <c r="E877" s="65"/>
      <c r="F877" s="36">
        <f t="shared" si="43"/>
        <v>1356000</v>
      </c>
      <c r="G877" s="40"/>
      <c r="H877" s="36">
        <v>978000</v>
      </c>
      <c r="I877" s="40"/>
      <c r="J877" s="36">
        <v>378000</v>
      </c>
      <c r="K877" s="40"/>
      <c r="L877" s="36">
        <v>0</v>
      </c>
      <c r="M877" s="40"/>
      <c r="N877" s="36">
        <v>839000</v>
      </c>
      <c r="O877" s="40"/>
      <c r="P877" s="36">
        <v>644000</v>
      </c>
      <c r="Q877" s="40"/>
      <c r="R877" s="36">
        <v>127000</v>
      </c>
    </row>
    <row r="878" spans="1:18" x14ac:dyDescent="0.25">
      <c r="A878" s="65"/>
      <c r="B878" s="14"/>
      <c r="C878" s="65" t="s">
        <v>173</v>
      </c>
      <c r="D878" s="65"/>
      <c r="E878" s="65"/>
      <c r="F878" s="36"/>
      <c r="G878" s="40"/>
      <c r="H878" s="36"/>
      <c r="I878" s="40"/>
      <c r="J878" s="36"/>
      <c r="K878" s="40"/>
      <c r="L878" s="36"/>
      <c r="M878" s="40"/>
      <c r="N878" s="36"/>
      <c r="O878" s="40"/>
      <c r="P878" s="36"/>
      <c r="Q878" s="40"/>
      <c r="R878" s="36"/>
    </row>
    <row r="879" spans="1:18" x14ac:dyDescent="0.25">
      <c r="A879" s="65"/>
      <c r="B879" s="14"/>
      <c r="C879" s="65"/>
      <c r="D879" s="65" t="s">
        <v>174</v>
      </c>
      <c r="E879" s="65"/>
      <c r="F879" s="36">
        <f t="shared" si="43"/>
        <v>10468000</v>
      </c>
      <c r="G879" s="40"/>
      <c r="H879" s="36">
        <v>6731000</v>
      </c>
      <c r="I879" s="40"/>
      <c r="J879" s="36">
        <v>3772000</v>
      </c>
      <c r="K879" s="40"/>
      <c r="L879" s="36">
        <v>-35000</v>
      </c>
      <c r="M879" s="40"/>
      <c r="N879" s="36">
        <v>5891000</v>
      </c>
      <c r="O879" s="40"/>
      <c r="P879" s="36">
        <v>6315000</v>
      </c>
      <c r="Q879" s="40"/>
      <c r="R879" s="36">
        <v>1738000</v>
      </c>
    </row>
    <row r="880" spans="1:18" x14ac:dyDescent="0.25">
      <c r="A880" s="65"/>
      <c r="B880" s="14"/>
      <c r="C880" s="65" t="s">
        <v>412</v>
      </c>
      <c r="D880" s="14"/>
      <c r="E880" s="65"/>
      <c r="F880" s="36">
        <f t="shared" si="43"/>
        <v>3111000</v>
      </c>
      <c r="G880" s="40"/>
      <c r="H880" s="36">
        <v>3055000</v>
      </c>
      <c r="I880" s="40"/>
      <c r="J880" s="36">
        <v>56000</v>
      </c>
      <c r="K880" s="40"/>
      <c r="L880" s="36">
        <v>0</v>
      </c>
      <c r="M880" s="40"/>
      <c r="N880" s="36">
        <v>1425000</v>
      </c>
      <c r="O880" s="40"/>
      <c r="P880" s="36">
        <v>1705000</v>
      </c>
      <c r="Q880" s="40"/>
      <c r="R880" s="36">
        <v>19000</v>
      </c>
    </row>
    <row r="881" spans="1:18" x14ac:dyDescent="0.25">
      <c r="A881" s="65"/>
      <c r="B881" s="14"/>
      <c r="C881" s="65" t="s">
        <v>413</v>
      </c>
      <c r="D881" s="14"/>
      <c r="E881" s="65"/>
      <c r="F881" s="36">
        <f t="shared" ref="F881:F883" si="46">SUM(H881:L881)</f>
        <v>2068000</v>
      </c>
      <c r="G881" s="40"/>
      <c r="H881" s="36">
        <v>1885000</v>
      </c>
      <c r="I881" s="40"/>
      <c r="J881" s="36">
        <v>183000</v>
      </c>
      <c r="K881" s="40"/>
      <c r="L881" s="36">
        <v>0</v>
      </c>
      <c r="M881" s="40"/>
      <c r="N881" s="36">
        <v>884000</v>
      </c>
      <c r="O881" s="40"/>
      <c r="P881" s="36">
        <v>1184000</v>
      </c>
      <c r="Q881" s="40"/>
      <c r="R881" s="36">
        <v>0</v>
      </c>
    </row>
    <row r="882" spans="1:18" x14ac:dyDescent="0.25">
      <c r="A882" s="65"/>
      <c r="B882" s="14"/>
      <c r="C882" s="65" t="s">
        <v>572</v>
      </c>
      <c r="D882" s="14"/>
      <c r="E882" s="65"/>
      <c r="F882" s="36">
        <f t="shared" si="46"/>
        <v>752000</v>
      </c>
      <c r="G882" s="40"/>
      <c r="H882" s="36">
        <v>490000</v>
      </c>
      <c r="I882" s="40"/>
      <c r="J882" s="36">
        <v>262000</v>
      </c>
      <c r="K882" s="40"/>
      <c r="L882" s="36">
        <v>0</v>
      </c>
      <c r="M882" s="40"/>
      <c r="N882" s="36">
        <v>597000</v>
      </c>
      <c r="O882" s="40"/>
      <c r="P882" s="36">
        <v>154000</v>
      </c>
      <c r="Q882" s="40"/>
      <c r="R882" s="36">
        <v>-1000</v>
      </c>
    </row>
    <row r="883" spans="1:18" x14ac:dyDescent="0.25">
      <c r="A883" s="65"/>
      <c r="B883" s="14"/>
      <c r="C883" s="65" t="s">
        <v>573</v>
      </c>
      <c r="D883" s="14"/>
      <c r="E883" s="65"/>
      <c r="F883" s="39">
        <f t="shared" si="46"/>
        <v>2188000</v>
      </c>
      <c r="G883" s="40"/>
      <c r="H883" s="39">
        <v>2018000</v>
      </c>
      <c r="I883" s="40"/>
      <c r="J883" s="39">
        <v>167000</v>
      </c>
      <c r="K883" s="40"/>
      <c r="L883" s="39">
        <v>3000</v>
      </c>
      <c r="M883" s="40"/>
      <c r="N883" s="39">
        <v>1406000</v>
      </c>
      <c r="O883" s="40"/>
      <c r="P883" s="39">
        <v>782000</v>
      </c>
      <c r="Q883" s="40"/>
      <c r="R883" s="39">
        <v>0</v>
      </c>
    </row>
    <row r="884" spans="1:18" x14ac:dyDescent="0.25">
      <c r="A884" s="65"/>
      <c r="B884" s="65"/>
      <c r="C884" s="65"/>
      <c r="D884" s="14"/>
      <c r="E884" s="65"/>
      <c r="F884" s="41"/>
      <c r="G884" s="40"/>
      <c r="H884" s="41"/>
      <c r="I884" s="40"/>
      <c r="J884" s="41"/>
      <c r="K884" s="40"/>
      <c r="L884" s="41"/>
      <c r="M884" s="40"/>
      <c r="N884" s="41"/>
      <c r="O884" s="40"/>
      <c r="P884" s="41"/>
      <c r="Q884" s="40"/>
      <c r="R884" s="41"/>
    </row>
    <row r="885" spans="1:18" x14ac:dyDescent="0.25">
      <c r="A885" s="65"/>
      <c r="B885" s="65"/>
      <c r="C885" s="65"/>
      <c r="D885" s="14"/>
      <c r="E885" s="65" t="s">
        <v>4</v>
      </c>
      <c r="F885" s="39">
        <f>SUM(F870:F883)</f>
        <v>37540000</v>
      </c>
      <c r="G885" s="40"/>
      <c r="H885" s="39">
        <f>SUM(H870:H883)</f>
        <v>3925000</v>
      </c>
      <c r="I885" s="40"/>
      <c r="J885" s="39">
        <f>SUM(J870:J883)</f>
        <v>33463000</v>
      </c>
      <c r="K885" s="40"/>
      <c r="L885" s="39">
        <f>SUM(L870:L883)</f>
        <v>152000</v>
      </c>
      <c r="M885" s="40"/>
      <c r="N885" s="39">
        <f>SUM(N870:N883)</f>
        <v>26255000</v>
      </c>
      <c r="O885" s="40"/>
      <c r="P885" s="39">
        <f>SUM(P870:P883)</f>
        <v>22320000</v>
      </c>
      <c r="Q885" s="40"/>
      <c r="R885" s="39">
        <f>SUM(R870:R883)</f>
        <v>11035000</v>
      </c>
    </row>
    <row r="886" spans="1:18" x14ac:dyDescent="0.25">
      <c r="A886" s="65"/>
      <c r="B886" s="65"/>
      <c r="C886" s="65"/>
      <c r="D886" s="14"/>
      <c r="E886" s="65"/>
      <c r="F886" s="41"/>
      <c r="G886" s="40"/>
      <c r="H886" s="41"/>
      <c r="I886" s="40"/>
      <c r="J886" s="41"/>
      <c r="K886" s="40"/>
      <c r="L886" s="41"/>
      <c r="M886" s="40"/>
      <c r="N886" s="41"/>
      <c r="O886" s="40"/>
      <c r="P886" s="41"/>
      <c r="Q886" s="40"/>
      <c r="R886" s="41"/>
    </row>
    <row r="887" spans="1:18" x14ac:dyDescent="0.25">
      <c r="A887" s="65"/>
      <c r="B887" s="65" t="s">
        <v>414</v>
      </c>
      <c r="C887" s="65"/>
      <c r="D887" s="14"/>
      <c r="E887" s="65"/>
      <c r="F887" s="41"/>
      <c r="G887" s="40"/>
      <c r="H887" s="41"/>
      <c r="I887" s="40"/>
      <c r="J887" s="41"/>
      <c r="K887" s="40"/>
      <c r="L887" s="41"/>
      <c r="M887" s="40"/>
      <c r="N887" s="41"/>
      <c r="O887" s="40"/>
      <c r="P887" s="41"/>
      <c r="Q887" s="40"/>
      <c r="R887" s="41"/>
    </row>
    <row r="888" spans="1:18" x14ac:dyDescent="0.25">
      <c r="A888" s="65"/>
      <c r="B888" s="65"/>
      <c r="C888" s="65" t="s">
        <v>175</v>
      </c>
      <c r="D888" s="65"/>
      <c r="E888" s="65"/>
      <c r="F888" s="36"/>
      <c r="G888" s="37"/>
      <c r="H888" s="36"/>
      <c r="I888" s="36"/>
      <c r="J888" s="36"/>
      <c r="K888" s="36"/>
      <c r="L888" s="36"/>
      <c r="M888" s="36"/>
      <c r="N888" s="36"/>
      <c r="O888" s="36"/>
      <c r="P888" s="36"/>
      <c r="Q888" s="36"/>
      <c r="R888" s="36"/>
    </row>
    <row r="889" spans="1:18" x14ac:dyDescent="0.25">
      <c r="A889" s="65"/>
      <c r="B889" s="65"/>
      <c r="C889" s="65"/>
      <c r="D889" s="65" t="s">
        <v>176</v>
      </c>
      <c r="E889" s="65"/>
      <c r="F889" s="36">
        <f>SUM(H889:L889)</f>
        <v>1821000</v>
      </c>
      <c r="G889" s="40"/>
      <c r="H889" s="36">
        <v>1806000</v>
      </c>
      <c r="I889" s="40"/>
      <c r="J889" s="36">
        <v>15000</v>
      </c>
      <c r="K889" s="40"/>
      <c r="L889" s="36">
        <v>0</v>
      </c>
      <c r="M889" s="40"/>
      <c r="N889" s="36">
        <v>1101000</v>
      </c>
      <c r="O889" s="40"/>
      <c r="P889" s="36">
        <v>720000</v>
      </c>
      <c r="Q889" s="40"/>
      <c r="R889" s="36">
        <v>0</v>
      </c>
    </row>
    <row r="890" spans="1:18" x14ac:dyDescent="0.25">
      <c r="A890" s="65"/>
      <c r="B890" s="65"/>
      <c r="C890" s="65" t="s">
        <v>175</v>
      </c>
      <c r="D890" s="14"/>
      <c r="E890" s="65"/>
      <c r="F890" s="36"/>
      <c r="G890" s="37"/>
      <c r="H890" s="36"/>
      <c r="I890" s="36"/>
      <c r="J890" s="36"/>
      <c r="K890" s="36"/>
      <c r="L890" s="36"/>
      <c r="M890" s="36"/>
      <c r="N890" s="36"/>
      <c r="O890" s="36"/>
      <c r="P890" s="36"/>
      <c r="Q890" s="36"/>
      <c r="R890" s="36"/>
    </row>
    <row r="891" spans="1:18" x14ac:dyDescent="0.25">
      <c r="A891" s="65"/>
      <c r="B891" s="14"/>
      <c r="C891" s="65"/>
      <c r="D891" s="65" t="s">
        <v>177</v>
      </c>
      <c r="E891" s="65"/>
      <c r="F891" s="36">
        <f t="shared" ref="F891:F896" si="47">SUM(H891:L891)</f>
        <v>7988000</v>
      </c>
      <c r="G891" s="40"/>
      <c r="H891" s="36">
        <v>2795000</v>
      </c>
      <c r="I891" s="40"/>
      <c r="J891" s="36">
        <v>5193000</v>
      </c>
      <c r="K891" s="40"/>
      <c r="L891" s="36">
        <v>0</v>
      </c>
      <c r="M891" s="40"/>
      <c r="N891" s="36">
        <v>5541000</v>
      </c>
      <c r="O891" s="40"/>
      <c r="P891" s="36">
        <v>5280000</v>
      </c>
      <c r="Q891" s="40"/>
      <c r="R891" s="36">
        <v>2833000</v>
      </c>
    </row>
    <row r="892" spans="1:18" x14ac:dyDescent="0.25">
      <c r="A892" s="65"/>
      <c r="B892" s="65"/>
      <c r="C892" s="65" t="s">
        <v>175</v>
      </c>
      <c r="D892" s="14"/>
      <c r="E892" s="65"/>
      <c r="F892" s="36"/>
      <c r="G892" s="37"/>
      <c r="H892" s="36"/>
      <c r="I892" s="36"/>
      <c r="J892" s="36"/>
      <c r="K892" s="36"/>
      <c r="L892" s="36"/>
      <c r="M892" s="36"/>
      <c r="N892" s="36"/>
      <c r="O892" s="36"/>
      <c r="P892" s="36"/>
      <c r="Q892" s="36"/>
      <c r="R892" s="36"/>
    </row>
    <row r="893" spans="1:18" x14ac:dyDescent="0.25">
      <c r="A893" s="65"/>
      <c r="B893" s="65"/>
      <c r="C893" s="65"/>
      <c r="D893" s="65" t="s">
        <v>178</v>
      </c>
      <c r="E893" s="65"/>
      <c r="F893" s="36">
        <f t="shared" si="47"/>
        <v>2700000</v>
      </c>
      <c r="G893" s="40"/>
      <c r="H893" s="36">
        <v>1803000</v>
      </c>
      <c r="I893" s="40"/>
      <c r="J893" s="36">
        <v>897000</v>
      </c>
      <c r="K893" s="40"/>
      <c r="L893" s="36">
        <v>0</v>
      </c>
      <c r="M893" s="40"/>
      <c r="N893" s="36">
        <v>1727000</v>
      </c>
      <c r="O893" s="40"/>
      <c r="P893" s="36">
        <v>973000</v>
      </c>
      <c r="Q893" s="40"/>
      <c r="R893" s="36">
        <v>0</v>
      </c>
    </row>
    <row r="894" spans="1:18" x14ac:dyDescent="0.25">
      <c r="A894" s="65"/>
      <c r="B894" s="65"/>
      <c r="C894" s="65" t="s">
        <v>415</v>
      </c>
      <c r="D894" s="14"/>
      <c r="E894" s="65"/>
      <c r="F894" s="36">
        <f t="shared" si="47"/>
        <v>-272000</v>
      </c>
      <c r="G894" s="40"/>
      <c r="H894" s="36">
        <v>17000</v>
      </c>
      <c r="I894" s="40"/>
      <c r="J894" s="36">
        <v>-289000</v>
      </c>
      <c r="K894" s="40"/>
      <c r="L894" s="36">
        <v>0</v>
      </c>
      <c r="M894" s="40"/>
      <c r="N894" s="36">
        <v>0</v>
      </c>
      <c r="O894" s="40"/>
      <c r="P894" s="36">
        <v>-272000</v>
      </c>
      <c r="Q894" s="40"/>
      <c r="R894" s="36">
        <v>0</v>
      </c>
    </row>
    <row r="895" spans="1:18" x14ac:dyDescent="0.25">
      <c r="A895" s="65"/>
      <c r="B895" s="65"/>
      <c r="C895" s="65" t="s">
        <v>416</v>
      </c>
      <c r="D895" s="14"/>
      <c r="E895" s="65"/>
      <c r="F895" s="36">
        <f t="shared" si="47"/>
        <v>458000</v>
      </c>
      <c r="G895" s="40"/>
      <c r="H895" s="36">
        <v>375000</v>
      </c>
      <c r="I895" s="40"/>
      <c r="J895" s="36">
        <v>83000</v>
      </c>
      <c r="K895" s="40"/>
      <c r="L895" s="36">
        <v>0</v>
      </c>
      <c r="M895" s="40"/>
      <c r="N895" s="36">
        <v>276000</v>
      </c>
      <c r="O895" s="40"/>
      <c r="P895" s="36">
        <v>197000</v>
      </c>
      <c r="Q895" s="40"/>
      <c r="R895" s="36">
        <v>15000</v>
      </c>
    </row>
    <row r="896" spans="1:18" x14ac:dyDescent="0.25">
      <c r="A896" s="65"/>
      <c r="B896" s="65"/>
      <c r="C896" s="65" t="s">
        <v>417</v>
      </c>
      <c r="D896" s="14"/>
      <c r="E896" s="65"/>
      <c r="F896" s="36">
        <f t="shared" si="47"/>
        <v>1897000</v>
      </c>
      <c r="G896" s="40"/>
      <c r="H896" s="36">
        <v>954000</v>
      </c>
      <c r="I896" s="40"/>
      <c r="J896" s="36">
        <v>943000</v>
      </c>
      <c r="K896" s="40"/>
      <c r="L896" s="36">
        <v>0</v>
      </c>
      <c r="M896" s="40"/>
      <c r="N896" s="36">
        <v>1262000</v>
      </c>
      <c r="O896" s="40"/>
      <c r="P896" s="36">
        <v>634000</v>
      </c>
      <c r="Q896" s="40"/>
      <c r="R896" s="36">
        <v>-1000</v>
      </c>
    </row>
    <row r="897" spans="1:18" x14ac:dyDescent="0.25">
      <c r="A897" s="65"/>
      <c r="B897" s="65"/>
      <c r="C897" s="65" t="s">
        <v>418</v>
      </c>
      <c r="D897" s="14"/>
      <c r="E897" s="65"/>
      <c r="F897" s="39">
        <f>SUM(H897:L897)</f>
        <v>20773000</v>
      </c>
      <c r="G897" s="40"/>
      <c r="H897" s="39">
        <v>4346000</v>
      </c>
      <c r="I897" s="40"/>
      <c r="J897" s="39">
        <v>16094000</v>
      </c>
      <c r="K897" s="40"/>
      <c r="L897" s="39">
        <v>333000</v>
      </c>
      <c r="M897" s="40"/>
      <c r="N897" s="39">
        <v>11815000</v>
      </c>
      <c r="O897" s="40"/>
      <c r="P897" s="39">
        <v>8964000</v>
      </c>
      <c r="Q897" s="40"/>
      <c r="R897" s="39">
        <v>6000</v>
      </c>
    </row>
    <row r="898" spans="1:18" x14ac:dyDescent="0.25">
      <c r="A898" s="65"/>
      <c r="B898" s="65"/>
      <c r="C898" s="65"/>
      <c r="D898" s="14"/>
      <c r="E898" s="65"/>
      <c r="F898" s="36"/>
      <c r="G898" s="40"/>
      <c r="H898" s="36"/>
      <c r="I898" s="40"/>
      <c r="J898" s="36"/>
      <c r="K898" s="40"/>
      <c r="L898" s="36"/>
      <c r="M898" s="40"/>
      <c r="N898" s="36"/>
      <c r="O898" s="40"/>
      <c r="P898" s="36"/>
      <c r="Q898" s="40"/>
      <c r="R898" s="36"/>
    </row>
    <row r="899" spans="1:18" x14ac:dyDescent="0.25">
      <c r="A899" s="10"/>
      <c r="B899" s="10"/>
      <c r="C899" s="65"/>
      <c r="D899" s="14"/>
      <c r="E899" s="65" t="s">
        <v>4</v>
      </c>
      <c r="F899" s="39">
        <f>SUM(F889:F897)</f>
        <v>35365000</v>
      </c>
      <c r="G899" s="40"/>
      <c r="H899" s="39">
        <f>SUM(H889:H897)</f>
        <v>12096000</v>
      </c>
      <c r="I899" s="40"/>
      <c r="J899" s="39">
        <f>SUM(J889:J897)</f>
        <v>22936000</v>
      </c>
      <c r="K899" s="40"/>
      <c r="L899" s="39">
        <f>SUM(L889:L897)</f>
        <v>333000</v>
      </c>
      <c r="M899" s="40"/>
      <c r="N899" s="39">
        <f>SUM(N889:N897)</f>
        <v>21722000</v>
      </c>
      <c r="O899" s="40"/>
      <c r="P899" s="39">
        <f>SUM(P889:P897)</f>
        <v>16496000</v>
      </c>
      <c r="Q899" s="40"/>
      <c r="R899" s="39">
        <f>SUM(R889:R897)</f>
        <v>2853000</v>
      </c>
    </row>
    <row r="900" spans="1:18" x14ac:dyDescent="0.25">
      <c r="A900" s="65"/>
      <c r="B900" s="65"/>
      <c r="C900" s="65"/>
      <c r="D900" s="14"/>
      <c r="E900" s="65"/>
      <c r="F900" s="36"/>
      <c r="G900" s="40"/>
      <c r="H900" s="36"/>
      <c r="I900" s="40"/>
      <c r="J900" s="36"/>
      <c r="K900" s="40"/>
      <c r="L900" s="36"/>
      <c r="M900" s="40"/>
      <c r="N900" s="36"/>
      <c r="O900" s="40"/>
      <c r="P900" s="36"/>
      <c r="Q900" s="40"/>
      <c r="R900" s="36"/>
    </row>
    <row r="901" spans="1:18" x14ac:dyDescent="0.25">
      <c r="A901" s="65"/>
      <c r="B901" s="65" t="s">
        <v>419</v>
      </c>
      <c r="C901" s="65"/>
      <c r="D901" s="14"/>
      <c r="E901" s="65"/>
      <c r="F901" s="36"/>
      <c r="G901" s="40"/>
      <c r="H901" s="36"/>
      <c r="I901" s="40"/>
      <c r="J901" s="36"/>
      <c r="K901" s="40"/>
      <c r="L901" s="36"/>
      <c r="M901" s="40"/>
      <c r="N901" s="36"/>
      <c r="O901" s="40"/>
      <c r="P901" s="36"/>
      <c r="Q901" s="40"/>
      <c r="R901" s="36"/>
    </row>
    <row r="902" spans="1:18" x14ac:dyDescent="0.25">
      <c r="A902" s="65"/>
      <c r="B902" s="65"/>
      <c r="C902" s="65" t="s">
        <v>420</v>
      </c>
      <c r="D902" s="14"/>
      <c r="E902" s="65"/>
      <c r="F902" s="36">
        <f>SUM(H902:L902)</f>
        <v>0</v>
      </c>
      <c r="G902" s="40"/>
      <c r="H902" s="36">
        <v>0</v>
      </c>
      <c r="I902" s="40"/>
      <c r="J902" s="36">
        <v>0</v>
      </c>
      <c r="K902" s="40"/>
      <c r="L902" s="36">
        <v>0</v>
      </c>
      <c r="M902" s="40"/>
      <c r="N902" s="36">
        <v>0</v>
      </c>
      <c r="O902" s="40"/>
      <c r="P902" s="36">
        <v>0</v>
      </c>
      <c r="Q902" s="40"/>
      <c r="R902" s="36">
        <v>0</v>
      </c>
    </row>
    <row r="903" spans="1:18" x14ac:dyDescent="0.25">
      <c r="A903" s="65"/>
      <c r="B903" s="14"/>
      <c r="C903" s="65" t="s">
        <v>421</v>
      </c>
      <c r="D903" s="14"/>
      <c r="E903" s="65"/>
      <c r="F903" s="36">
        <f t="shared" ref="F903:F922" si="48">SUM(H903:L903)</f>
        <v>716000</v>
      </c>
      <c r="G903" s="40"/>
      <c r="H903" s="36">
        <v>93000</v>
      </c>
      <c r="I903" s="40"/>
      <c r="J903" s="36">
        <v>623000</v>
      </c>
      <c r="K903" s="40"/>
      <c r="L903" s="36">
        <v>0</v>
      </c>
      <c r="M903" s="40"/>
      <c r="N903" s="36">
        <v>572000</v>
      </c>
      <c r="O903" s="40"/>
      <c r="P903" s="36">
        <v>336000</v>
      </c>
      <c r="Q903" s="40"/>
      <c r="R903" s="36">
        <v>192000</v>
      </c>
    </row>
    <row r="904" spans="1:18" x14ac:dyDescent="0.25">
      <c r="A904" s="65"/>
      <c r="B904" s="14"/>
      <c r="C904" s="65" t="s">
        <v>422</v>
      </c>
      <c r="D904" s="14"/>
      <c r="E904" s="65"/>
      <c r="F904" s="36">
        <f t="shared" si="48"/>
        <v>582000</v>
      </c>
      <c r="G904" s="40"/>
      <c r="H904" s="36">
        <v>0</v>
      </c>
      <c r="I904" s="40"/>
      <c r="J904" s="36">
        <v>582000</v>
      </c>
      <c r="K904" s="40"/>
      <c r="L904" s="36">
        <v>0</v>
      </c>
      <c r="M904" s="40"/>
      <c r="N904" s="36">
        <v>414000</v>
      </c>
      <c r="O904" s="40"/>
      <c r="P904" s="36">
        <v>180000</v>
      </c>
      <c r="Q904" s="40"/>
      <c r="R904" s="36">
        <v>12000</v>
      </c>
    </row>
    <row r="905" spans="1:18" x14ac:dyDescent="0.25">
      <c r="A905" s="65"/>
      <c r="B905" s="14"/>
      <c r="C905" s="65" t="s">
        <v>423</v>
      </c>
      <c r="D905" s="14"/>
      <c r="E905" s="65"/>
      <c r="F905" s="36">
        <f t="shared" si="48"/>
        <v>8080000</v>
      </c>
      <c r="G905" s="40"/>
      <c r="H905" s="36">
        <v>3581000</v>
      </c>
      <c r="I905" s="40"/>
      <c r="J905" s="36">
        <v>4410000</v>
      </c>
      <c r="K905" s="40"/>
      <c r="L905" s="36">
        <v>89000</v>
      </c>
      <c r="M905" s="40"/>
      <c r="N905" s="36">
        <v>3747000</v>
      </c>
      <c r="O905" s="40"/>
      <c r="P905" s="36">
        <v>4635000</v>
      </c>
      <c r="Q905" s="40"/>
      <c r="R905" s="36">
        <v>302000</v>
      </c>
    </row>
    <row r="906" spans="1:18" x14ac:dyDescent="0.25">
      <c r="A906" s="65"/>
      <c r="B906" s="14"/>
      <c r="C906" s="65" t="s">
        <v>424</v>
      </c>
      <c r="D906" s="14"/>
      <c r="E906" s="65"/>
      <c r="F906" s="36">
        <f t="shared" si="48"/>
        <v>148000</v>
      </c>
      <c r="G906" s="40"/>
      <c r="H906" s="36">
        <v>0</v>
      </c>
      <c r="I906" s="40"/>
      <c r="J906" s="36">
        <v>148000</v>
      </c>
      <c r="K906" s="40"/>
      <c r="L906" s="36">
        <v>0</v>
      </c>
      <c r="M906" s="40"/>
      <c r="N906" s="36">
        <v>0</v>
      </c>
      <c r="O906" s="40"/>
      <c r="P906" s="36">
        <v>148000</v>
      </c>
      <c r="Q906" s="40"/>
      <c r="R906" s="36">
        <v>0</v>
      </c>
    </row>
    <row r="907" spans="1:18" x14ac:dyDescent="0.25">
      <c r="A907" s="65"/>
      <c r="B907" s="14"/>
      <c r="C907" s="65" t="s">
        <v>574</v>
      </c>
      <c r="D907" s="14"/>
      <c r="E907" s="65"/>
      <c r="F907" s="36">
        <f t="shared" si="48"/>
        <v>-730000</v>
      </c>
      <c r="G907" s="40"/>
      <c r="H907" s="36">
        <v>0</v>
      </c>
      <c r="I907" s="40"/>
      <c r="J907" s="36">
        <v>-730000</v>
      </c>
      <c r="K907" s="40"/>
      <c r="L907" s="36">
        <v>0</v>
      </c>
      <c r="M907" s="40"/>
      <c r="N907" s="36">
        <v>0</v>
      </c>
      <c r="O907" s="40"/>
      <c r="P907" s="36">
        <v>0</v>
      </c>
      <c r="Q907" s="40"/>
      <c r="R907" s="36">
        <v>730000</v>
      </c>
    </row>
    <row r="908" spans="1:18" x14ac:dyDescent="0.25">
      <c r="A908" s="65"/>
      <c r="B908" s="14"/>
      <c r="C908" s="65" t="s">
        <v>23</v>
      </c>
      <c r="D908" s="14"/>
      <c r="E908" s="65"/>
      <c r="F908" s="36">
        <f t="shared" si="48"/>
        <v>-6640000</v>
      </c>
      <c r="G908" s="40"/>
      <c r="H908" s="36">
        <v>-1800000</v>
      </c>
      <c r="I908" s="40"/>
      <c r="J908" s="36">
        <v>-4840000</v>
      </c>
      <c r="K908" s="40"/>
      <c r="L908" s="36">
        <v>0</v>
      </c>
      <c r="M908" s="40"/>
      <c r="N908" s="36">
        <v>0</v>
      </c>
      <c r="O908" s="40"/>
      <c r="P908" s="36">
        <v>5816000</v>
      </c>
      <c r="Q908" s="40"/>
      <c r="R908" s="36">
        <v>12456000</v>
      </c>
    </row>
    <row r="909" spans="1:18" x14ac:dyDescent="0.25">
      <c r="A909" s="65"/>
      <c r="B909" s="14"/>
      <c r="C909" s="65" t="s">
        <v>425</v>
      </c>
      <c r="D909" s="14"/>
      <c r="E909" s="65"/>
      <c r="F909" s="36">
        <f t="shared" si="48"/>
        <v>11228000</v>
      </c>
      <c r="G909" s="40"/>
      <c r="H909" s="36">
        <v>9298000</v>
      </c>
      <c r="I909" s="40"/>
      <c r="J909" s="36">
        <v>1919000</v>
      </c>
      <c r="K909" s="40"/>
      <c r="L909" s="36">
        <v>11000</v>
      </c>
      <c r="M909" s="40"/>
      <c r="N909" s="36">
        <v>8225000</v>
      </c>
      <c r="O909" s="40"/>
      <c r="P909" s="36">
        <v>8737000</v>
      </c>
      <c r="Q909" s="40"/>
      <c r="R909" s="36">
        <v>5734000</v>
      </c>
    </row>
    <row r="910" spans="1:18" x14ac:dyDescent="0.25">
      <c r="A910" s="65"/>
      <c r="B910" s="65"/>
      <c r="C910" s="65" t="s">
        <v>426</v>
      </c>
      <c r="D910" s="14"/>
      <c r="E910" s="65"/>
      <c r="F910" s="36">
        <f t="shared" si="48"/>
        <v>2433000</v>
      </c>
      <c r="G910" s="40"/>
      <c r="H910" s="36">
        <v>2356000</v>
      </c>
      <c r="I910" s="40"/>
      <c r="J910" s="36">
        <v>77000</v>
      </c>
      <c r="K910" s="40"/>
      <c r="L910" s="36">
        <v>0</v>
      </c>
      <c r="M910" s="40"/>
      <c r="N910" s="36">
        <v>1039000</v>
      </c>
      <c r="O910" s="40"/>
      <c r="P910" s="36">
        <v>1394000</v>
      </c>
      <c r="Q910" s="40"/>
      <c r="R910" s="36">
        <v>0</v>
      </c>
    </row>
    <row r="911" spans="1:18" x14ac:dyDescent="0.25">
      <c r="A911" s="65"/>
      <c r="B911" s="65"/>
      <c r="C911" s="65" t="s">
        <v>530</v>
      </c>
      <c r="D911" s="14"/>
      <c r="E911" s="65"/>
      <c r="F911" s="36">
        <f>SUM(H911:L911)</f>
        <v>3814000</v>
      </c>
      <c r="G911" s="40"/>
      <c r="H911" s="36">
        <v>3889000</v>
      </c>
      <c r="I911" s="40"/>
      <c r="J911" s="36">
        <v>-75000</v>
      </c>
      <c r="K911" s="40"/>
      <c r="L911" s="36">
        <v>0</v>
      </c>
      <c r="M911" s="40"/>
      <c r="N911" s="36">
        <v>5096000</v>
      </c>
      <c r="O911" s="40"/>
      <c r="P911" s="36">
        <v>9118000</v>
      </c>
      <c r="Q911" s="40"/>
      <c r="R911" s="36">
        <v>10400000</v>
      </c>
    </row>
    <row r="912" spans="1:18" x14ac:dyDescent="0.25">
      <c r="A912" s="65"/>
      <c r="B912" s="14"/>
      <c r="C912" s="65" t="s">
        <v>427</v>
      </c>
      <c r="D912" s="14"/>
      <c r="E912" s="65"/>
      <c r="F912" s="36">
        <f>SUM(H912:L912)</f>
        <v>3947000</v>
      </c>
      <c r="G912" s="40"/>
      <c r="H912" s="36">
        <v>3019000</v>
      </c>
      <c r="I912" s="40"/>
      <c r="J912" s="36">
        <v>928000</v>
      </c>
      <c r="K912" s="40"/>
      <c r="L912" s="36">
        <v>0</v>
      </c>
      <c r="M912" s="40"/>
      <c r="N912" s="36">
        <v>2817000</v>
      </c>
      <c r="O912" s="40"/>
      <c r="P912" s="36">
        <v>3514000</v>
      </c>
      <c r="Q912" s="40"/>
      <c r="R912" s="36">
        <v>2384000</v>
      </c>
    </row>
    <row r="913" spans="1:18" x14ac:dyDescent="0.25">
      <c r="A913" s="65"/>
      <c r="B913" s="65"/>
      <c r="C913" s="62" t="s">
        <v>527</v>
      </c>
      <c r="D913" s="14"/>
      <c r="E913" s="65"/>
      <c r="F913" s="36">
        <f t="shared" si="48"/>
        <v>469000</v>
      </c>
      <c r="G913" s="40"/>
      <c r="H913" s="36">
        <v>0</v>
      </c>
      <c r="I913" s="40"/>
      <c r="J913" s="36">
        <v>469000</v>
      </c>
      <c r="K913" s="40"/>
      <c r="L913" s="36">
        <v>0</v>
      </c>
      <c r="M913" s="40"/>
      <c r="N913" s="36">
        <v>156000</v>
      </c>
      <c r="O913" s="40"/>
      <c r="P913" s="36">
        <v>313000</v>
      </c>
      <c r="Q913" s="40"/>
      <c r="R913" s="36">
        <v>0</v>
      </c>
    </row>
    <row r="914" spans="1:18" x14ac:dyDescent="0.25">
      <c r="A914" s="65"/>
      <c r="B914" s="65"/>
      <c r="C914" s="62" t="s">
        <v>528</v>
      </c>
      <c r="D914" s="14"/>
      <c r="E914" s="65"/>
      <c r="F914" s="36">
        <f t="shared" si="48"/>
        <v>0</v>
      </c>
      <c r="G914" s="40"/>
      <c r="H914" s="36">
        <v>0</v>
      </c>
      <c r="I914" s="40"/>
      <c r="J914" s="36">
        <v>0</v>
      </c>
      <c r="K914" s="40"/>
      <c r="L914" s="36">
        <v>0</v>
      </c>
      <c r="M914" s="40"/>
      <c r="N914" s="36">
        <v>0</v>
      </c>
      <c r="O914" s="40"/>
      <c r="P914" s="36">
        <v>0</v>
      </c>
      <c r="Q914" s="40"/>
      <c r="R914" s="36">
        <v>0</v>
      </c>
    </row>
    <row r="915" spans="1:18" x14ac:dyDescent="0.25">
      <c r="A915" s="65"/>
      <c r="B915" s="65"/>
      <c r="C915" s="65" t="s">
        <v>428</v>
      </c>
      <c r="D915" s="14"/>
      <c r="E915" s="65"/>
      <c r="F915" s="36">
        <f t="shared" si="48"/>
        <v>547000</v>
      </c>
      <c r="G915" s="40"/>
      <c r="H915" s="36">
        <v>28000</v>
      </c>
      <c r="I915" s="40"/>
      <c r="J915" s="36">
        <v>519000</v>
      </c>
      <c r="K915" s="40"/>
      <c r="L915" s="36">
        <v>0</v>
      </c>
      <c r="M915" s="40"/>
      <c r="N915" s="36">
        <v>0</v>
      </c>
      <c r="O915" s="40"/>
      <c r="P915" s="36">
        <v>1179000</v>
      </c>
      <c r="Q915" s="40"/>
      <c r="R915" s="36">
        <v>632000</v>
      </c>
    </row>
    <row r="916" spans="1:18" x14ac:dyDescent="0.25">
      <c r="A916" s="65"/>
      <c r="B916" s="14"/>
      <c r="C916" s="65" t="s">
        <v>429</v>
      </c>
      <c r="D916" s="14"/>
      <c r="E916" s="65"/>
      <c r="F916" s="36">
        <f t="shared" si="48"/>
        <v>27000</v>
      </c>
      <c r="G916" s="40"/>
      <c r="H916" s="36">
        <v>10000</v>
      </c>
      <c r="I916" s="40"/>
      <c r="J916" s="36">
        <v>17000</v>
      </c>
      <c r="K916" s="40"/>
      <c r="L916" s="36">
        <v>0</v>
      </c>
      <c r="M916" s="40"/>
      <c r="N916" s="36">
        <v>0</v>
      </c>
      <c r="O916" s="40"/>
      <c r="P916" s="36">
        <v>28000</v>
      </c>
      <c r="Q916" s="40"/>
      <c r="R916" s="36">
        <v>1000</v>
      </c>
    </row>
    <row r="917" spans="1:18" x14ac:dyDescent="0.25">
      <c r="A917" s="65"/>
      <c r="B917" s="14"/>
      <c r="C917" s="65" t="s">
        <v>430</v>
      </c>
      <c r="D917" s="14"/>
      <c r="E917" s="65"/>
      <c r="F917" s="36">
        <f t="shared" si="48"/>
        <v>2444000</v>
      </c>
      <c r="G917" s="40"/>
      <c r="H917" s="36">
        <v>1589000</v>
      </c>
      <c r="I917" s="40"/>
      <c r="J917" s="36">
        <v>850000</v>
      </c>
      <c r="K917" s="40"/>
      <c r="L917" s="36">
        <v>5000</v>
      </c>
      <c r="M917" s="40"/>
      <c r="N917" s="36">
        <v>1569000</v>
      </c>
      <c r="O917" s="40"/>
      <c r="P917" s="36">
        <v>1755000</v>
      </c>
      <c r="Q917" s="40"/>
      <c r="R917" s="36">
        <v>880000</v>
      </c>
    </row>
    <row r="918" spans="1:18" x14ac:dyDescent="0.25">
      <c r="A918" s="65"/>
      <c r="B918" s="14"/>
      <c r="C918" s="65" t="s">
        <v>179</v>
      </c>
      <c r="D918" s="14"/>
      <c r="E918" s="65"/>
      <c r="F918" s="36">
        <f t="shared" si="48"/>
        <v>-3101000</v>
      </c>
      <c r="G918" s="40"/>
      <c r="H918" s="36">
        <v>461000</v>
      </c>
      <c r="I918" s="40"/>
      <c r="J918" s="36">
        <v>-3579000</v>
      </c>
      <c r="K918" s="40"/>
      <c r="L918" s="36">
        <v>17000</v>
      </c>
      <c r="M918" s="40"/>
      <c r="N918" s="36">
        <v>4221000</v>
      </c>
      <c r="O918" s="40"/>
      <c r="P918" s="36">
        <v>-7322000</v>
      </c>
      <c r="Q918" s="40"/>
      <c r="R918" s="36">
        <v>0</v>
      </c>
    </row>
    <row r="919" spans="1:18" x14ac:dyDescent="0.25">
      <c r="A919" s="65"/>
      <c r="B919" s="14"/>
      <c r="C919" s="65" t="s">
        <v>431</v>
      </c>
      <c r="D919" s="14"/>
      <c r="E919" s="65"/>
      <c r="F919" s="36">
        <f t="shared" si="48"/>
        <v>-80000</v>
      </c>
      <c r="G919" s="40"/>
      <c r="H919" s="36">
        <v>0</v>
      </c>
      <c r="I919" s="40"/>
      <c r="J919" s="36">
        <v>-80000</v>
      </c>
      <c r="K919" s="40"/>
      <c r="L919" s="36">
        <v>0</v>
      </c>
      <c r="M919" s="40"/>
      <c r="N919" s="36">
        <v>10013000</v>
      </c>
      <c r="O919" s="40"/>
      <c r="P919" s="36">
        <v>1726000</v>
      </c>
      <c r="Q919" s="40"/>
      <c r="R919" s="36">
        <v>11819000</v>
      </c>
    </row>
    <row r="920" spans="1:18" x14ac:dyDescent="0.25">
      <c r="A920" s="65"/>
      <c r="B920" s="14"/>
      <c r="C920" s="65" t="s">
        <v>180</v>
      </c>
      <c r="D920" s="14"/>
      <c r="E920" s="65"/>
      <c r="F920" s="36">
        <f t="shared" si="48"/>
        <v>1771000</v>
      </c>
      <c r="G920" s="40"/>
      <c r="H920" s="36">
        <v>318000</v>
      </c>
      <c r="I920" s="40"/>
      <c r="J920" s="36">
        <v>1453000</v>
      </c>
      <c r="K920" s="40"/>
      <c r="L920" s="36">
        <v>0</v>
      </c>
      <c r="M920" s="40"/>
      <c r="N920" s="36">
        <v>973000</v>
      </c>
      <c r="O920" s="40"/>
      <c r="P920" s="36">
        <v>1563000</v>
      </c>
      <c r="Q920" s="40"/>
      <c r="R920" s="36">
        <v>765000</v>
      </c>
    </row>
    <row r="921" spans="1:18" x14ac:dyDescent="0.25">
      <c r="A921" s="65"/>
      <c r="B921" s="14"/>
      <c r="C921" s="65" t="s">
        <v>432</v>
      </c>
      <c r="D921" s="14"/>
      <c r="E921" s="65"/>
      <c r="F921" s="41">
        <f t="shared" si="48"/>
        <v>361000</v>
      </c>
      <c r="G921" s="40"/>
      <c r="H921" s="41">
        <v>0</v>
      </c>
      <c r="I921" s="40"/>
      <c r="J921" s="41">
        <v>361000</v>
      </c>
      <c r="K921" s="40"/>
      <c r="L921" s="41">
        <v>0</v>
      </c>
      <c r="M921" s="40"/>
      <c r="N921" s="41">
        <v>219000</v>
      </c>
      <c r="O921" s="40"/>
      <c r="P921" s="41">
        <v>141000</v>
      </c>
      <c r="Q921" s="40"/>
      <c r="R921" s="41">
        <v>-1000</v>
      </c>
    </row>
    <row r="922" spans="1:18" x14ac:dyDescent="0.25">
      <c r="A922" s="65"/>
      <c r="B922" s="14"/>
      <c r="C922" s="65" t="s">
        <v>319</v>
      </c>
      <c r="D922" s="14"/>
      <c r="E922" s="65"/>
      <c r="F922" s="39">
        <f t="shared" si="48"/>
        <v>0</v>
      </c>
      <c r="G922" s="40"/>
      <c r="H922" s="39">
        <v>0</v>
      </c>
      <c r="I922" s="40"/>
      <c r="J922" s="39">
        <v>0</v>
      </c>
      <c r="K922" s="40"/>
      <c r="L922" s="39">
        <v>0</v>
      </c>
      <c r="M922" s="40"/>
      <c r="N922" s="39">
        <v>0</v>
      </c>
      <c r="O922" s="40"/>
      <c r="P922" s="39">
        <v>0</v>
      </c>
      <c r="Q922" s="40"/>
      <c r="R922" s="39">
        <v>0</v>
      </c>
    </row>
    <row r="923" spans="1:18" x14ac:dyDescent="0.25">
      <c r="A923" s="65"/>
      <c r="B923" s="14"/>
      <c r="C923" s="65"/>
      <c r="D923" s="14"/>
      <c r="E923" s="65"/>
      <c r="F923" s="36"/>
      <c r="G923" s="40"/>
      <c r="H923" s="36"/>
      <c r="I923" s="40"/>
      <c r="J923" s="36"/>
      <c r="K923" s="40"/>
      <c r="L923" s="36"/>
      <c r="M923" s="40"/>
      <c r="N923" s="36"/>
      <c r="O923" s="40"/>
      <c r="P923" s="36"/>
      <c r="Q923" s="40"/>
      <c r="R923" s="36"/>
    </row>
    <row r="924" spans="1:18" x14ac:dyDescent="0.25">
      <c r="A924" s="65"/>
      <c r="B924" s="14"/>
      <c r="C924" s="65"/>
      <c r="D924" s="14"/>
      <c r="E924" s="65" t="s">
        <v>4</v>
      </c>
      <c r="F924" s="39">
        <f>SUM(F902:F922)</f>
        <v>26016000</v>
      </c>
      <c r="G924" s="40"/>
      <c r="H924" s="39">
        <f>SUM(H902:H922)</f>
        <v>22842000</v>
      </c>
      <c r="I924" s="40"/>
      <c r="J924" s="39">
        <f>SUM(J902:J922)</f>
        <v>3052000</v>
      </c>
      <c r="K924" s="40"/>
      <c r="L924" s="39">
        <f>SUM(L902:L922)</f>
        <v>122000</v>
      </c>
      <c r="M924" s="40"/>
      <c r="N924" s="39">
        <f>SUM(N902:N922)</f>
        <v>39061000</v>
      </c>
      <c r="O924" s="40"/>
      <c r="P924" s="39">
        <f>SUM(P902:P922)</f>
        <v>33261000</v>
      </c>
      <c r="Q924" s="40"/>
      <c r="R924" s="39">
        <f>SUM(R902:R922)</f>
        <v>46306000</v>
      </c>
    </row>
    <row r="925" spans="1:18" x14ac:dyDescent="0.25">
      <c r="A925" s="65"/>
      <c r="B925" s="65"/>
      <c r="C925" s="65"/>
      <c r="D925" s="14"/>
      <c r="E925" s="65"/>
      <c r="F925" s="36"/>
      <c r="G925" s="40"/>
      <c r="H925" s="36"/>
      <c r="I925" s="40"/>
      <c r="J925" s="36"/>
      <c r="K925" s="40"/>
      <c r="L925" s="36"/>
      <c r="M925" s="40"/>
      <c r="N925" s="36"/>
      <c r="O925" s="40"/>
      <c r="P925" s="36"/>
      <c r="Q925" s="40"/>
      <c r="R925" s="36"/>
    </row>
    <row r="926" spans="1:18" x14ac:dyDescent="0.25">
      <c r="A926" s="65"/>
      <c r="B926" s="65" t="s">
        <v>433</v>
      </c>
      <c r="C926" s="65"/>
      <c r="D926" s="14"/>
      <c r="E926" s="65"/>
      <c r="F926" s="36"/>
      <c r="G926" s="40"/>
      <c r="H926" s="36"/>
      <c r="I926" s="40"/>
      <c r="J926" s="36"/>
      <c r="K926" s="40"/>
      <c r="L926" s="36"/>
      <c r="M926" s="40"/>
      <c r="N926" s="36"/>
      <c r="O926" s="40"/>
      <c r="P926" s="36"/>
      <c r="Q926" s="40"/>
      <c r="R926" s="36"/>
    </row>
    <row r="927" spans="1:18" x14ac:dyDescent="0.25">
      <c r="A927" s="65"/>
      <c r="B927" s="65"/>
      <c r="C927" s="65" t="s">
        <v>434</v>
      </c>
      <c r="D927" s="14"/>
      <c r="E927" s="65"/>
      <c r="F927" s="36">
        <f>SUM(H927:L927)</f>
        <v>0</v>
      </c>
      <c r="G927" s="40"/>
      <c r="H927" s="36">
        <v>0</v>
      </c>
      <c r="I927" s="40"/>
      <c r="J927" s="36">
        <v>0</v>
      </c>
      <c r="K927" s="40"/>
      <c r="L927" s="36">
        <v>0</v>
      </c>
      <c r="M927" s="40"/>
      <c r="N927" s="36">
        <v>0</v>
      </c>
      <c r="O927" s="40"/>
      <c r="P927" s="36">
        <v>0</v>
      </c>
      <c r="Q927" s="40"/>
      <c r="R927" s="36">
        <v>0</v>
      </c>
    </row>
    <row r="928" spans="1:18" x14ac:dyDescent="0.25">
      <c r="A928" s="65"/>
      <c r="B928" s="65"/>
      <c r="C928" s="65" t="s">
        <v>435</v>
      </c>
      <c r="D928" s="14"/>
      <c r="E928" s="65"/>
      <c r="F928" s="36">
        <f t="shared" ref="F928:F946" si="49">SUM(H928:L928)</f>
        <v>39000</v>
      </c>
      <c r="G928" s="40"/>
      <c r="H928" s="36">
        <v>0</v>
      </c>
      <c r="I928" s="40"/>
      <c r="J928" s="36">
        <v>39000</v>
      </c>
      <c r="K928" s="40"/>
      <c r="L928" s="36">
        <v>0</v>
      </c>
      <c r="M928" s="40"/>
      <c r="N928" s="36">
        <v>0</v>
      </c>
      <c r="O928" s="40"/>
      <c r="P928" s="36">
        <v>39000</v>
      </c>
      <c r="Q928" s="40"/>
      <c r="R928" s="36">
        <v>0</v>
      </c>
    </row>
    <row r="929" spans="1:18" x14ac:dyDescent="0.25">
      <c r="A929" s="65"/>
      <c r="B929" s="65"/>
      <c r="C929" s="65" t="s">
        <v>436</v>
      </c>
      <c r="D929" s="14"/>
      <c r="E929" s="65"/>
      <c r="F929" s="36">
        <f t="shared" si="49"/>
        <v>176000</v>
      </c>
      <c r="G929" s="40"/>
      <c r="H929" s="36">
        <v>0</v>
      </c>
      <c r="I929" s="40"/>
      <c r="J929" s="36">
        <v>176000</v>
      </c>
      <c r="K929" s="40"/>
      <c r="L929" s="36">
        <v>0</v>
      </c>
      <c r="M929" s="40"/>
      <c r="N929" s="36">
        <v>7178000</v>
      </c>
      <c r="O929" s="40"/>
      <c r="P929" s="36">
        <v>5729000</v>
      </c>
      <c r="Q929" s="40"/>
      <c r="R929" s="36">
        <v>12731000</v>
      </c>
    </row>
    <row r="930" spans="1:18" x14ac:dyDescent="0.25">
      <c r="A930" s="65"/>
      <c r="B930" s="65"/>
      <c r="C930" s="65" t="s">
        <v>575</v>
      </c>
      <c r="D930" s="14"/>
      <c r="E930" s="65"/>
      <c r="F930" s="36">
        <f t="shared" si="49"/>
        <v>61000</v>
      </c>
      <c r="G930" s="40"/>
      <c r="H930" s="36">
        <v>18000</v>
      </c>
      <c r="I930" s="40"/>
      <c r="J930" s="36">
        <v>43000</v>
      </c>
      <c r="K930" s="40"/>
      <c r="L930" s="36">
        <v>0</v>
      </c>
      <c r="M930" s="40"/>
      <c r="N930" s="36">
        <v>0</v>
      </c>
      <c r="O930" s="40"/>
      <c r="P930" s="36">
        <v>61000</v>
      </c>
      <c r="Q930" s="40"/>
      <c r="R930" s="36">
        <v>0</v>
      </c>
    </row>
    <row r="931" spans="1:18" x14ac:dyDescent="0.25">
      <c r="A931" s="65"/>
      <c r="B931" s="65"/>
      <c r="C931" s="65" t="s">
        <v>512</v>
      </c>
      <c r="D931" s="14"/>
      <c r="E931" s="65"/>
      <c r="F931" s="36">
        <f t="shared" si="49"/>
        <v>0</v>
      </c>
      <c r="G931" s="40"/>
      <c r="H931" s="36">
        <v>0</v>
      </c>
      <c r="I931" s="40"/>
      <c r="J931" s="36">
        <v>0</v>
      </c>
      <c r="K931" s="40"/>
      <c r="L931" s="36">
        <v>0</v>
      </c>
      <c r="M931" s="40"/>
      <c r="N931" s="36">
        <v>0</v>
      </c>
      <c r="O931" s="40"/>
      <c r="P931" s="36">
        <v>0</v>
      </c>
      <c r="Q931" s="40"/>
      <c r="R931" s="36">
        <v>0</v>
      </c>
    </row>
    <row r="932" spans="1:18" x14ac:dyDescent="0.25">
      <c r="A932" s="65"/>
      <c r="B932" s="14"/>
      <c r="C932" s="65" t="s">
        <v>437</v>
      </c>
      <c r="D932" s="14"/>
      <c r="E932" s="65"/>
      <c r="F932" s="36">
        <f t="shared" si="49"/>
        <v>208000</v>
      </c>
      <c r="G932" s="40"/>
      <c r="H932" s="36">
        <v>0</v>
      </c>
      <c r="I932" s="40"/>
      <c r="J932" s="36">
        <v>208000</v>
      </c>
      <c r="K932" s="40"/>
      <c r="L932" s="36">
        <v>0</v>
      </c>
      <c r="M932" s="40"/>
      <c r="N932" s="36">
        <v>256000</v>
      </c>
      <c r="O932" s="40"/>
      <c r="P932" s="36">
        <v>182000</v>
      </c>
      <c r="Q932" s="40"/>
      <c r="R932" s="36">
        <v>230000</v>
      </c>
    </row>
    <row r="933" spans="1:18" x14ac:dyDescent="0.25">
      <c r="A933" s="65"/>
      <c r="B933" s="14"/>
      <c r="C933" s="65" t="s">
        <v>23</v>
      </c>
      <c r="D933" s="14"/>
      <c r="E933" s="65"/>
      <c r="F933" s="36">
        <f t="shared" si="49"/>
        <v>-2796000</v>
      </c>
      <c r="G933" s="40"/>
      <c r="H933" s="36">
        <v>202000</v>
      </c>
      <c r="I933" s="40"/>
      <c r="J933" s="36">
        <v>-2998000</v>
      </c>
      <c r="K933" s="40"/>
      <c r="L933" s="36">
        <v>0</v>
      </c>
      <c r="M933" s="40"/>
      <c r="N933" s="36">
        <v>0</v>
      </c>
      <c r="O933" s="40"/>
      <c r="P933" s="36">
        <v>-2796000</v>
      </c>
      <c r="Q933" s="40"/>
      <c r="R933" s="36">
        <v>0</v>
      </c>
    </row>
    <row r="934" spans="1:18" x14ac:dyDescent="0.25">
      <c r="A934" s="65"/>
      <c r="B934" s="14"/>
      <c r="C934" s="65" t="s">
        <v>438</v>
      </c>
      <c r="D934" s="14"/>
      <c r="E934" s="65"/>
      <c r="F934" s="36">
        <f t="shared" si="49"/>
        <v>-5000</v>
      </c>
      <c r="G934" s="40"/>
      <c r="H934" s="36">
        <v>0</v>
      </c>
      <c r="I934" s="40"/>
      <c r="J934" s="36">
        <v>-5000</v>
      </c>
      <c r="K934" s="40"/>
      <c r="L934" s="36">
        <v>0</v>
      </c>
      <c r="M934" s="40"/>
      <c r="N934" s="36">
        <v>0</v>
      </c>
      <c r="O934" s="40"/>
      <c r="P934" s="36">
        <v>8000</v>
      </c>
      <c r="Q934" s="40"/>
      <c r="R934" s="36">
        <v>13000</v>
      </c>
    </row>
    <row r="935" spans="1:18" x14ac:dyDescent="0.25">
      <c r="A935" s="65"/>
      <c r="B935" s="14"/>
      <c r="C935" s="65" t="s">
        <v>576</v>
      </c>
      <c r="D935" s="14"/>
      <c r="E935" s="65"/>
      <c r="F935" s="36">
        <f t="shared" si="49"/>
        <v>39000</v>
      </c>
      <c r="G935" s="40"/>
      <c r="H935" s="36">
        <v>0</v>
      </c>
      <c r="I935" s="40"/>
      <c r="J935" s="36">
        <v>39000</v>
      </c>
      <c r="K935" s="40"/>
      <c r="L935" s="36">
        <v>0</v>
      </c>
      <c r="M935" s="40"/>
      <c r="N935" s="36">
        <v>38000</v>
      </c>
      <c r="O935" s="40"/>
      <c r="P935" s="36">
        <v>1000</v>
      </c>
      <c r="Q935" s="40"/>
      <c r="R935" s="36">
        <v>0</v>
      </c>
    </row>
    <row r="936" spans="1:18" x14ac:dyDescent="0.25">
      <c r="A936" s="65"/>
      <c r="B936" s="14"/>
      <c r="C936" s="65" t="s">
        <v>439</v>
      </c>
      <c r="D936" s="14"/>
      <c r="E936" s="65"/>
      <c r="F936" s="36">
        <f t="shared" si="49"/>
        <v>336000</v>
      </c>
      <c r="G936" s="40"/>
      <c r="H936" s="36">
        <v>116000</v>
      </c>
      <c r="I936" s="40"/>
      <c r="J936" s="36">
        <v>220000</v>
      </c>
      <c r="K936" s="40"/>
      <c r="L936" s="36">
        <v>0</v>
      </c>
      <c r="M936" s="40"/>
      <c r="N936" s="36">
        <v>107000</v>
      </c>
      <c r="O936" s="40"/>
      <c r="P936" s="36">
        <v>258000</v>
      </c>
      <c r="Q936" s="40"/>
      <c r="R936" s="36">
        <v>29000</v>
      </c>
    </row>
    <row r="937" spans="1:18" x14ac:dyDescent="0.25">
      <c r="A937" s="65"/>
      <c r="B937" s="65"/>
      <c r="C937" s="65" t="s">
        <v>440</v>
      </c>
      <c r="D937" s="14"/>
      <c r="E937" s="65"/>
      <c r="F937" s="36">
        <f t="shared" si="49"/>
        <v>490000</v>
      </c>
      <c r="G937" s="40"/>
      <c r="H937" s="36">
        <v>396000</v>
      </c>
      <c r="I937" s="40"/>
      <c r="J937" s="36">
        <v>94000</v>
      </c>
      <c r="K937" s="40"/>
      <c r="L937" s="36">
        <v>0</v>
      </c>
      <c r="M937" s="40"/>
      <c r="N937" s="36">
        <v>877000</v>
      </c>
      <c r="O937" s="40"/>
      <c r="P937" s="36">
        <v>945000</v>
      </c>
      <c r="Q937" s="40"/>
      <c r="R937" s="36">
        <v>1332000</v>
      </c>
    </row>
    <row r="938" spans="1:18" x14ac:dyDescent="0.25">
      <c r="A938" s="65"/>
      <c r="B938" s="14"/>
      <c r="C938" s="65" t="s">
        <v>441</v>
      </c>
      <c r="D938" s="14"/>
      <c r="E938" s="65"/>
      <c r="F938" s="36">
        <f t="shared" si="49"/>
        <v>5597000</v>
      </c>
      <c r="G938" s="40"/>
      <c r="H938" s="36">
        <v>3828000</v>
      </c>
      <c r="I938" s="40"/>
      <c r="J938" s="36">
        <v>1769000</v>
      </c>
      <c r="K938" s="40"/>
      <c r="L938" s="36">
        <v>0</v>
      </c>
      <c r="M938" s="40"/>
      <c r="N938" s="36">
        <v>6124000</v>
      </c>
      <c r="O938" s="40"/>
      <c r="P938" s="36">
        <v>4551000</v>
      </c>
      <c r="Q938" s="40"/>
      <c r="R938" s="36">
        <v>5078000</v>
      </c>
    </row>
    <row r="939" spans="1:18" x14ac:dyDescent="0.25">
      <c r="A939" s="65"/>
      <c r="B939" s="14"/>
      <c r="C939" s="65" t="s">
        <v>442</v>
      </c>
      <c r="D939" s="14"/>
      <c r="E939" s="65"/>
      <c r="F939" s="36">
        <f t="shared" si="49"/>
        <v>95000</v>
      </c>
      <c r="G939" s="40"/>
      <c r="H939" s="36">
        <v>0</v>
      </c>
      <c r="I939" s="40"/>
      <c r="J939" s="36">
        <v>95000</v>
      </c>
      <c r="K939" s="40"/>
      <c r="L939" s="36">
        <v>0</v>
      </c>
      <c r="M939" s="40"/>
      <c r="N939" s="36">
        <v>421000</v>
      </c>
      <c r="O939" s="40"/>
      <c r="P939" s="36">
        <v>87000</v>
      </c>
      <c r="Q939" s="40"/>
      <c r="R939" s="36">
        <v>413000</v>
      </c>
    </row>
    <row r="940" spans="1:18" x14ac:dyDescent="0.25">
      <c r="A940" s="65"/>
      <c r="B940" s="14"/>
      <c r="C940" s="65" t="s">
        <v>443</v>
      </c>
      <c r="D940" s="14"/>
      <c r="E940" s="65"/>
      <c r="F940" s="36">
        <f t="shared" si="49"/>
        <v>2717000</v>
      </c>
      <c r="G940" s="40"/>
      <c r="H940" s="36">
        <v>1446000</v>
      </c>
      <c r="I940" s="40"/>
      <c r="J940" s="36">
        <v>1271000</v>
      </c>
      <c r="K940" s="40"/>
      <c r="L940" s="36">
        <v>0</v>
      </c>
      <c r="M940" s="40"/>
      <c r="N940" s="36">
        <v>1643000</v>
      </c>
      <c r="O940" s="40"/>
      <c r="P940" s="36">
        <v>1075000</v>
      </c>
      <c r="Q940" s="40"/>
      <c r="R940" s="36">
        <v>1000</v>
      </c>
    </row>
    <row r="941" spans="1:18" x14ac:dyDescent="0.25">
      <c r="A941" s="65"/>
      <c r="B941" s="14"/>
      <c r="C941" s="65" t="s">
        <v>444</v>
      </c>
      <c r="D941" s="14"/>
      <c r="E941" s="65"/>
      <c r="F941" s="36">
        <f t="shared" si="49"/>
        <v>222000</v>
      </c>
      <c r="G941" s="40"/>
      <c r="H941" s="36">
        <v>222000</v>
      </c>
      <c r="I941" s="40"/>
      <c r="J941" s="36">
        <v>0</v>
      </c>
      <c r="K941" s="40"/>
      <c r="L941" s="36">
        <v>0</v>
      </c>
      <c r="M941" s="40"/>
      <c r="N941" s="36">
        <v>114000</v>
      </c>
      <c r="O941" s="40"/>
      <c r="P941" s="36">
        <v>108000</v>
      </c>
      <c r="Q941" s="40"/>
      <c r="R941" s="36">
        <v>0</v>
      </c>
    </row>
    <row r="942" spans="1:18" x14ac:dyDescent="0.25">
      <c r="A942" s="65"/>
      <c r="B942" s="14"/>
      <c r="C942" s="65" t="s">
        <v>445</v>
      </c>
      <c r="D942" s="14"/>
      <c r="E942" s="65"/>
      <c r="F942" s="36">
        <f t="shared" si="49"/>
        <v>-219000</v>
      </c>
      <c r="G942" s="40"/>
      <c r="H942" s="36">
        <v>0</v>
      </c>
      <c r="I942" s="40"/>
      <c r="J942" s="36">
        <v>-219000</v>
      </c>
      <c r="K942" s="40"/>
      <c r="L942" s="36">
        <v>0</v>
      </c>
      <c r="M942" s="40"/>
      <c r="N942" s="36">
        <v>1185000</v>
      </c>
      <c r="O942" s="40"/>
      <c r="P942" s="36">
        <v>4263000</v>
      </c>
      <c r="Q942" s="40"/>
      <c r="R942" s="36">
        <v>5667000</v>
      </c>
    </row>
    <row r="943" spans="1:18" x14ac:dyDescent="0.25">
      <c r="A943" s="65"/>
      <c r="B943" s="14"/>
      <c r="C943" s="65" t="s">
        <v>446</v>
      </c>
      <c r="D943" s="14"/>
      <c r="E943" s="65"/>
      <c r="F943" s="36">
        <f t="shared" si="49"/>
        <v>1310000</v>
      </c>
      <c r="G943" s="40"/>
      <c r="H943" s="36">
        <v>0</v>
      </c>
      <c r="I943" s="40"/>
      <c r="J943" s="36">
        <v>1310000</v>
      </c>
      <c r="K943" s="40"/>
      <c r="L943" s="36">
        <v>0</v>
      </c>
      <c r="M943" s="40"/>
      <c r="N943" s="36">
        <v>1578000</v>
      </c>
      <c r="O943" s="40"/>
      <c r="P943" s="36">
        <v>5314000</v>
      </c>
      <c r="Q943" s="40"/>
      <c r="R943" s="36">
        <v>5582000</v>
      </c>
    </row>
    <row r="944" spans="1:18" x14ac:dyDescent="0.25">
      <c r="A944" s="65"/>
      <c r="B944" s="65"/>
      <c r="C944" s="65" t="s">
        <v>447</v>
      </c>
      <c r="D944" s="14"/>
      <c r="E944" s="65"/>
      <c r="F944" s="36">
        <f t="shared" si="49"/>
        <v>9000</v>
      </c>
      <c r="G944" s="40"/>
      <c r="H944" s="36">
        <v>0</v>
      </c>
      <c r="I944" s="40"/>
      <c r="J944" s="36">
        <v>9000</v>
      </c>
      <c r="K944" s="40"/>
      <c r="L944" s="36">
        <v>0</v>
      </c>
      <c r="M944" s="40"/>
      <c r="N944" s="36">
        <v>156000</v>
      </c>
      <c r="O944" s="40"/>
      <c r="P944" s="36">
        <v>612000</v>
      </c>
      <c r="Q944" s="40"/>
      <c r="R944" s="36">
        <v>759000</v>
      </c>
    </row>
    <row r="945" spans="1:18" x14ac:dyDescent="0.25">
      <c r="A945" s="65"/>
      <c r="B945" s="65"/>
      <c r="C945" s="65" t="s">
        <v>181</v>
      </c>
      <c r="D945" s="14"/>
      <c r="E945" s="65"/>
      <c r="F945" s="36">
        <f t="shared" si="49"/>
        <v>826000</v>
      </c>
      <c r="G945" s="40"/>
      <c r="H945" s="36">
        <v>0</v>
      </c>
      <c r="I945" s="40"/>
      <c r="J945" s="36">
        <v>826000</v>
      </c>
      <c r="K945" s="40"/>
      <c r="L945" s="36">
        <v>0</v>
      </c>
      <c r="M945" s="40"/>
      <c r="N945" s="36">
        <v>1568000</v>
      </c>
      <c r="O945" s="40"/>
      <c r="P945" s="36">
        <v>6465000</v>
      </c>
      <c r="Q945" s="40"/>
      <c r="R945" s="36">
        <v>7207000</v>
      </c>
    </row>
    <row r="946" spans="1:18" x14ac:dyDescent="0.25">
      <c r="A946" s="65"/>
      <c r="B946" s="14"/>
      <c r="C946" s="65" t="s">
        <v>180</v>
      </c>
      <c r="D946" s="14"/>
      <c r="E946" s="65"/>
      <c r="F946" s="39">
        <f t="shared" si="49"/>
        <v>46000</v>
      </c>
      <c r="G946" s="40"/>
      <c r="H946" s="39">
        <v>0</v>
      </c>
      <c r="I946" s="40"/>
      <c r="J946" s="39">
        <v>46000</v>
      </c>
      <c r="K946" s="40"/>
      <c r="L946" s="39">
        <v>0</v>
      </c>
      <c r="M946" s="40"/>
      <c r="N946" s="39">
        <v>756000</v>
      </c>
      <c r="O946" s="40"/>
      <c r="P946" s="39">
        <v>3758000</v>
      </c>
      <c r="Q946" s="40"/>
      <c r="R946" s="39">
        <v>4468000</v>
      </c>
    </row>
    <row r="947" spans="1:18" x14ac:dyDescent="0.25">
      <c r="A947" s="65"/>
      <c r="B947" s="65"/>
      <c r="C947" s="65"/>
      <c r="D947" s="14"/>
      <c r="E947" s="65"/>
      <c r="F947" s="36"/>
      <c r="G947" s="37"/>
      <c r="H947" s="36"/>
      <c r="I947" s="36"/>
      <c r="J947" s="36"/>
      <c r="K947" s="36"/>
      <c r="L947" s="36"/>
      <c r="M947" s="36"/>
      <c r="N947" s="36"/>
      <c r="O947" s="36"/>
      <c r="P947" s="36"/>
      <c r="Q947" s="36"/>
      <c r="R947" s="36"/>
    </row>
    <row r="948" spans="1:18" x14ac:dyDescent="0.25">
      <c r="A948" s="65"/>
      <c r="B948" s="14"/>
      <c r="C948" s="65"/>
      <c r="D948" s="14"/>
      <c r="E948" s="65" t="s">
        <v>4</v>
      </c>
      <c r="F948" s="39">
        <f>SUM(F927:F946)</f>
        <v>9151000</v>
      </c>
      <c r="G948" s="40"/>
      <c r="H948" s="39">
        <f>SUM(H927:H946)</f>
        <v>6228000</v>
      </c>
      <c r="I948" s="40"/>
      <c r="J948" s="39">
        <f>SUM(J927:J946)</f>
        <v>2923000</v>
      </c>
      <c r="K948" s="40"/>
      <c r="L948" s="39">
        <f>SUM(L927:L946)</f>
        <v>0</v>
      </c>
      <c r="M948" s="40"/>
      <c r="N948" s="39">
        <f>SUM(N927:N946)</f>
        <v>22001000</v>
      </c>
      <c r="O948" s="40"/>
      <c r="P948" s="39">
        <f>SUM(P927:P946)</f>
        <v>30660000</v>
      </c>
      <c r="Q948" s="40"/>
      <c r="R948" s="39">
        <f>SUM(R927:R946)</f>
        <v>43510000</v>
      </c>
    </row>
    <row r="949" spans="1:18" x14ac:dyDescent="0.25">
      <c r="A949" s="65"/>
      <c r="B949" s="65"/>
      <c r="C949" s="65"/>
      <c r="D949" s="14"/>
      <c r="E949" s="65"/>
      <c r="F949" s="41"/>
      <c r="G949" s="40"/>
      <c r="H949" s="41"/>
      <c r="I949" s="40"/>
      <c r="J949" s="41"/>
      <c r="K949" s="40"/>
      <c r="L949" s="41"/>
      <c r="M949" s="40"/>
      <c r="N949" s="41"/>
      <c r="O949" s="40"/>
      <c r="P949" s="41"/>
      <c r="Q949" s="40"/>
      <c r="R949" s="41"/>
    </row>
    <row r="950" spans="1:18" x14ac:dyDescent="0.25">
      <c r="A950" s="65"/>
      <c r="B950" s="65" t="s">
        <v>448</v>
      </c>
      <c r="C950" s="65"/>
      <c r="D950" s="14"/>
      <c r="E950" s="65"/>
      <c r="F950" s="41"/>
      <c r="G950" s="40"/>
      <c r="H950" s="41"/>
      <c r="I950" s="40"/>
      <c r="J950" s="41"/>
      <c r="K950" s="40"/>
      <c r="L950" s="41"/>
      <c r="M950" s="40"/>
      <c r="N950" s="41"/>
      <c r="O950" s="40"/>
      <c r="P950" s="41"/>
      <c r="Q950" s="40"/>
      <c r="R950" s="41"/>
    </row>
    <row r="951" spans="1:18" x14ac:dyDescent="0.25">
      <c r="A951" s="65"/>
      <c r="B951" s="14"/>
      <c r="C951" s="65" t="s">
        <v>449</v>
      </c>
      <c r="D951" s="14"/>
      <c r="E951" s="65"/>
      <c r="F951" s="36">
        <f>SUM(H951:L951)</f>
        <v>390000</v>
      </c>
      <c r="G951" s="40"/>
      <c r="H951" s="36">
        <v>0</v>
      </c>
      <c r="I951" s="40"/>
      <c r="J951" s="36">
        <v>329000</v>
      </c>
      <c r="K951" s="40"/>
      <c r="L951" s="36">
        <v>61000</v>
      </c>
      <c r="M951" s="40"/>
      <c r="N951" s="36">
        <v>141000</v>
      </c>
      <c r="O951" s="40"/>
      <c r="P951" s="36">
        <v>418000</v>
      </c>
      <c r="Q951" s="40"/>
      <c r="R951" s="36">
        <v>169000</v>
      </c>
    </row>
    <row r="952" spans="1:18" x14ac:dyDescent="0.25">
      <c r="A952" s="65"/>
      <c r="B952" s="14"/>
      <c r="C952" s="65" t="s">
        <v>450</v>
      </c>
      <c r="D952" s="14"/>
      <c r="E952" s="65"/>
      <c r="F952" s="36">
        <f t="shared" ref="F952:F963" si="50">SUM(H952:L952)</f>
        <v>195000</v>
      </c>
      <c r="G952" s="40"/>
      <c r="H952" s="36">
        <v>0</v>
      </c>
      <c r="I952" s="40"/>
      <c r="J952" s="36">
        <v>195000</v>
      </c>
      <c r="K952" s="40"/>
      <c r="L952" s="36">
        <v>0</v>
      </c>
      <c r="M952" s="40"/>
      <c r="N952" s="36">
        <v>490000</v>
      </c>
      <c r="O952" s="40"/>
      <c r="P952" s="36">
        <v>351000</v>
      </c>
      <c r="Q952" s="40"/>
      <c r="R952" s="36">
        <v>646000</v>
      </c>
    </row>
    <row r="953" spans="1:18" x14ac:dyDescent="0.25">
      <c r="A953" s="65"/>
      <c r="B953" s="14"/>
      <c r="C953" s="65" t="s">
        <v>451</v>
      </c>
      <c r="D953" s="14"/>
      <c r="E953" s="65"/>
      <c r="F953" s="36">
        <f t="shared" si="50"/>
        <v>7009000</v>
      </c>
      <c r="G953" s="40"/>
      <c r="H953" s="36">
        <v>185000</v>
      </c>
      <c r="I953" s="40"/>
      <c r="J953" s="36">
        <v>5896000</v>
      </c>
      <c r="K953" s="40"/>
      <c r="L953" s="36">
        <v>928000</v>
      </c>
      <c r="M953" s="40"/>
      <c r="N953" s="36">
        <v>4322000</v>
      </c>
      <c r="O953" s="40"/>
      <c r="P953" s="36">
        <v>2695000</v>
      </c>
      <c r="Q953" s="40"/>
      <c r="R953" s="36">
        <v>8000</v>
      </c>
    </row>
    <row r="954" spans="1:18" x14ac:dyDescent="0.25">
      <c r="A954" s="65"/>
      <c r="B954" s="14"/>
      <c r="C954" s="65" t="s">
        <v>452</v>
      </c>
      <c r="D954" s="14"/>
      <c r="E954" s="65"/>
      <c r="F954" s="36">
        <f t="shared" si="50"/>
        <v>0</v>
      </c>
      <c r="G954" s="40"/>
      <c r="H954" s="36">
        <v>0</v>
      </c>
      <c r="I954" s="40"/>
      <c r="J954" s="36">
        <v>0</v>
      </c>
      <c r="K954" s="40"/>
      <c r="L954" s="36">
        <v>0</v>
      </c>
      <c r="M954" s="40"/>
      <c r="N954" s="36">
        <v>0</v>
      </c>
      <c r="O954" s="40"/>
      <c r="P954" s="36">
        <v>0</v>
      </c>
      <c r="Q954" s="40"/>
      <c r="R954" s="36">
        <v>0</v>
      </c>
    </row>
    <row r="955" spans="1:18" x14ac:dyDescent="0.25">
      <c r="A955" s="65"/>
      <c r="B955" s="14"/>
      <c r="C955" s="65" t="s">
        <v>453</v>
      </c>
      <c r="D955" s="14"/>
      <c r="E955" s="65"/>
      <c r="F955" s="36">
        <f t="shared" si="50"/>
        <v>5617000</v>
      </c>
      <c r="G955" s="40"/>
      <c r="H955" s="36">
        <v>3413000</v>
      </c>
      <c r="I955" s="40"/>
      <c r="J955" s="36">
        <v>2204000</v>
      </c>
      <c r="K955" s="40"/>
      <c r="L955" s="36">
        <v>0</v>
      </c>
      <c r="M955" s="40"/>
      <c r="N955" s="36">
        <v>2684000</v>
      </c>
      <c r="O955" s="40"/>
      <c r="P955" s="36">
        <v>2933000</v>
      </c>
      <c r="Q955" s="40"/>
      <c r="R955" s="36">
        <v>0</v>
      </c>
    </row>
    <row r="956" spans="1:18" x14ac:dyDescent="0.25">
      <c r="A956" s="65"/>
      <c r="B956" s="14"/>
      <c r="C956" s="65" t="s">
        <v>454</v>
      </c>
      <c r="D956" s="14"/>
      <c r="E956" s="65"/>
      <c r="F956" s="36">
        <f t="shared" si="50"/>
        <v>63000</v>
      </c>
      <c r="G956" s="40"/>
      <c r="H956" s="36">
        <v>48000</v>
      </c>
      <c r="I956" s="40"/>
      <c r="J956" s="36">
        <v>15000</v>
      </c>
      <c r="K956" s="40"/>
      <c r="L956" s="36">
        <v>0</v>
      </c>
      <c r="M956" s="40"/>
      <c r="N956" s="36">
        <v>34000</v>
      </c>
      <c r="O956" s="40"/>
      <c r="P956" s="36">
        <v>30000</v>
      </c>
      <c r="Q956" s="40"/>
      <c r="R956" s="36">
        <v>1000</v>
      </c>
    </row>
    <row r="957" spans="1:18" x14ac:dyDescent="0.25">
      <c r="A957" s="65"/>
      <c r="B957" s="65"/>
      <c r="C957" s="65" t="s">
        <v>182</v>
      </c>
      <c r="D957" s="14"/>
      <c r="E957" s="65"/>
      <c r="F957" s="36"/>
      <c r="G957" s="37"/>
      <c r="H957" s="36"/>
      <c r="I957" s="36"/>
      <c r="J957" s="36"/>
      <c r="K957" s="36"/>
      <c r="L957" s="36"/>
      <c r="M957" s="36"/>
      <c r="N957" s="36"/>
      <c r="O957" s="36"/>
      <c r="P957" s="36"/>
      <c r="Q957" s="36"/>
      <c r="R957" s="36"/>
    </row>
    <row r="958" spans="1:18" x14ac:dyDescent="0.25">
      <c r="A958" s="65"/>
      <c r="B958" s="14"/>
      <c r="C958" s="65"/>
      <c r="D958" s="65" t="s">
        <v>133</v>
      </c>
      <c r="E958" s="65"/>
      <c r="F958" s="36">
        <f t="shared" si="50"/>
        <v>642000</v>
      </c>
      <c r="G958" s="40"/>
      <c r="H958" s="36">
        <v>381000</v>
      </c>
      <c r="I958" s="40"/>
      <c r="J958" s="36">
        <v>258000</v>
      </c>
      <c r="K958" s="40"/>
      <c r="L958" s="36">
        <v>3000</v>
      </c>
      <c r="M958" s="40"/>
      <c r="N958" s="36">
        <v>47000</v>
      </c>
      <c r="O958" s="40"/>
      <c r="P958" s="36">
        <v>595000</v>
      </c>
      <c r="Q958" s="40"/>
      <c r="R958" s="36">
        <v>0</v>
      </c>
    </row>
    <row r="959" spans="1:18" x14ac:dyDescent="0.25">
      <c r="A959" s="65"/>
      <c r="B959" s="65"/>
      <c r="C959" s="65" t="s">
        <v>183</v>
      </c>
      <c r="D959" s="14"/>
      <c r="E959" s="65"/>
      <c r="F959" s="36"/>
      <c r="G959" s="37"/>
      <c r="H959" s="36"/>
      <c r="I959" s="36"/>
      <c r="J959" s="36"/>
      <c r="K959" s="36"/>
      <c r="L959" s="36"/>
      <c r="M959" s="36"/>
      <c r="N959" s="36"/>
      <c r="O959" s="36"/>
      <c r="P959" s="36"/>
      <c r="Q959" s="36"/>
      <c r="R959" s="36"/>
    </row>
    <row r="960" spans="1:18" x14ac:dyDescent="0.25">
      <c r="A960" s="65"/>
      <c r="B960" s="14"/>
      <c r="C960" s="65"/>
      <c r="D960" s="65" t="s">
        <v>184</v>
      </c>
      <c r="E960" s="65"/>
      <c r="F960" s="36">
        <f t="shared" si="50"/>
        <v>7457000</v>
      </c>
      <c r="G960" s="40"/>
      <c r="H960" s="36">
        <v>571000</v>
      </c>
      <c r="I960" s="40"/>
      <c r="J960" s="36">
        <v>6797000</v>
      </c>
      <c r="K960" s="40"/>
      <c r="L960" s="36">
        <v>89000</v>
      </c>
      <c r="M960" s="40"/>
      <c r="N960" s="36">
        <v>3531000</v>
      </c>
      <c r="O960" s="40"/>
      <c r="P960" s="36">
        <v>3926000</v>
      </c>
      <c r="Q960" s="40"/>
      <c r="R960" s="36">
        <v>0</v>
      </c>
    </row>
    <row r="961" spans="1:18" x14ac:dyDescent="0.25">
      <c r="A961" s="65"/>
      <c r="B961" s="14"/>
      <c r="C961" s="65" t="s">
        <v>185</v>
      </c>
      <c r="D961" s="65"/>
      <c r="E961" s="65"/>
      <c r="F961" s="36"/>
      <c r="G961" s="40"/>
      <c r="H961" s="36"/>
      <c r="I961" s="40"/>
      <c r="J961" s="36"/>
      <c r="K961" s="40"/>
      <c r="L961" s="36"/>
      <c r="M961" s="40"/>
      <c r="N961" s="36"/>
      <c r="O961" s="40"/>
      <c r="P961" s="36"/>
      <c r="Q961" s="40"/>
      <c r="R961" s="36"/>
    </row>
    <row r="962" spans="1:18" x14ac:dyDescent="0.25">
      <c r="A962" s="65"/>
      <c r="B962" s="65"/>
      <c r="C962" s="65"/>
      <c r="D962" s="65" t="s">
        <v>186</v>
      </c>
      <c r="E962" s="65"/>
      <c r="F962" s="36">
        <f t="shared" si="50"/>
        <v>1461000</v>
      </c>
      <c r="G962" s="37"/>
      <c r="H962" s="36">
        <v>1053000</v>
      </c>
      <c r="I962" s="36"/>
      <c r="J962" s="36">
        <v>408000</v>
      </c>
      <c r="K962" s="36"/>
      <c r="L962" s="36">
        <v>0</v>
      </c>
      <c r="M962" s="36"/>
      <c r="N962" s="36">
        <v>824000</v>
      </c>
      <c r="O962" s="36"/>
      <c r="P962" s="36">
        <v>637000</v>
      </c>
      <c r="Q962" s="36"/>
      <c r="R962" s="36">
        <v>0</v>
      </c>
    </row>
    <row r="963" spans="1:18" x14ac:dyDescent="0.25">
      <c r="A963" s="65"/>
      <c r="B963" s="14"/>
      <c r="C963" s="65" t="s">
        <v>455</v>
      </c>
      <c r="D963" s="14"/>
      <c r="E963" s="65"/>
      <c r="F963" s="39">
        <f t="shared" si="50"/>
        <v>1086000</v>
      </c>
      <c r="G963" s="40"/>
      <c r="H963" s="39">
        <v>604000</v>
      </c>
      <c r="I963" s="40"/>
      <c r="J963" s="39">
        <v>482000</v>
      </c>
      <c r="K963" s="40"/>
      <c r="L963" s="39">
        <v>0</v>
      </c>
      <c r="M963" s="40"/>
      <c r="N963" s="39">
        <v>595000</v>
      </c>
      <c r="O963" s="40"/>
      <c r="P963" s="39">
        <v>491000</v>
      </c>
      <c r="Q963" s="40"/>
      <c r="R963" s="39">
        <v>0</v>
      </c>
    </row>
    <row r="964" spans="1:18" x14ac:dyDescent="0.25">
      <c r="A964" s="65"/>
      <c r="B964" s="14"/>
      <c r="C964" s="65"/>
      <c r="D964" s="14"/>
      <c r="E964" s="65"/>
      <c r="F964" s="36"/>
      <c r="G964" s="40"/>
      <c r="H964" s="36"/>
      <c r="I964" s="40"/>
      <c r="J964" s="36"/>
      <c r="K964" s="40"/>
      <c r="L964" s="36"/>
      <c r="M964" s="40"/>
      <c r="N964" s="36"/>
      <c r="O964" s="40"/>
      <c r="P964" s="36"/>
      <c r="Q964" s="40"/>
      <c r="R964" s="36"/>
    </row>
    <row r="965" spans="1:18" x14ac:dyDescent="0.25">
      <c r="A965" s="65"/>
      <c r="B965" s="14"/>
      <c r="C965" s="65"/>
      <c r="D965" s="14"/>
      <c r="E965" s="65" t="s">
        <v>4</v>
      </c>
      <c r="F965" s="39">
        <f>SUM(F951:F963)</f>
        <v>23920000</v>
      </c>
      <c r="G965" s="40"/>
      <c r="H965" s="39">
        <f>SUM(H951:H963)</f>
        <v>6255000</v>
      </c>
      <c r="I965" s="40"/>
      <c r="J965" s="39">
        <f>SUM(J951:J963)</f>
        <v>16584000</v>
      </c>
      <c r="K965" s="40"/>
      <c r="L965" s="39">
        <f>SUM(L951:L963)</f>
        <v>1081000</v>
      </c>
      <c r="M965" s="40"/>
      <c r="N965" s="39">
        <f>SUM(N951:N963)</f>
        <v>12668000</v>
      </c>
      <c r="O965" s="40"/>
      <c r="P965" s="39">
        <f>SUM(P951:P963)</f>
        <v>12076000</v>
      </c>
      <c r="Q965" s="40"/>
      <c r="R965" s="39">
        <f>SUM(R951:R963)</f>
        <v>824000</v>
      </c>
    </row>
    <row r="966" spans="1:18" x14ac:dyDescent="0.25">
      <c r="A966" s="65"/>
      <c r="B966" s="14"/>
      <c r="C966" s="65"/>
      <c r="D966" s="14"/>
      <c r="E966" s="15"/>
      <c r="F966" s="36"/>
      <c r="G966" s="40"/>
      <c r="H966" s="36"/>
      <c r="I966" s="40"/>
      <c r="J966" s="36"/>
      <c r="K966" s="40"/>
      <c r="L966" s="36"/>
      <c r="M966" s="40"/>
      <c r="N966" s="36"/>
      <c r="O966" s="40"/>
      <c r="P966" s="36"/>
      <c r="Q966" s="40"/>
      <c r="R966" s="36"/>
    </row>
    <row r="967" spans="1:18" x14ac:dyDescent="0.25">
      <c r="A967" s="65"/>
      <c r="B967" s="65" t="s">
        <v>403</v>
      </c>
      <c r="C967" s="65"/>
      <c r="D967" s="14"/>
      <c r="E967" s="65"/>
      <c r="F967" s="36"/>
      <c r="G967" s="40"/>
      <c r="H967" s="36"/>
      <c r="I967" s="40"/>
      <c r="J967" s="36"/>
      <c r="K967" s="40"/>
      <c r="L967" s="36"/>
      <c r="M967" s="40"/>
      <c r="N967" s="36"/>
      <c r="O967" s="40"/>
      <c r="P967" s="36"/>
      <c r="Q967" s="40"/>
      <c r="R967" s="36"/>
    </row>
    <row r="968" spans="1:18" x14ac:dyDescent="0.25">
      <c r="A968" s="65"/>
      <c r="B968" s="14"/>
      <c r="C968" s="65" t="s">
        <v>308</v>
      </c>
      <c r="D968" s="14"/>
      <c r="E968" s="65"/>
      <c r="F968" s="36">
        <f>SUM(H968:L968)</f>
        <v>789000</v>
      </c>
      <c r="G968" s="40"/>
      <c r="H968" s="36">
        <v>172000</v>
      </c>
      <c r="I968" s="40"/>
      <c r="J968" s="36">
        <v>632000</v>
      </c>
      <c r="K968" s="40"/>
      <c r="L968" s="36">
        <v>-15000</v>
      </c>
      <c r="M968" s="40"/>
      <c r="N968" s="36">
        <v>848000</v>
      </c>
      <c r="O968" s="40"/>
      <c r="P968" s="36">
        <v>-59000</v>
      </c>
      <c r="Q968" s="40"/>
      <c r="R968" s="36">
        <v>0</v>
      </c>
    </row>
    <row r="969" spans="1:18" x14ac:dyDescent="0.25">
      <c r="A969" s="65"/>
      <c r="B969" s="14"/>
      <c r="C969" s="65" t="s">
        <v>577</v>
      </c>
      <c r="D969" s="14"/>
      <c r="E969" s="65"/>
      <c r="F969" s="36">
        <f>SUM(H969:L969)</f>
        <v>-9219000</v>
      </c>
      <c r="G969" s="40"/>
      <c r="H969" s="36">
        <v>0</v>
      </c>
      <c r="I969" s="40"/>
      <c r="J969" s="36">
        <v>-9219000</v>
      </c>
      <c r="K969" s="40"/>
      <c r="L969" s="36">
        <v>0</v>
      </c>
      <c r="M969" s="40"/>
      <c r="N969" s="36">
        <v>-4000</v>
      </c>
      <c r="O969" s="40"/>
      <c r="P969" s="36">
        <v>-9215000</v>
      </c>
      <c r="Q969" s="40"/>
      <c r="R969" s="36">
        <v>0</v>
      </c>
    </row>
    <row r="970" spans="1:18" x14ac:dyDescent="0.25">
      <c r="A970" s="65"/>
      <c r="B970" s="65"/>
      <c r="C970" s="65" t="s">
        <v>311</v>
      </c>
      <c r="D970" s="14"/>
      <c r="E970" s="65"/>
      <c r="F970" s="36">
        <f>SUM(H970:L970)</f>
        <v>0</v>
      </c>
      <c r="G970" s="40"/>
      <c r="H970" s="36">
        <v>0</v>
      </c>
      <c r="I970" s="40"/>
      <c r="J970" s="36">
        <v>0</v>
      </c>
      <c r="K970" s="40"/>
      <c r="L970" s="36">
        <v>0</v>
      </c>
      <c r="M970" s="40"/>
      <c r="N970" s="36">
        <v>0</v>
      </c>
      <c r="O970" s="40"/>
      <c r="P970" s="36">
        <v>0</v>
      </c>
      <c r="Q970" s="40"/>
      <c r="R970" s="36">
        <v>0</v>
      </c>
    </row>
    <row r="971" spans="1:18" x14ac:dyDescent="0.25">
      <c r="A971" s="65"/>
      <c r="B971" s="65"/>
      <c r="C971" s="65" t="s">
        <v>141</v>
      </c>
      <c r="D971" s="14"/>
      <c r="E971" s="65"/>
      <c r="F971" s="39">
        <f>SUM(H971:L971)</f>
        <v>-2721000</v>
      </c>
      <c r="G971" s="40"/>
      <c r="H971" s="39">
        <v>0</v>
      </c>
      <c r="I971" s="40"/>
      <c r="J971" s="39">
        <v>-2721000</v>
      </c>
      <c r="K971" s="40"/>
      <c r="L971" s="39">
        <v>0</v>
      </c>
      <c r="M971" s="40"/>
      <c r="N971" s="39">
        <v>0</v>
      </c>
      <c r="O971" s="40"/>
      <c r="P971" s="39">
        <v>-2721000</v>
      </c>
      <c r="Q971" s="40"/>
      <c r="R971" s="39">
        <v>0</v>
      </c>
    </row>
    <row r="972" spans="1:18" x14ac:dyDescent="0.25">
      <c r="A972" s="65"/>
      <c r="B972" s="65"/>
      <c r="C972" s="65"/>
      <c r="D972" s="14"/>
      <c r="E972" s="65"/>
      <c r="F972" s="36"/>
      <c r="G972" s="40"/>
      <c r="H972" s="36"/>
      <c r="I972" s="40"/>
      <c r="J972" s="36"/>
      <c r="K972" s="40"/>
      <c r="L972" s="36"/>
      <c r="M972" s="40"/>
      <c r="N972" s="36"/>
      <c r="O972" s="40"/>
      <c r="P972" s="36"/>
      <c r="Q972" s="40"/>
      <c r="R972" s="36"/>
    </row>
    <row r="973" spans="1:18" x14ac:dyDescent="0.25">
      <c r="A973" s="65"/>
      <c r="B973" s="65"/>
      <c r="C973" s="65"/>
      <c r="D973" s="14"/>
      <c r="E973" s="65" t="s">
        <v>4</v>
      </c>
      <c r="F973" s="39">
        <f>SUM(F968:F971)</f>
        <v>-11151000</v>
      </c>
      <c r="G973" s="40"/>
      <c r="H973" s="39">
        <f>SUM(H968:H971)</f>
        <v>172000</v>
      </c>
      <c r="I973" s="40"/>
      <c r="J973" s="39">
        <f>SUM(J968:J971)</f>
        <v>-11308000</v>
      </c>
      <c r="K973" s="40"/>
      <c r="L973" s="39">
        <f>SUM(L968:L971)</f>
        <v>-15000</v>
      </c>
      <c r="M973" s="40"/>
      <c r="N973" s="39">
        <f>SUM(N968:N971)</f>
        <v>844000</v>
      </c>
      <c r="O973" s="40"/>
      <c r="P973" s="39">
        <f>SUM(P968:P971)</f>
        <v>-11995000</v>
      </c>
      <c r="Q973" s="40"/>
      <c r="R973" s="39">
        <f>SUM(R968:R971)</f>
        <v>0</v>
      </c>
    </row>
    <row r="974" spans="1:18" x14ac:dyDescent="0.25">
      <c r="A974" s="65"/>
      <c r="B974" s="65"/>
      <c r="C974" s="65"/>
      <c r="D974" s="14"/>
      <c r="E974" s="65"/>
      <c r="F974" s="36"/>
      <c r="G974" s="40"/>
      <c r="H974" s="36"/>
      <c r="I974" s="40"/>
      <c r="J974" s="36"/>
      <c r="K974" s="40"/>
      <c r="L974" s="36"/>
      <c r="M974" s="40"/>
      <c r="N974" s="36"/>
      <c r="O974" s="40"/>
      <c r="P974" s="36"/>
      <c r="Q974" s="40"/>
      <c r="R974" s="36"/>
    </row>
    <row r="975" spans="1:18" x14ac:dyDescent="0.25">
      <c r="A975" s="65"/>
      <c r="B975" s="14"/>
      <c r="C975" s="65"/>
      <c r="D975" s="14"/>
      <c r="E975" s="65" t="s">
        <v>456</v>
      </c>
      <c r="F975" s="39">
        <f>F885+F899+F924+F948+F965+F973</f>
        <v>120841000</v>
      </c>
      <c r="G975" s="40"/>
      <c r="H975" s="39">
        <f>H885+H899+H924+H948+H965+H973</f>
        <v>51518000</v>
      </c>
      <c r="I975" s="40"/>
      <c r="J975" s="39">
        <f>J885+J899+J924+J948+J965+J973</f>
        <v>67650000</v>
      </c>
      <c r="K975" s="40"/>
      <c r="L975" s="39">
        <f>L885+L899+L924+L948+L965+L973</f>
        <v>1673000</v>
      </c>
      <c r="M975" s="40"/>
      <c r="N975" s="39">
        <f>N885+N899+N924+N948+N965+N973</f>
        <v>122551000</v>
      </c>
      <c r="O975" s="40"/>
      <c r="P975" s="39">
        <f>P885+P899+P924+P948+P965+P973</f>
        <v>102818000</v>
      </c>
      <c r="Q975" s="39"/>
      <c r="R975" s="39">
        <f>R885+R899+R924+R948+R965+R973</f>
        <v>104528000</v>
      </c>
    </row>
    <row r="976" spans="1:18" x14ac:dyDescent="0.25">
      <c r="A976" s="65"/>
      <c r="B976" s="14"/>
      <c r="C976" s="65"/>
      <c r="D976" s="14"/>
      <c r="E976" s="65"/>
      <c r="F976" s="36"/>
      <c r="G976" s="40"/>
      <c r="H976" s="36"/>
      <c r="I976" s="40"/>
      <c r="J976" s="36"/>
      <c r="K976" s="40"/>
      <c r="L976" s="36"/>
      <c r="M976" s="40"/>
      <c r="N976" s="36"/>
      <c r="O976" s="40"/>
      <c r="P976" s="36"/>
      <c r="Q976" s="40"/>
      <c r="R976" s="36"/>
    </row>
    <row r="977" spans="1:18" x14ac:dyDescent="0.25">
      <c r="A977" s="10" t="s">
        <v>187</v>
      </c>
      <c r="B977" s="65"/>
      <c r="C977" s="65"/>
      <c r="D977" s="65"/>
      <c r="E977" s="10"/>
      <c r="F977" s="36"/>
      <c r="G977" s="40"/>
      <c r="H977" s="36"/>
      <c r="I977" s="40"/>
      <c r="J977" s="36"/>
      <c r="K977" s="40"/>
      <c r="L977" s="36"/>
      <c r="M977" s="40"/>
      <c r="N977" s="36"/>
      <c r="O977" s="40"/>
      <c r="P977" s="36"/>
      <c r="Q977" s="40"/>
      <c r="R977" s="36"/>
    </row>
    <row r="978" spans="1:18" x14ac:dyDescent="0.25">
      <c r="A978" s="65"/>
      <c r="B978" s="10" t="s">
        <v>188</v>
      </c>
      <c r="C978" s="65"/>
      <c r="D978" s="65"/>
      <c r="E978" s="65"/>
      <c r="F978" s="36"/>
      <c r="G978" s="40"/>
      <c r="H978" s="36"/>
      <c r="I978" s="40"/>
      <c r="J978" s="36"/>
      <c r="K978" s="40"/>
      <c r="L978" s="36"/>
      <c r="M978" s="40"/>
      <c r="N978" s="36"/>
      <c r="O978" s="40"/>
      <c r="P978" s="41"/>
      <c r="Q978" s="40"/>
      <c r="R978" s="36"/>
    </row>
    <row r="979" spans="1:18" x14ac:dyDescent="0.25">
      <c r="A979" s="65"/>
      <c r="B979" s="14"/>
      <c r="C979" s="65" t="s">
        <v>457</v>
      </c>
      <c r="D979" s="14"/>
      <c r="E979" s="65"/>
      <c r="F979" s="36">
        <f>SUM(H979:L979)</f>
        <v>4204000</v>
      </c>
      <c r="G979" s="40"/>
      <c r="H979" s="36">
        <v>1782000</v>
      </c>
      <c r="I979" s="40"/>
      <c r="J979" s="36">
        <v>2422000</v>
      </c>
      <c r="K979" s="40"/>
      <c r="L979" s="36">
        <v>0</v>
      </c>
      <c r="M979" s="40"/>
      <c r="N979" s="36">
        <v>6881000</v>
      </c>
      <c r="O979" s="40"/>
      <c r="P979" s="36">
        <v>13048000</v>
      </c>
      <c r="Q979" s="40"/>
      <c r="R979" s="36">
        <v>15725000</v>
      </c>
    </row>
    <row r="980" spans="1:18" x14ac:dyDescent="0.25">
      <c r="A980" s="65"/>
      <c r="B980" s="14"/>
      <c r="C980" s="65" t="s">
        <v>458</v>
      </c>
      <c r="D980" s="14"/>
      <c r="E980" s="65"/>
      <c r="F980" s="36">
        <f t="shared" ref="F980:F997" si="51">SUM(H980:L980)</f>
        <v>434000</v>
      </c>
      <c r="G980" s="40"/>
      <c r="H980" s="36">
        <v>351000</v>
      </c>
      <c r="I980" s="40"/>
      <c r="J980" s="36">
        <v>83000</v>
      </c>
      <c r="K980" s="40"/>
      <c r="L980" s="36">
        <v>0</v>
      </c>
      <c r="M980" s="40"/>
      <c r="N980" s="36">
        <v>818000</v>
      </c>
      <c r="O980" s="40"/>
      <c r="P980" s="36">
        <v>1816000</v>
      </c>
      <c r="Q980" s="40"/>
      <c r="R980" s="36">
        <v>2200000</v>
      </c>
    </row>
    <row r="981" spans="1:18" x14ac:dyDescent="0.25">
      <c r="A981" s="65"/>
      <c r="B981" s="14"/>
      <c r="C981" s="65" t="s">
        <v>307</v>
      </c>
      <c r="D981" s="14"/>
      <c r="E981" s="65"/>
      <c r="F981" s="36">
        <f t="shared" si="51"/>
        <v>795000</v>
      </c>
      <c r="G981" s="40"/>
      <c r="H981" s="36">
        <v>795000</v>
      </c>
      <c r="I981" s="40"/>
      <c r="J981" s="36">
        <v>0</v>
      </c>
      <c r="K981" s="40"/>
      <c r="L981" s="36">
        <v>0</v>
      </c>
      <c r="M981" s="40"/>
      <c r="N981" s="36">
        <v>486000</v>
      </c>
      <c r="O981" s="40"/>
      <c r="P981" s="36">
        <v>308000</v>
      </c>
      <c r="Q981" s="40"/>
      <c r="R981" s="36">
        <v>-1000</v>
      </c>
    </row>
    <row r="982" spans="1:18" x14ac:dyDescent="0.25">
      <c r="A982" s="65"/>
      <c r="B982" s="14"/>
      <c r="C982" s="65" t="s">
        <v>459</v>
      </c>
      <c r="D982" s="14"/>
      <c r="E982" s="65"/>
      <c r="F982" s="36">
        <f t="shared" si="51"/>
        <v>21946000</v>
      </c>
      <c r="G982" s="40"/>
      <c r="H982" s="36">
        <v>21079000</v>
      </c>
      <c r="I982" s="40"/>
      <c r="J982" s="36">
        <v>867000</v>
      </c>
      <c r="K982" s="40"/>
      <c r="L982" s="36">
        <v>0</v>
      </c>
      <c r="M982" s="40"/>
      <c r="N982" s="36">
        <v>10834000</v>
      </c>
      <c r="O982" s="40"/>
      <c r="P982" s="36">
        <v>16012000</v>
      </c>
      <c r="Q982" s="40"/>
      <c r="R982" s="36">
        <v>4900000</v>
      </c>
    </row>
    <row r="983" spans="1:18" x14ac:dyDescent="0.25">
      <c r="A983" s="65"/>
      <c r="B983" s="14"/>
      <c r="C983" s="65" t="s">
        <v>460</v>
      </c>
      <c r="D983" s="15"/>
      <c r="E983" s="65"/>
      <c r="F983" s="36">
        <f t="shared" si="51"/>
        <v>105000</v>
      </c>
      <c r="G983" s="40"/>
      <c r="H983" s="36">
        <v>0</v>
      </c>
      <c r="I983" s="40"/>
      <c r="J983" s="36">
        <v>105000</v>
      </c>
      <c r="K983" s="40"/>
      <c r="L983" s="36">
        <v>0</v>
      </c>
      <c r="M983" s="40"/>
      <c r="N983" s="36">
        <v>0</v>
      </c>
      <c r="O983" s="40"/>
      <c r="P983" s="36">
        <v>105000</v>
      </c>
      <c r="Q983" s="40"/>
      <c r="R983" s="36">
        <v>0</v>
      </c>
    </row>
    <row r="984" spans="1:18" x14ac:dyDescent="0.25">
      <c r="A984" s="65"/>
      <c r="B984" s="14"/>
      <c r="C984" s="65" t="s">
        <v>461</v>
      </c>
      <c r="D984" s="14"/>
      <c r="E984" s="65"/>
      <c r="F984" s="36">
        <f t="shared" si="51"/>
        <v>12653000</v>
      </c>
      <c r="G984" s="40"/>
      <c r="H984" s="36">
        <v>12653000</v>
      </c>
      <c r="I984" s="40"/>
      <c r="J984" s="36">
        <v>0</v>
      </c>
      <c r="K984" s="40"/>
      <c r="L984" s="36">
        <v>0</v>
      </c>
      <c r="M984" s="40"/>
      <c r="N984" s="36">
        <v>6409000</v>
      </c>
      <c r="O984" s="40"/>
      <c r="P984" s="36">
        <v>6244000</v>
      </c>
      <c r="Q984" s="40"/>
      <c r="R984" s="36">
        <v>0</v>
      </c>
    </row>
    <row r="985" spans="1:18" x14ac:dyDescent="0.25">
      <c r="A985" s="65"/>
      <c r="B985" s="14"/>
      <c r="C985" s="65" t="s">
        <v>462</v>
      </c>
      <c r="D985" s="14"/>
      <c r="E985" s="65"/>
      <c r="F985" s="36">
        <f t="shared" si="51"/>
        <v>6534000</v>
      </c>
      <c r="G985" s="40"/>
      <c r="H985" s="36">
        <v>0</v>
      </c>
      <c r="I985" s="40"/>
      <c r="J985" s="36">
        <v>6534000</v>
      </c>
      <c r="K985" s="40"/>
      <c r="L985" s="36">
        <v>0</v>
      </c>
      <c r="M985" s="40"/>
      <c r="N985" s="36">
        <v>130000</v>
      </c>
      <c r="O985" s="40"/>
      <c r="P985" s="36">
        <v>6405000</v>
      </c>
      <c r="Q985" s="40"/>
      <c r="R985" s="36">
        <v>1000</v>
      </c>
    </row>
    <row r="986" spans="1:18" x14ac:dyDescent="0.25">
      <c r="A986" s="65"/>
      <c r="B986" s="14"/>
      <c r="C986" s="65" t="s">
        <v>311</v>
      </c>
      <c r="D986" s="14"/>
      <c r="E986" s="65"/>
      <c r="F986" s="36">
        <f t="shared" si="51"/>
        <v>0</v>
      </c>
      <c r="G986" s="40"/>
      <c r="H986" s="36">
        <v>-25868000</v>
      </c>
      <c r="I986" s="40"/>
      <c r="J986" s="36">
        <v>25868000</v>
      </c>
      <c r="K986" s="40"/>
      <c r="L986" s="36">
        <v>0</v>
      </c>
      <c r="M986" s="40"/>
      <c r="N986" s="36">
        <v>0</v>
      </c>
      <c r="O986" s="40"/>
      <c r="P986" s="36">
        <v>0</v>
      </c>
      <c r="Q986" s="40"/>
      <c r="R986" s="36">
        <v>0</v>
      </c>
    </row>
    <row r="987" spans="1:18" x14ac:dyDescent="0.25">
      <c r="A987" s="65"/>
      <c r="B987" s="65"/>
      <c r="C987" s="65" t="s">
        <v>463</v>
      </c>
      <c r="D987" s="14"/>
      <c r="E987" s="65"/>
      <c r="F987" s="36">
        <f t="shared" si="51"/>
        <v>0</v>
      </c>
      <c r="G987" s="40"/>
      <c r="H987" s="36">
        <v>0</v>
      </c>
      <c r="I987" s="40"/>
      <c r="J987" s="36">
        <v>0</v>
      </c>
      <c r="K987" s="40"/>
      <c r="L987" s="36">
        <v>0</v>
      </c>
      <c r="M987" s="40"/>
      <c r="N987" s="36">
        <v>-152000</v>
      </c>
      <c r="O987" s="40"/>
      <c r="P987" s="36">
        <v>152000</v>
      </c>
      <c r="Q987" s="40"/>
      <c r="R987" s="36">
        <v>0</v>
      </c>
    </row>
    <row r="988" spans="1:18" x14ac:dyDescent="0.25">
      <c r="A988" s="65"/>
      <c r="B988" s="65"/>
      <c r="C988" s="65" t="s">
        <v>464</v>
      </c>
      <c r="D988" s="14"/>
      <c r="E988" s="65"/>
      <c r="F988" s="36">
        <f t="shared" si="51"/>
        <v>5268000</v>
      </c>
      <c r="G988" s="40"/>
      <c r="H988" s="36">
        <v>2935000</v>
      </c>
      <c r="I988" s="40"/>
      <c r="J988" s="36">
        <v>2333000</v>
      </c>
      <c r="K988" s="40"/>
      <c r="L988" s="36">
        <v>0</v>
      </c>
      <c r="M988" s="40"/>
      <c r="N988" s="36">
        <v>3379000</v>
      </c>
      <c r="O988" s="40"/>
      <c r="P988" s="36">
        <v>2386000</v>
      </c>
      <c r="Q988" s="40"/>
      <c r="R988" s="36">
        <v>497000</v>
      </c>
    </row>
    <row r="989" spans="1:18" x14ac:dyDescent="0.25">
      <c r="A989" s="65"/>
      <c r="B989" s="65"/>
      <c r="C989" s="65" t="s">
        <v>23</v>
      </c>
      <c r="D989" s="14"/>
      <c r="E989" s="65"/>
      <c r="F989" s="36">
        <f t="shared" si="51"/>
        <v>4346000</v>
      </c>
      <c r="G989" s="40"/>
      <c r="H989" s="36">
        <v>4460000</v>
      </c>
      <c r="I989" s="40"/>
      <c r="J989" s="36">
        <v>-114000</v>
      </c>
      <c r="K989" s="40"/>
      <c r="L989" s="36">
        <v>0</v>
      </c>
      <c r="M989" s="40"/>
      <c r="N989" s="36">
        <v>174000</v>
      </c>
      <c r="O989" s="40"/>
      <c r="P989" s="36">
        <v>8033000</v>
      </c>
      <c r="Q989" s="40"/>
      <c r="R989" s="36">
        <v>3861000</v>
      </c>
    </row>
    <row r="990" spans="1:18" x14ac:dyDescent="0.25">
      <c r="A990" s="10"/>
      <c r="B990" s="14"/>
      <c r="C990" s="65" t="s">
        <v>465</v>
      </c>
      <c r="D990" s="14"/>
      <c r="E990" s="65"/>
      <c r="F990" s="36">
        <f t="shared" si="51"/>
        <v>4104000</v>
      </c>
      <c r="G990" s="40"/>
      <c r="H990" s="36">
        <v>3712000</v>
      </c>
      <c r="I990" s="40"/>
      <c r="J990" s="36">
        <v>392000</v>
      </c>
      <c r="K990" s="40"/>
      <c r="L990" s="36">
        <v>0</v>
      </c>
      <c r="M990" s="40"/>
      <c r="N990" s="36">
        <v>3860000</v>
      </c>
      <c r="O990" s="40"/>
      <c r="P990" s="36">
        <v>3793000</v>
      </c>
      <c r="Q990" s="40"/>
      <c r="R990" s="36">
        <v>3549000</v>
      </c>
    </row>
    <row r="991" spans="1:18" x14ac:dyDescent="0.25">
      <c r="A991" s="65"/>
      <c r="B991" s="14"/>
      <c r="C991" s="65" t="s">
        <v>466</v>
      </c>
      <c r="D991" s="14"/>
      <c r="E991" s="65"/>
      <c r="F991" s="36">
        <f t="shared" si="51"/>
        <v>104000</v>
      </c>
      <c r="G991" s="40"/>
      <c r="H991" s="36">
        <v>0</v>
      </c>
      <c r="I991" s="40"/>
      <c r="J991" s="36">
        <v>104000</v>
      </c>
      <c r="K991" s="40"/>
      <c r="L991" s="36">
        <v>0</v>
      </c>
      <c r="M991" s="40"/>
      <c r="N991" s="36">
        <v>0</v>
      </c>
      <c r="O991" s="40"/>
      <c r="P991" s="36">
        <v>104000</v>
      </c>
      <c r="Q991" s="40"/>
      <c r="R991" s="36">
        <v>0</v>
      </c>
    </row>
    <row r="992" spans="1:18" x14ac:dyDescent="0.25">
      <c r="A992" s="65"/>
      <c r="B992" s="14"/>
      <c r="C992" s="65" t="s">
        <v>467</v>
      </c>
      <c r="D992" s="14"/>
      <c r="E992" s="65"/>
      <c r="F992" s="36">
        <f t="shared" si="51"/>
        <v>0</v>
      </c>
      <c r="G992" s="40"/>
      <c r="H992" s="36">
        <v>-3190000</v>
      </c>
      <c r="I992" s="40"/>
      <c r="J992" s="36">
        <v>3190000</v>
      </c>
      <c r="K992" s="40"/>
      <c r="L992" s="36">
        <v>0</v>
      </c>
      <c r="M992" s="40"/>
      <c r="N992" s="36">
        <v>0</v>
      </c>
      <c r="O992" s="40"/>
      <c r="P992" s="36">
        <v>0</v>
      </c>
      <c r="Q992" s="40"/>
      <c r="R992" s="36">
        <v>0</v>
      </c>
    </row>
    <row r="993" spans="1:18" x14ac:dyDescent="0.25">
      <c r="A993" s="65"/>
      <c r="B993" s="65"/>
      <c r="C993" s="65" t="s">
        <v>468</v>
      </c>
      <c r="D993" s="14"/>
      <c r="E993" s="65"/>
      <c r="F993" s="36">
        <f t="shared" si="51"/>
        <v>27166000</v>
      </c>
      <c r="G993" s="40"/>
      <c r="H993" s="36">
        <v>26492000</v>
      </c>
      <c r="I993" s="40"/>
      <c r="J993" s="36">
        <v>674000</v>
      </c>
      <c r="K993" s="40"/>
      <c r="L993" s="36">
        <v>0</v>
      </c>
      <c r="M993" s="40"/>
      <c r="N993" s="36">
        <v>1403000</v>
      </c>
      <c r="O993" s="40"/>
      <c r="P993" s="36">
        <v>30126000</v>
      </c>
      <c r="Q993" s="40"/>
      <c r="R993" s="36">
        <v>4363000</v>
      </c>
    </row>
    <row r="994" spans="1:18" x14ac:dyDescent="0.25">
      <c r="A994" s="65"/>
      <c r="B994" s="65"/>
      <c r="C994" s="65" t="s">
        <v>469</v>
      </c>
      <c r="D994" s="14"/>
      <c r="E994" s="65"/>
      <c r="F994" s="36">
        <f t="shared" si="51"/>
        <v>1002000</v>
      </c>
      <c r="G994" s="40"/>
      <c r="H994" s="36">
        <v>677000</v>
      </c>
      <c r="I994" s="40"/>
      <c r="J994" s="36">
        <v>325000</v>
      </c>
      <c r="K994" s="40"/>
      <c r="L994" s="36">
        <v>0</v>
      </c>
      <c r="M994" s="40"/>
      <c r="N994" s="36">
        <v>236000</v>
      </c>
      <c r="O994" s="40"/>
      <c r="P994" s="36">
        <v>1039000</v>
      </c>
      <c r="Q994" s="40"/>
      <c r="R994" s="36">
        <v>273000</v>
      </c>
    </row>
    <row r="995" spans="1:18" x14ac:dyDescent="0.25">
      <c r="A995" s="65"/>
      <c r="B995" s="65"/>
      <c r="C995" s="15" t="s">
        <v>189</v>
      </c>
      <c r="D995" s="14"/>
      <c r="E995" s="65"/>
      <c r="F995" s="36">
        <f t="shared" si="51"/>
        <v>127000</v>
      </c>
      <c r="G995" s="40"/>
      <c r="H995" s="36">
        <v>0</v>
      </c>
      <c r="I995" s="40"/>
      <c r="J995" s="36">
        <v>127000</v>
      </c>
      <c r="K995" s="40"/>
      <c r="L995" s="36">
        <v>0</v>
      </c>
      <c r="M995" s="40"/>
      <c r="N995" s="36">
        <v>0</v>
      </c>
      <c r="O995" s="40"/>
      <c r="P995" s="36">
        <v>127000</v>
      </c>
      <c r="Q995" s="40"/>
      <c r="R995" s="36">
        <v>0</v>
      </c>
    </row>
    <row r="996" spans="1:18" x14ac:dyDescent="0.25">
      <c r="A996" s="10"/>
      <c r="B996" s="65"/>
      <c r="C996" s="65" t="s">
        <v>470</v>
      </c>
      <c r="D996" s="14"/>
      <c r="E996" s="15"/>
      <c r="F996" s="36">
        <f t="shared" si="51"/>
        <v>5742000</v>
      </c>
      <c r="G996" s="40"/>
      <c r="H996" s="36">
        <v>5294000</v>
      </c>
      <c r="I996" s="40"/>
      <c r="J996" s="36">
        <v>448000</v>
      </c>
      <c r="K996" s="40"/>
      <c r="L996" s="36">
        <v>0</v>
      </c>
      <c r="M996" s="40"/>
      <c r="N996" s="36">
        <v>2677000</v>
      </c>
      <c r="O996" s="40"/>
      <c r="P996" s="36">
        <v>3065000</v>
      </c>
      <c r="Q996" s="40"/>
      <c r="R996" s="36">
        <v>0</v>
      </c>
    </row>
    <row r="997" spans="1:18" x14ac:dyDescent="0.25">
      <c r="A997" s="65"/>
      <c r="B997" s="65"/>
      <c r="C997" s="65" t="s">
        <v>141</v>
      </c>
      <c r="D997" s="14"/>
      <c r="E997" s="65"/>
      <c r="F997" s="39">
        <f t="shared" si="51"/>
        <v>0</v>
      </c>
      <c r="G997" s="40"/>
      <c r="H997" s="39">
        <v>0</v>
      </c>
      <c r="I997" s="40"/>
      <c r="J997" s="39">
        <v>0</v>
      </c>
      <c r="K997" s="40"/>
      <c r="L997" s="39">
        <v>0</v>
      </c>
      <c r="M997" s="40"/>
      <c r="N997" s="39">
        <v>0</v>
      </c>
      <c r="O997" s="40"/>
      <c r="P997" s="39">
        <v>0</v>
      </c>
      <c r="Q997" s="40"/>
      <c r="R997" s="39">
        <v>0</v>
      </c>
    </row>
    <row r="998" spans="1:18" x14ac:dyDescent="0.25">
      <c r="A998" s="65"/>
      <c r="B998" s="14"/>
      <c r="C998" s="65"/>
      <c r="D998" s="14"/>
      <c r="E998" s="65"/>
      <c r="F998" s="36"/>
      <c r="G998" s="40"/>
      <c r="H998" s="36"/>
      <c r="I998" s="40"/>
      <c r="J998" s="36"/>
      <c r="K998" s="40"/>
      <c r="L998" s="36"/>
      <c r="M998" s="40"/>
      <c r="N998" s="36"/>
      <c r="O998" s="40"/>
      <c r="P998" s="36"/>
      <c r="Q998" s="40"/>
      <c r="R998" s="36"/>
    </row>
    <row r="999" spans="1:18" x14ac:dyDescent="0.25">
      <c r="A999" s="65"/>
      <c r="B999" s="14"/>
      <c r="C999" s="65"/>
      <c r="D999" s="14"/>
      <c r="E999" s="65" t="s">
        <v>471</v>
      </c>
      <c r="F999" s="39">
        <f>SUM(F979:F997)</f>
        <v>94530000</v>
      </c>
      <c r="G999" s="40"/>
      <c r="H999" s="39">
        <f>SUM(H979:H997)</f>
        <v>51172000</v>
      </c>
      <c r="I999" s="40"/>
      <c r="J999" s="39">
        <f>SUM(J979:J997)</f>
        <v>43358000</v>
      </c>
      <c r="K999" s="40"/>
      <c r="L999" s="39">
        <f>SUM(L979:L997)</f>
        <v>0</v>
      </c>
      <c r="M999" s="40"/>
      <c r="N999" s="39">
        <f>SUM(N979:N997)</f>
        <v>37135000</v>
      </c>
      <c r="O999" s="40"/>
      <c r="P999" s="39">
        <f>SUM(P979:P997)</f>
        <v>92763000</v>
      </c>
      <c r="Q999" s="40"/>
      <c r="R999" s="39">
        <f>SUM(R979:R997)</f>
        <v>35368000</v>
      </c>
    </row>
    <row r="1000" spans="1:18" x14ac:dyDescent="0.25">
      <c r="A1000" s="65"/>
      <c r="B1000" s="14"/>
      <c r="C1000" s="65"/>
      <c r="D1000" s="14"/>
      <c r="E1000" s="22"/>
      <c r="F1000" s="36"/>
      <c r="G1000" s="40"/>
      <c r="H1000" s="36"/>
      <c r="I1000" s="40"/>
      <c r="J1000" s="36"/>
      <c r="K1000" s="40"/>
      <c r="L1000" s="36"/>
      <c r="M1000" s="40"/>
      <c r="N1000" s="36"/>
      <c r="O1000" s="40"/>
      <c r="P1000" s="36"/>
      <c r="Q1000" s="40"/>
      <c r="R1000" s="36"/>
    </row>
    <row r="1001" spans="1:18" x14ac:dyDescent="0.25">
      <c r="A1001" s="10" t="s">
        <v>1</v>
      </c>
      <c r="B1001" s="14"/>
      <c r="C1001" s="65"/>
      <c r="D1001" s="14"/>
      <c r="E1001" s="65"/>
      <c r="F1001" s="36"/>
      <c r="G1001" s="40"/>
      <c r="H1001" s="36"/>
      <c r="I1001" s="40"/>
      <c r="J1001" s="36"/>
      <c r="K1001" s="40"/>
      <c r="L1001" s="36"/>
      <c r="M1001" s="40"/>
      <c r="N1001" s="36"/>
      <c r="O1001" s="40"/>
      <c r="P1001" s="36"/>
      <c r="Q1001" s="40"/>
      <c r="R1001" s="36"/>
    </row>
    <row r="1002" spans="1:18" x14ac:dyDescent="0.25">
      <c r="A1002" s="65"/>
      <c r="B1002" s="14"/>
      <c r="C1002" s="65" t="s">
        <v>472</v>
      </c>
      <c r="D1002" s="14"/>
      <c r="E1002" s="65"/>
      <c r="F1002" s="39">
        <f>SUM(H1002:L1002)</f>
        <v>264412000</v>
      </c>
      <c r="G1002" s="40"/>
      <c r="H1002" s="39">
        <v>17623000</v>
      </c>
      <c r="I1002" s="40"/>
      <c r="J1002" s="39">
        <v>165782000</v>
      </c>
      <c r="K1002" s="40"/>
      <c r="L1002" s="39">
        <v>81007000</v>
      </c>
      <c r="M1002" s="40"/>
      <c r="N1002" s="39">
        <v>164000</v>
      </c>
      <c r="O1002" s="40"/>
      <c r="P1002" s="39">
        <v>264249000</v>
      </c>
      <c r="Q1002" s="40"/>
      <c r="R1002" s="39">
        <v>1000</v>
      </c>
    </row>
    <row r="1003" spans="1:18" x14ac:dyDescent="0.25">
      <c r="A1003" s="65"/>
      <c r="B1003" s="14"/>
      <c r="C1003" s="65"/>
      <c r="D1003" s="14"/>
      <c r="E1003" s="22"/>
      <c r="F1003" s="36"/>
      <c r="G1003" s="40"/>
      <c r="H1003" s="36"/>
      <c r="I1003" s="40"/>
      <c r="J1003" s="36"/>
      <c r="K1003" s="40"/>
      <c r="L1003" s="36"/>
      <c r="M1003" s="40"/>
      <c r="N1003" s="36"/>
      <c r="O1003" s="40"/>
      <c r="P1003" s="36"/>
      <c r="Q1003" s="40"/>
      <c r="R1003" s="36"/>
    </row>
    <row r="1004" spans="1:18" x14ac:dyDescent="0.25">
      <c r="A1004" s="65"/>
      <c r="B1004" s="14"/>
      <c r="C1004" s="65" t="s">
        <v>473</v>
      </c>
      <c r="D1004" s="14"/>
      <c r="E1004" s="65"/>
      <c r="F1004" s="39">
        <f>SUM(H1004:L1004)</f>
        <v>-211859000</v>
      </c>
      <c r="G1004" s="40"/>
      <c r="H1004" s="39">
        <v>0</v>
      </c>
      <c r="I1004" s="40"/>
      <c r="J1004" s="39">
        <v>-211859000</v>
      </c>
      <c r="K1004" s="40"/>
      <c r="L1004" s="39">
        <v>0</v>
      </c>
      <c r="M1004" s="40"/>
      <c r="N1004" s="39">
        <v>0</v>
      </c>
      <c r="O1004" s="40"/>
      <c r="P1004" s="39">
        <v>-211859000</v>
      </c>
      <c r="Q1004" s="40"/>
      <c r="R1004" s="39">
        <v>0</v>
      </c>
    </row>
    <row r="1005" spans="1:18" x14ac:dyDescent="0.25">
      <c r="A1005" s="65"/>
      <c r="B1005" s="14"/>
      <c r="C1005" s="65"/>
      <c r="D1005" s="14"/>
      <c r="E1005" s="10"/>
      <c r="F1005" s="36"/>
      <c r="G1005" s="40"/>
      <c r="H1005" s="36"/>
      <c r="I1005" s="40"/>
      <c r="J1005" s="36"/>
      <c r="K1005" s="40"/>
      <c r="L1005" s="36"/>
      <c r="M1005" s="40"/>
      <c r="N1005" s="36"/>
      <c r="O1005" s="40"/>
      <c r="P1005" s="36"/>
      <c r="Q1005" s="40"/>
      <c r="R1005" s="36"/>
    </row>
    <row r="1006" spans="1:18" x14ac:dyDescent="0.25">
      <c r="A1006" s="65"/>
      <c r="B1006" s="14"/>
      <c r="C1006" s="65"/>
      <c r="D1006" s="14"/>
      <c r="E1006" s="65" t="s">
        <v>474</v>
      </c>
      <c r="F1006" s="39">
        <f>SUM(F1002:F1004)</f>
        <v>52553000</v>
      </c>
      <c r="G1006" s="40"/>
      <c r="H1006" s="39">
        <f>SUM(H1002:H1004)</f>
        <v>17623000</v>
      </c>
      <c r="I1006" s="40"/>
      <c r="J1006" s="39">
        <f>SUM(J1002:J1004)</f>
        <v>-46077000</v>
      </c>
      <c r="K1006" s="40"/>
      <c r="L1006" s="39">
        <f>SUM(L1002:L1004)</f>
        <v>81007000</v>
      </c>
      <c r="M1006" s="40"/>
      <c r="N1006" s="39">
        <f>SUM(N1002:N1004)</f>
        <v>164000</v>
      </c>
      <c r="O1006" s="40"/>
      <c r="P1006" s="39">
        <f>SUM(P1002:P1004)</f>
        <v>52390000</v>
      </c>
      <c r="Q1006" s="40"/>
      <c r="R1006" s="39">
        <f>SUM(R1002:R1004)</f>
        <v>1000</v>
      </c>
    </row>
    <row r="1007" spans="1:18" x14ac:dyDescent="0.25">
      <c r="A1007" s="65"/>
      <c r="B1007" s="14"/>
      <c r="C1007" s="65"/>
      <c r="D1007" s="14"/>
      <c r="E1007" s="65"/>
      <c r="F1007" s="36"/>
      <c r="G1007" s="40"/>
      <c r="H1007" s="36"/>
      <c r="I1007" s="40"/>
      <c r="J1007" s="36"/>
      <c r="K1007" s="40"/>
      <c r="L1007" s="36"/>
      <c r="M1007" s="40"/>
      <c r="N1007" s="36"/>
      <c r="O1007" s="40"/>
      <c r="P1007" s="36"/>
      <c r="Q1007" s="40"/>
      <c r="R1007" s="36"/>
    </row>
    <row r="1008" spans="1:18" x14ac:dyDescent="0.25">
      <c r="A1008" s="10" t="s">
        <v>0</v>
      </c>
      <c r="B1008" s="14"/>
      <c r="C1008" s="65"/>
      <c r="D1008" s="15"/>
      <c r="E1008" s="65"/>
      <c r="F1008" s="36"/>
      <c r="G1008" s="40"/>
      <c r="H1008" s="36"/>
      <c r="I1008" s="40"/>
      <c r="J1008" s="36"/>
      <c r="K1008" s="40"/>
      <c r="L1008" s="36"/>
      <c r="M1008" s="40"/>
      <c r="N1008" s="36"/>
      <c r="O1008" s="40"/>
      <c r="P1008" s="36"/>
      <c r="Q1008" s="40"/>
      <c r="R1008" s="36"/>
    </row>
    <row r="1009" spans="1:18" x14ac:dyDescent="0.25">
      <c r="A1009" s="65"/>
      <c r="B1009" s="14"/>
      <c r="C1009" s="65" t="s">
        <v>475</v>
      </c>
      <c r="D1009" s="15"/>
      <c r="E1009" s="65"/>
      <c r="F1009" s="36">
        <f>SUM(H1009:L1009)</f>
        <v>6462000</v>
      </c>
      <c r="G1009" s="40"/>
      <c r="H1009" s="36">
        <v>0</v>
      </c>
      <c r="I1009" s="40"/>
      <c r="J1009" s="36">
        <v>6462000</v>
      </c>
      <c r="K1009" s="40"/>
      <c r="L1009" s="36">
        <v>0</v>
      </c>
      <c r="M1009" s="40"/>
      <c r="N1009" s="36">
        <v>2410000</v>
      </c>
      <c r="O1009" s="40"/>
      <c r="P1009" s="36">
        <v>4323000</v>
      </c>
      <c r="Q1009" s="40"/>
      <c r="R1009" s="36">
        <v>271000</v>
      </c>
    </row>
    <row r="1010" spans="1:18" x14ac:dyDescent="0.25">
      <c r="A1010" s="65"/>
      <c r="B1010" s="14"/>
      <c r="C1010" s="65" t="s">
        <v>476</v>
      </c>
      <c r="D1010" s="14"/>
      <c r="E1010" s="65"/>
      <c r="F1010" s="36">
        <f t="shared" ref="F1010:F1037" si="52">SUM(H1010:L1010)</f>
        <v>93000</v>
      </c>
      <c r="G1010" s="40"/>
      <c r="H1010" s="36">
        <v>0</v>
      </c>
      <c r="I1010" s="40"/>
      <c r="J1010" s="36">
        <v>93000</v>
      </c>
      <c r="K1010" s="40"/>
      <c r="L1010" s="36">
        <v>0</v>
      </c>
      <c r="M1010" s="40"/>
      <c r="N1010" s="36">
        <v>60000</v>
      </c>
      <c r="O1010" s="40"/>
      <c r="P1010" s="36">
        <v>34000</v>
      </c>
      <c r="Q1010" s="40"/>
      <c r="R1010" s="36">
        <v>1000</v>
      </c>
    </row>
    <row r="1011" spans="1:18" x14ac:dyDescent="0.25">
      <c r="A1011" s="65"/>
      <c r="B1011" s="14"/>
      <c r="C1011" s="65" t="s">
        <v>477</v>
      </c>
      <c r="D1011" s="14"/>
      <c r="E1011" s="65"/>
      <c r="F1011" s="36">
        <f t="shared" si="52"/>
        <v>186000</v>
      </c>
      <c r="G1011" s="40"/>
      <c r="H1011" s="36">
        <v>0</v>
      </c>
      <c r="I1011" s="40"/>
      <c r="J1011" s="36">
        <v>186000</v>
      </c>
      <c r="K1011" s="40"/>
      <c r="L1011" s="36">
        <v>0</v>
      </c>
      <c r="M1011" s="40"/>
      <c r="N1011" s="36">
        <v>163000</v>
      </c>
      <c r="O1011" s="40"/>
      <c r="P1011" s="36">
        <v>229000</v>
      </c>
      <c r="Q1011" s="40"/>
      <c r="R1011" s="36">
        <v>206000</v>
      </c>
    </row>
    <row r="1012" spans="1:18" x14ac:dyDescent="0.25">
      <c r="A1012" s="65"/>
      <c r="B1012" s="14"/>
      <c r="C1012" s="65" t="s">
        <v>478</v>
      </c>
      <c r="D1012" s="14"/>
      <c r="E1012" s="65"/>
      <c r="F1012" s="36">
        <f t="shared" si="52"/>
        <v>-1386000</v>
      </c>
      <c r="G1012" s="40"/>
      <c r="H1012" s="36">
        <v>0</v>
      </c>
      <c r="I1012" s="40"/>
      <c r="J1012" s="36">
        <v>-1386000</v>
      </c>
      <c r="K1012" s="40"/>
      <c r="L1012" s="36">
        <v>0</v>
      </c>
      <c r="M1012" s="40"/>
      <c r="N1012" s="36">
        <v>325000</v>
      </c>
      <c r="O1012" s="40"/>
      <c r="P1012" s="36">
        <v>1964000</v>
      </c>
      <c r="Q1012" s="40"/>
      <c r="R1012" s="36">
        <v>3675000</v>
      </c>
    </row>
    <row r="1013" spans="1:18" x14ac:dyDescent="0.25">
      <c r="A1013" s="65"/>
      <c r="B1013" s="14"/>
      <c r="C1013" s="65" t="s">
        <v>479</v>
      </c>
      <c r="D1013" s="14"/>
      <c r="E1013" s="65"/>
      <c r="F1013" s="36">
        <f t="shared" si="52"/>
        <v>16362000</v>
      </c>
      <c r="G1013" s="40"/>
      <c r="H1013" s="36">
        <v>0</v>
      </c>
      <c r="I1013" s="40"/>
      <c r="J1013" s="36">
        <v>16362000</v>
      </c>
      <c r="K1013" s="40"/>
      <c r="L1013" s="36">
        <v>0</v>
      </c>
      <c r="M1013" s="40"/>
      <c r="N1013" s="36">
        <v>345000</v>
      </c>
      <c r="O1013" s="40"/>
      <c r="P1013" s="36">
        <v>16029000</v>
      </c>
      <c r="Q1013" s="40"/>
      <c r="R1013" s="36">
        <v>12000</v>
      </c>
    </row>
    <row r="1014" spans="1:18" x14ac:dyDescent="0.25">
      <c r="A1014" s="15"/>
      <c r="B1014" s="14"/>
      <c r="C1014" s="65" t="s">
        <v>23</v>
      </c>
      <c r="D1014" s="14"/>
      <c r="E1014" s="65"/>
      <c r="F1014" s="36">
        <f t="shared" si="52"/>
        <v>193000</v>
      </c>
      <c r="G1014" s="40"/>
      <c r="H1014" s="36">
        <v>0</v>
      </c>
      <c r="I1014" s="40"/>
      <c r="J1014" s="36">
        <v>193000</v>
      </c>
      <c r="K1014" s="40"/>
      <c r="L1014" s="36">
        <v>0</v>
      </c>
      <c r="M1014" s="40"/>
      <c r="N1014" s="36">
        <v>201000</v>
      </c>
      <c r="O1014" s="40"/>
      <c r="P1014" s="36">
        <v>-8000</v>
      </c>
      <c r="Q1014" s="40"/>
      <c r="R1014" s="36">
        <v>0</v>
      </c>
    </row>
    <row r="1015" spans="1:18" x14ac:dyDescent="0.25">
      <c r="A1015" s="15"/>
      <c r="B1015" s="14"/>
      <c r="C1015" s="65" t="s">
        <v>480</v>
      </c>
      <c r="D1015" s="14"/>
      <c r="E1015" s="65"/>
      <c r="F1015" s="36">
        <f t="shared" si="52"/>
        <v>172000</v>
      </c>
      <c r="G1015" s="40"/>
      <c r="H1015" s="36">
        <v>0</v>
      </c>
      <c r="I1015" s="40"/>
      <c r="J1015" s="36">
        <v>172000</v>
      </c>
      <c r="K1015" s="40"/>
      <c r="L1015" s="36">
        <v>0</v>
      </c>
      <c r="M1015" s="40"/>
      <c r="N1015" s="36">
        <v>8910000</v>
      </c>
      <c r="O1015" s="40"/>
      <c r="P1015" s="36">
        <v>-7944000</v>
      </c>
      <c r="Q1015" s="40"/>
      <c r="R1015" s="36">
        <v>794000</v>
      </c>
    </row>
    <row r="1016" spans="1:18" x14ac:dyDescent="0.25">
      <c r="A1016" s="65"/>
      <c r="B1016" s="65"/>
      <c r="C1016" s="65" t="s">
        <v>481</v>
      </c>
      <c r="D1016" s="14"/>
      <c r="E1016" s="65"/>
      <c r="F1016" s="36">
        <f t="shared" si="52"/>
        <v>0</v>
      </c>
      <c r="G1016" s="40"/>
      <c r="H1016" s="36">
        <v>0</v>
      </c>
      <c r="I1016" s="40"/>
      <c r="J1016" s="36">
        <v>0</v>
      </c>
      <c r="K1016" s="40"/>
      <c r="L1016" s="36">
        <v>0</v>
      </c>
      <c r="M1016" s="40"/>
      <c r="N1016" s="36">
        <v>0</v>
      </c>
      <c r="O1016" s="40"/>
      <c r="P1016" s="36">
        <v>0</v>
      </c>
      <c r="Q1016" s="40"/>
      <c r="R1016" s="36">
        <v>0</v>
      </c>
    </row>
    <row r="1017" spans="1:18" x14ac:dyDescent="0.25">
      <c r="A1017" s="65"/>
      <c r="B1017" s="65"/>
      <c r="C1017" s="65" t="s">
        <v>482</v>
      </c>
      <c r="D1017" s="14"/>
      <c r="E1017" s="65"/>
      <c r="F1017" s="36">
        <f t="shared" si="52"/>
        <v>2290000</v>
      </c>
      <c r="G1017" s="40"/>
      <c r="H1017" s="36">
        <v>0</v>
      </c>
      <c r="I1017" s="40"/>
      <c r="J1017" s="36">
        <v>2290000</v>
      </c>
      <c r="K1017" s="40"/>
      <c r="L1017" s="36">
        <v>0</v>
      </c>
      <c r="M1017" s="40"/>
      <c r="N1017" s="36">
        <v>1000</v>
      </c>
      <c r="O1017" s="40"/>
      <c r="P1017" s="36">
        <v>2289000</v>
      </c>
      <c r="Q1017" s="40"/>
      <c r="R1017" s="36">
        <v>0</v>
      </c>
    </row>
    <row r="1018" spans="1:18" x14ac:dyDescent="0.25">
      <c r="A1018" s="65"/>
      <c r="B1018" s="65"/>
      <c r="C1018" s="65" t="s">
        <v>483</v>
      </c>
      <c r="D1018" s="14"/>
      <c r="E1018" s="65"/>
      <c r="F1018" s="36">
        <f t="shared" si="52"/>
        <v>18255000</v>
      </c>
      <c r="G1018" s="40"/>
      <c r="H1018" s="36">
        <v>0</v>
      </c>
      <c r="I1018" s="40"/>
      <c r="J1018" s="36">
        <v>18255000</v>
      </c>
      <c r="K1018" s="40"/>
      <c r="L1018" s="36">
        <v>0</v>
      </c>
      <c r="M1018" s="40"/>
      <c r="N1018" s="36">
        <v>2953000</v>
      </c>
      <c r="O1018" s="40"/>
      <c r="P1018" s="36">
        <v>15285000</v>
      </c>
      <c r="Q1018" s="40"/>
      <c r="R1018" s="36">
        <v>-17000</v>
      </c>
    </row>
    <row r="1019" spans="1:18" x14ac:dyDescent="0.25">
      <c r="A1019" s="10"/>
      <c r="B1019" s="23"/>
      <c r="C1019" s="65" t="s">
        <v>484</v>
      </c>
      <c r="D1019" s="14"/>
      <c r="E1019" s="65"/>
      <c r="F1019" s="36">
        <f t="shared" si="52"/>
        <v>726000</v>
      </c>
      <c r="G1019" s="40"/>
      <c r="H1019" s="36">
        <v>0</v>
      </c>
      <c r="I1019" s="40"/>
      <c r="J1019" s="36">
        <v>726000</v>
      </c>
      <c r="K1019" s="40"/>
      <c r="L1019" s="36">
        <v>0</v>
      </c>
      <c r="M1019" s="40"/>
      <c r="N1019" s="36">
        <v>0</v>
      </c>
      <c r="O1019" s="40"/>
      <c r="P1019" s="36">
        <v>726000</v>
      </c>
      <c r="Q1019" s="40"/>
      <c r="R1019" s="36">
        <v>0</v>
      </c>
    </row>
    <row r="1020" spans="1:18" ht="13.8" x14ac:dyDescent="0.3">
      <c r="A1020" s="65"/>
      <c r="B1020" s="24"/>
      <c r="C1020" s="65" t="s">
        <v>485</v>
      </c>
      <c r="D1020" s="14"/>
      <c r="E1020" s="65"/>
      <c r="F1020" s="36">
        <f t="shared" si="52"/>
        <v>0</v>
      </c>
      <c r="G1020" s="40"/>
      <c r="H1020" s="36">
        <v>0</v>
      </c>
      <c r="I1020" s="40"/>
      <c r="J1020" s="36">
        <v>0</v>
      </c>
      <c r="K1020" s="40"/>
      <c r="L1020" s="36">
        <v>0</v>
      </c>
      <c r="M1020" s="40"/>
      <c r="N1020" s="36">
        <v>0</v>
      </c>
      <c r="O1020" s="40"/>
      <c r="P1020" s="36">
        <v>0</v>
      </c>
      <c r="Q1020" s="40"/>
      <c r="R1020" s="36">
        <v>0</v>
      </c>
    </row>
    <row r="1021" spans="1:18" x14ac:dyDescent="0.25">
      <c r="A1021" s="65"/>
      <c r="B1021" s="14"/>
      <c r="C1021" s="65" t="s">
        <v>486</v>
      </c>
      <c r="D1021" s="14"/>
      <c r="E1021" s="65"/>
      <c r="F1021" s="36">
        <f t="shared" si="52"/>
        <v>55000</v>
      </c>
      <c r="G1021" s="40"/>
      <c r="H1021" s="36">
        <v>0</v>
      </c>
      <c r="I1021" s="40"/>
      <c r="J1021" s="36">
        <v>55000</v>
      </c>
      <c r="K1021" s="40"/>
      <c r="L1021" s="36">
        <v>0</v>
      </c>
      <c r="M1021" s="40"/>
      <c r="N1021" s="36">
        <v>8000</v>
      </c>
      <c r="O1021" s="40"/>
      <c r="P1021" s="36">
        <v>47000</v>
      </c>
      <c r="Q1021" s="40"/>
      <c r="R1021" s="36">
        <v>0</v>
      </c>
    </row>
    <row r="1022" spans="1:18" ht="13.8" x14ac:dyDescent="0.3">
      <c r="A1022" s="65"/>
      <c r="B1022" s="24"/>
      <c r="C1022" s="65" t="s">
        <v>304</v>
      </c>
      <c r="D1022" s="14"/>
      <c r="E1022" s="65"/>
      <c r="F1022" s="36">
        <f t="shared" si="52"/>
        <v>-4616000</v>
      </c>
      <c r="G1022" s="40"/>
      <c r="H1022" s="36">
        <v>0</v>
      </c>
      <c r="I1022" s="40"/>
      <c r="J1022" s="36">
        <v>-4616000</v>
      </c>
      <c r="K1022" s="40"/>
      <c r="L1022" s="36">
        <v>0</v>
      </c>
      <c r="M1022" s="40"/>
      <c r="N1022" s="36">
        <v>0</v>
      </c>
      <c r="O1022" s="40"/>
      <c r="P1022" s="36">
        <v>-4616000</v>
      </c>
      <c r="Q1022" s="40"/>
      <c r="R1022" s="36">
        <v>0</v>
      </c>
    </row>
    <row r="1023" spans="1:18" x14ac:dyDescent="0.25">
      <c r="A1023" s="65"/>
      <c r="B1023" s="65"/>
      <c r="C1023" s="65" t="s">
        <v>487</v>
      </c>
      <c r="D1023" s="14"/>
      <c r="E1023" s="65"/>
      <c r="F1023" s="36">
        <f t="shared" si="52"/>
        <v>9417000</v>
      </c>
      <c r="G1023" s="40"/>
      <c r="H1023" s="36">
        <v>0</v>
      </c>
      <c r="I1023" s="40"/>
      <c r="J1023" s="36">
        <v>9417000</v>
      </c>
      <c r="K1023" s="40"/>
      <c r="L1023" s="36">
        <v>0</v>
      </c>
      <c r="M1023" s="40"/>
      <c r="N1023" s="36">
        <v>1632000</v>
      </c>
      <c r="O1023" s="40"/>
      <c r="P1023" s="36">
        <v>8496000</v>
      </c>
      <c r="Q1023" s="40"/>
      <c r="R1023" s="36">
        <v>711000</v>
      </c>
    </row>
    <row r="1024" spans="1:18" x14ac:dyDescent="0.25">
      <c r="A1024" s="10"/>
      <c r="B1024" s="10"/>
      <c r="C1024" s="65" t="s">
        <v>488</v>
      </c>
      <c r="D1024" s="14"/>
      <c r="E1024" s="65"/>
      <c r="F1024" s="36">
        <f t="shared" si="52"/>
        <v>0</v>
      </c>
      <c r="G1024" s="40"/>
      <c r="H1024" s="36">
        <v>0</v>
      </c>
      <c r="I1024" s="40"/>
      <c r="J1024" s="36">
        <v>0</v>
      </c>
      <c r="K1024" s="40"/>
      <c r="L1024" s="36">
        <v>0</v>
      </c>
      <c r="M1024" s="40"/>
      <c r="N1024" s="36">
        <v>0</v>
      </c>
      <c r="O1024" s="40"/>
      <c r="P1024" s="36">
        <v>0</v>
      </c>
      <c r="Q1024" s="40"/>
      <c r="R1024" s="36">
        <v>0</v>
      </c>
    </row>
    <row r="1025" spans="1:18" x14ac:dyDescent="0.25">
      <c r="A1025" s="65"/>
      <c r="B1025" s="65"/>
      <c r="C1025" s="65" t="s">
        <v>489</v>
      </c>
      <c r="D1025" s="14"/>
      <c r="E1025" s="65"/>
      <c r="F1025" s="36">
        <f t="shared" si="52"/>
        <v>105000</v>
      </c>
      <c r="G1025" s="40"/>
      <c r="H1025" s="36">
        <v>0</v>
      </c>
      <c r="I1025" s="40"/>
      <c r="J1025" s="36">
        <v>105000</v>
      </c>
      <c r="K1025" s="40"/>
      <c r="L1025" s="36">
        <v>0</v>
      </c>
      <c r="M1025" s="40"/>
      <c r="N1025" s="36">
        <v>237000</v>
      </c>
      <c r="O1025" s="40"/>
      <c r="P1025" s="36">
        <v>164000</v>
      </c>
      <c r="Q1025" s="40"/>
      <c r="R1025" s="36">
        <v>296000</v>
      </c>
    </row>
    <row r="1026" spans="1:18" x14ac:dyDescent="0.25">
      <c r="A1026" s="65"/>
      <c r="B1026" s="65"/>
      <c r="C1026" s="65" t="s">
        <v>490</v>
      </c>
      <c r="D1026" s="14"/>
      <c r="E1026" s="65"/>
      <c r="F1026" s="36">
        <f t="shared" si="52"/>
        <v>0</v>
      </c>
      <c r="G1026" s="40"/>
      <c r="H1026" s="36">
        <v>0</v>
      </c>
      <c r="I1026" s="40"/>
      <c r="J1026" s="36">
        <v>0</v>
      </c>
      <c r="K1026" s="40"/>
      <c r="L1026" s="36">
        <v>0</v>
      </c>
      <c r="M1026" s="40"/>
      <c r="N1026" s="36">
        <v>0</v>
      </c>
      <c r="O1026" s="40"/>
      <c r="P1026" s="36">
        <v>0</v>
      </c>
      <c r="Q1026" s="40"/>
      <c r="R1026" s="36">
        <v>0</v>
      </c>
    </row>
    <row r="1027" spans="1:18" x14ac:dyDescent="0.25">
      <c r="A1027" s="65"/>
      <c r="B1027" s="65"/>
      <c r="C1027" s="65" t="s">
        <v>578</v>
      </c>
      <c r="D1027" s="14"/>
      <c r="E1027" s="65"/>
      <c r="F1027" s="36">
        <f t="shared" si="52"/>
        <v>11612000</v>
      </c>
      <c r="G1027" s="40"/>
      <c r="H1027" s="36">
        <v>0</v>
      </c>
      <c r="I1027" s="40"/>
      <c r="J1027" s="36">
        <v>11612000</v>
      </c>
      <c r="K1027" s="40"/>
      <c r="L1027" s="36">
        <v>0</v>
      </c>
      <c r="M1027" s="40"/>
      <c r="N1027" s="36">
        <v>6619000</v>
      </c>
      <c r="O1027" s="40"/>
      <c r="P1027" s="36">
        <v>4993000</v>
      </c>
      <c r="Q1027" s="40"/>
      <c r="R1027" s="36">
        <v>0</v>
      </c>
    </row>
    <row r="1028" spans="1:18" x14ac:dyDescent="0.25">
      <c r="A1028" s="65"/>
      <c r="B1028" s="65"/>
      <c r="C1028" s="65" t="s">
        <v>491</v>
      </c>
      <c r="D1028" s="14"/>
      <c r="E1028" s="65"/>
      <c r="F1028" s="36">
        <f t="shared" si="52"/>
        <v>14113000</v>
      </c>
      <c r="G1028" s="40"/>
      <c r="H1028" s="36">
        <v>0</v>
      </c>
      <c r="I1028" s="40"/>
      <c r="J1028" s="36">
        <v>14113000</v>
      </c>
      <c r="K1028" s="40"/>
      <c r="L1028" s="36">
        <v>0</v>
      </c>
      <c r="M1028" s="40"/>
      <c r="N1028" s="36">
        <v>444000</v>
      </c>
      <c r="O1028" s="40"/>
      <c r="P1028" s="36">
        <v>13669000</v>
      </c>
      <c r="Q1028" s="40"/>
      <c r="R1028" s="36">
        <v>0</v>
      </c>
    </row>
    <row r="1029" spans="1:18" x14ac:dyDescent="0.25">
      <c r="A1029" s="65"/>
      <c r="B1029" s="65"/>
      <c r="C1029" s="65" t="s">
        <v>492</v>
      </c>
      <c r="D1029" s="14"/>
      <c r="E1029" s="65"/>
      <c r="F1029" s="36">
        <f t="shared" si="52"/>
        <v>1000</v>
      </c>
      <c r="G1029" s="40"/>
      <c r="H1029" s="36">
        <v>0</v>
      </c>
      <c r="I1029" s="40"/>
      <c r="J1029" s="36">
        <v>1000</v>
      </c>
      <c r="K1029" s="40"/>
      <c r="L1029" s="36">
        <v>0</v>
      </c>
      <c r="M1029" s="40"/>
      <c r="N1029" s="36">
        <v>0</v>
      </c>
      <c r="O1029" s="40"/>
      <c r="P1029" s="36">
        <v>1000</v>
      </c>
      <c r="Q1029" s="40"/>
      <c r="R1029" s="36">
        <v>0</v>
      </c>
    </row>
    <row r="1030" spans="1:18" x14ac:dyDescent="0.25">
      <c r="A1030" s="65"/>
      <c r="B1030" s="65"/>
      <c r="C1030" s="65" t="s">
        <v>493</v>
      </c>
      <c r="D1030" s="14"/>
      <c r="E1030" s="65"/>
      <c r="F1030" s="36">
        <f t="shared" si="52"/>
        <v>1688000</v>
      </c>
      <c r="G1030" s="40"/>
      <c r="H1030" s="36">
        <v>0</v>
      </c>
      <c r="I1030" s="40"/>
      <c r="J1030" s="36">
        <v>1688000</v>
      </c>
      <c r="K1030" s="40"/>
      <c r="L1030" s="36">
        <v>0</v>
      </c>
      <c r="M1030" s="40"/>
      <c r="N1030" s="36">
        <v>132000</v>
      </c>
      <c r="O1030" s="40"/>
      <c r="P1030" s="36">
        <v>1556000</v>
      </c>
      <c r="Q1030" s="40"/>
      <c r="R1030" s="36">
        <v>0</v>
      </c>
    </row>
    <row r="1031" spans="1:18" x14ac:dyDescent="0.25">
      <c r="A1031" s="65"/>
      <c r="B1031" s="65"/>
      <c r="C1031" s="65" t="s">
        <v>494</v>
      </c>
      <c r="D1031" s="14"/>
      <c r="E1031" s="65"/>
      <c r="F1031" s="36">
        <f t="shared" si="52"/>
        <v>19006000</v>
      </c>
      <c r="G1031" s="40"/>
      <c r="H1031" s="36">
        <v>0</v>
      </c>
      <c r="I1031" s="40"/>
      <c r="J1031" s="36">
        <v>19006000</v>
      </c>
      <c r="K1031" s="40"/>
      <c r="L1031" s="36">
        <v>0</v>
      </c>
      <c r="M1031" s="40"/>
      <c r="N1031" s="36">
        <v>522000</v>
      </c>
      <c r="O1031" s="40"/>
      <c r="P1031" s="36">
        <v>18484000</v>
      </c>
      <c r="Q1031" s="40"/>
      <c r="R1031" s="36">
        <v>0</v>
      </c>
    </row>
    <row r="1032" spans="1:18" x14ac:dyDescent="0.25">
      <c r="A1032" s="65"/>
      <c r="B1032" s="65"/>
      <c r="C1032" s="65" t="s">
        <v>495</v>
      </c>
      <c r="D1032" s="14"/>
      <c r="E1032" s="65"/>
      <c r="F1032" s="36">
        <f t="shared" si="52"/>
        <v>2068000</v>
      </c>
      <c r="G1032" s="40"/>
      <c r="H1032" s="36">
        <v>1000</v>
      </c>
      <c r="I1032" s="40"/>
      <c r="J1032" s="36">
        <v>2025000</v>
      </c>
      <c r="K1032" s="40"/>
      <c r="L1032" s="36">
        <v>42000</v>
      </c>
      <c r="M1032" s="40"/>
      <c r="N1032" s="36">
        <v>1269000</v>
      </c>
      <c r="O1032" s="40"/>
      <c r="P1032" s="36">
        <v>992000</v>
      </c>
      <c r="Q1032" s="40"/>
      <c r="R1032" s="36">
        <v>193000</v>
      </c>
    </row>
    <row r="1033" spans="1:18" x14ac:dyDescent="0.25">
      <c r="A1033" s="65"/>
      <c r="B1033" s="65"/>
      <c r="C1033" s="65" t="s">
        <v>496</v>
      </c>
      <c r="D1033" s="14"/>
      <c r="E1033" s="65"/>
      <c r="F1033" s="36">
        <f t="shared" si="52"/>
        <v>453000</v>
      </c>
      <c r="G1033" s="40"/>
      <c r="H1033" s="36">
        <v>0</v>
      </c>
      <c r="I1033" s="40"/>
      <c r="J1033" s="36">
        <v>453000</v>
      </c>
      <c r="K1033" s="40"/>
      <c r="L1033" s="36">
        <v>0</v>
      </c>
      <c r="M1033" s="40"/>
      <c r="N1033" s="36">
        <v>49000</v>
      </c>
      <c r="O1033" s="40"/>
      <c r="P1033" s="36">
        <v>414000</v>
      </c>
      <c r="Q1033" s="40"/>
      <c r="R1033" s="36">
        <v>10000</v>
      </c>
    </row>
    <row r="1034" spans="1:18" x14ac:dyDescent="0.25">
      <c r="A1034" s="65"/>
      <c r="B1034" s="65"/>
      <c r="C1034" s="65" t="s">
        <v>497</v>
      </c>
      <c r="D1034" s="14"/>
      <c r="E1034" s="65"/>
      <c r="F1034" s="36">
        <f t="shared" si="52"/>
        <v>6000</v>
      </c>
      <c r="G1034" s="40"/>
      <c r="H1034" s="36">
        <v>0</v>
      </c>
      <c r="I1034" s="40"/>
      <c r="J1034" s="36">
        <v>6000</v>
      </c>
      <c r="K1034" s="40"/>
      <c r="L1034" s="36">
        <v>0</v>
      </c>
      <c r="M1034" s="40"/>
      <c r="N1034" s="36">
        <v>0</v>
      </c>
      <c r="O1034" s="40"/>
      <c r="P1034" s="36">
        <v>6000</v>
      </c>
      <c r="Q1034" s="40"/>
      <c r="R1034" s="36">
        <v>0</v>
      </c>
    </row>
    <row r="1035" spans="1:18" x14ac:dyDescent="0.25">
      <c r="A1035" s="65"/>
      <c r="B1035" s="65"/>
      <c r="C1035" s="65" t="s">
        <v>498</v>
      </c>
      <c r="D1035" s="14"/>
      <c r="E1035" s="65"/>
      <c r="F1035" s="36">
        <f t="shared" si="52"/>
        <v>8000</v>
      </c>
      <c r="G1035" s="40"/>
      <c r="H1035" s="36">
        <v>0</v>
      </c>
      <c r="I1035" s="40"/>
      <c r="J1035" s="36">
        <v>8000</v>
      </c>
      <c r="K1035" s="40"/>
      <c r="L1035" s="36">
        <v>0</v>
      </c>
      <c r="M1035" s="40"/>
      <c r="N1035" s="36">
        <v>0</v>
      </c>
      <c r="O1035" s="40"/>
      <c r="P1035" s="36">
        <v>8000</v>
      </c>
      <c r="Q1035" s="40"/>
      <c r="R1035" s="36">
        <v>0</v>
      </c>
    </row>
    <row r="1036" spans="1:18" x14ac:dyDescent="0.25">
      <c r="A1036" s="65"/>
      <c r="B1036" s="65"/>
      <c r="C1036" s="65" t="s">
        <v>319</v>
      </c>
      <c r="D1036" s="14"/>
      <c r="E1036" s="65"/>
      <c r="F1036" s="36">
        <f t="shared" si="52"/>
        <v>0</v>
      </c>
      <c r="G1036" s="40"/>
      <c r="H1036" s="36">
        <v>0</v>
      </c>
      <c r="I1036" s="40"/>
      <c r="J1036" s="36">
        <v>0</v>
      </c>
      <c r="K1036" s="40"/>
      <c r="L1036" s="36">
        <v>0</v>
      </c>
      <c r="M1036" s="40"/>
      <c r="N1036" s="36">
        <v>0</v>
      </c>
      <c r="O1036" s="40"/>
      <c r="P1036" s="36">
        <v>0</v>
      </c>
      <c r="Q1036" s="40"/>
      <c r="R1036" s="36">
        <v>0</v>
      </c>
    </row>
    <row r="1037" spans="1:18" x14ac:dyDescent="0.25">
      <c r="A1037" s="65"/>
      <c r="B1037" s="65"/>
      <c r="C1037" s="65" t="s">
        <v>141</v>
      </c>
      <c r="D1037" s="14"/>
      <c r="E1037" s="65"/>
      <c r="F1037" s="39">
        <f t="shared" si="52"/>
        <v>0</v>
      </c>
      <c r="G1037" s="40"/>
      <c r="H1037" s="39">
        <v>0</v>
      </c>
      <c r="I1037" s="40"/>
      <c r="J1037" s="39">
        <v>0</v>
      </c>
      <c r="K1037" s="40"/>
      <c r="L1037" s="39">
        <v>0</v>
      </c>
      <c r="M1037" s="40"/>
      <c r="N1037" s="39">
        <v>0</v>
      </c>
      <c r="O1037" s="40"/>
      <c r="P1037" s="39">
        <v>0</v>
      </c>
      <c r="Q1037" s="40"/>
      <c r="R1037" s="39">
        <v>0</v>
      </c>
    </row>
    <row r="1038" spans="1:18" x14ac:dyDescent="0.25">
      <c r="A1038" s="65"/>
      <c r="B1038" s="65"/>
      <c r="C1038" s="65"/>
      <c r="D1038" s="14"/>
      <c r="E1038" s="65"/>
      <c r="F1038" s="41"/>
      <c r="G1038" s="40"/>
      <c r="H1038" s="41"/>
      <c r="I1038" s="40"/>
      <c r="J1038" s="41"/>
      <c r="K1038" s="40"/>
      <c r="L1038" s="41"/>
      <c r="M1038" s="40"/>
      <c r="N1038" s="41"/>
      <c r="O1038" s="40"/>
      <c r="P1038" s="41"/>
      <c r="Q1038" s="40"/>
      <c r="R1038" s="41"/>
    </row>
    <row r="1039" spans="1:18" x14ac:dyDescent="0.25">
      <c r="A1039" s="65"/>
      <c r="B1039" s="65"/>
      <c r="C1039" s="65"/>
      <c r="D1039" s="14"/>
      <c r="E1039" s="65" t="s">
        <v>499</v>
      </c>
      <c r="F1039" s="39">
        <f>SUM(F1009:F1037)</f>
        <v>97269000</v>
      </c>
      <c r="G1039" s="66"/>
      <c r="H1039" s="39">
        <f>SUM(H1009:H1037)</f>
        <v>1000</v>
      </c>
      <c r="I1039" s="66"/>
      <c r="J1039" s="39">
        <f>SUM(J1009:J1037)</f>
        <v>97226000</v>
      </c>
      <c r="K1039" s="66"/>
      <c r="L1039" s="39">
        <f>SUM(L1009:L1037)</f>
        <v>42000</v>
      </c>
      <c r="M1039" s="66"/>
      <c r="N1039" s="39">
        <f>SUM(N1009:N1037)</f>
        <v>26280000</v>
      </c>
      <c r="O1039" s="66"/>
      <c r="P1039" s="39">
        <f>SUM(P1009:P1037)</f>
        <v>77141000</v>
      </c>
      <c r="Q1039" s="66"/>
      <c r="R1039" s="39">
        <f>SUM(R1009:R1037)</f>
        <v>6152000</v>
      </c>
    </row>
    <row r="1040" spans="1:18" x14ac:dyDescent="0.25">
      <c r="A1040" s="65"/>
      <c r="B1040" s="65"/>
      <c r="C1040" s="65"/>
      <c r="D1040" s="14"/>
      <c r="E1040" s="65"/>
      <c r="F1040" s="41"/>
      <c r="G1040" s="40"/>
      <c r="H1040" s="41"/>
      <c r="I1040" s="40"/>
      <c r="J1040" s="41"/>
      <c r="K1040" s="40"/>
      <c r="L1040" s="41"/>
      <c r="M1040" s="40"/>
      <c r="N1040" s="41"/>
      <c r="O1040" s="40"/>
      <c r="P1040" s="41"/>
      <c r="Q1040" s="40"/>
      <c r="R1040" s="41"/>
    </row>
    <row r="1041" spans="1:18" x14ac:dyDescent="0.25">
      <c r="A1041" s="65"/>
      <c r="B1041" s="65"/>
      <c r="C1041" s="65" t="s">
        <v>500</v>
      </c>
      <c r="D1041" s="14"/>
      <c r="E1041" s="65"/>
      <c r="F1041" s="39">
        <f>SUM(H1041:L1041)</f>
        <v>-65772000</v>
      </c>
      <c r="G1041" s="40"/>
      <c r="H1041" s="39">
        <v>-24425000</v>
      </c>
      <c r="I1041" s="40"/>
      <c r="J1041" s="39">
        <v>-16297000</v>
      </c>
      <c r="K1041" s="40"/>
      <c r="L1041" s="39">
        <v>-25050000</v>
      </c>
      <c r="M1041" s="40"/>
      <c r="N1041" s="39">
        <v>-1018000</v>
      </c>
      <c r="O1041" s="40"/>
      <c r="P1041" s="39">
        <v>-64753000</v>
      </c>
      <c r="Q1041" s="40"/>
      <c r="R1041" s="39">
        <v>1000</v>
      </c>
    </row>
    <row r="1042" spans="1:18" x14ac:dyDescent="0.25">
      <c r="A1042" s="65"/>
      <c r="B1042" s="65"/>
      <c r="C1042" s="65"/>
      <c r="D1042" s="14"/>
      <c r="E1042" s="65"/>
      <c r="F1042" s="36"/>
      <c r="G1042" s="40"/>
      <c r="H1042" s="36"/>
      <c r="I1042" s="40"/>
      <c r="J1042" s="36"/>
      <c r="K1042" s="40"/>
      <c r="L1042" s="36"/>
      <c r="M1042" s="40"/>
      <c r="N1042" s="36"/>
      <c r="O1042" s="40"/>
      <c r="P1042" s="36"/>
      <c r="Q1042" s="40"/>
      <c r="R1042" s="36"/>
    </row>
    <row r="1043" spans="1:18" x14ac:dyDescent="0.25">
      <c r="A1043" s="65"/>
      <c r="B1043" s="71" t="s">
        <v>536</v>
      </c>
      <c r="C1043" s="65"/>
      <c r="D1043" s="14"/>
      <c r="E1043" s="65"/>
      <c r="F1043" s="39">
        <f>SUM(H1043:L1043)</f>
        <v>43877000</v>
      </c>
      <c r="G1043" s="66"/>
      <c r="H1043" s="72">
        <v>0</v>
      </c>
      <c r="I1043" s="66"/>
      <c r="J1043" s="72">
        <v>43877000</v>
      </c>
      <c r="K1043" s="66"/>
      <c r="L1043" s="72">
        <v>0</v>
      </c>
      <c r="M1043" s="66"/>
      <c r="N1043" s="72">
        <v>0</v>
      </c>
      <c r="O1043" s="66"/>
      <c r="P1043" s="72">
        <v>43877000</v>
      </c>
      <c r="Q1043" s="66"/>
      <c r="R1043" s="72">
        <v>0</v>
      </c>
    </row>
    <row r="1044" spans="1:18" x14ac:dyDescent="0.25">
      <c r="A1044" s="65"/>
      <c r="B1044" s="65"/>
      <c r="C1044" s="65"/>
      <c r="D1044" s="14"/>
      <c r="E1044" s="65"/>
      <c r="F1044" s="36"/>
      <c r="G1044" s="40"/>
      <c r="H1044" s="36"/>
      <c r="I1044" s="40"/>
      <c r="J1044" s="36"/>
      <c r="K1044" s="40"/>
      <c r="L1044" s="36"/>
      <c r="M1044" s="40"/>
      <c r="N1044" s="36"/>
      <c r="O1044" s="40"/>
      <c r="P1044" s="36"/>
      <c r="Q1044" s="40"/>
      <c r="R1044" s="36"/>
    </row>
    <row r="1045" spans="1:18" ht="13.8" thickBot="1" x14ac:dyDescent="0.3">
      <c r="A1045" s="65"/>
      <c r="B1045" s="65"/>
      <c r="C1045" s="65"/>
      <c r="D1045" s="14"/>
      <c r="E1045" s="65" t="s">
        <v>501</v>
      </c>
      <c r="F1045" s="45">
        <f>F62+F128+F170+F186+F234+F256+F387+F403+F521+F603+F609+F625+F770+F775+F865+F975+F999+F1006+F1039+F1041+F1043</f>
        <v>3651999000</v>
      </c>
      <c r="G1045" s="67"/>
      <c r="H1045" s="45">
        <f>H62+H128+H170+H186+H234+H256+H387+H403+H521+H603+H609+H625+H770+H775+H865+H975+H999+H1006+H1039+H1041+H1043</f>
        <v>457008000</v>
      </c>
      <c r="I1045" s="67"/>
      <c r="J1045" s="45">
        <f>J62+J128+J170+J186+J234+J256+J387+J403+J521+J603+J609+J625+J770+J775+J865+J975+J999+J1006+J1039+J1041+J1043</f>
        <v>2597924000</v>
      </c>
      <c r="K1045" s="67"/>
      <c r="L1045" s="45">
        <f>L62+L128+L170+L186+L234+L256+L387+L403+L521+L603+L609+L625+L770+L775+L865+L975+L999+L1006+L1039+L1041+L1043</f>
        <v>597067000</v>
      </c>
      <c r="M1045" s="67"/>
      <c r="N1045" s="45">
        <f>N62+N128+N170+N186+N234+N256+N387+N403+N521+N603+N609+N625+N770+N775+N865+N975+N999+N1006+N1039+N1041+N1043</f>
        <v>1932398000</v>
      </c>
      <c r="O1045" s="67"/>
      <c r="P1045" s="45">
        <f>P62+P128+P170+P186+P234+P256+P387+P403+P521+P603+P609+P625+P770+P775+P865+P975+P999+P1006+P1039+P1041+P1043</f>
        <v>2105592000</v>
      </c>
      <c r="Q1045" s="67"/>
      <c r="R1045" s="45">
        <f>R62+R128+R170+R186+R234+R256+R387+R403+R521+R603+R609+R625+R770+R775+R865+R975+R999+R1006+R1039+R1041+R1043</f>
        <v>385991000</v>
      </c>
    </row>
    <row r="1046" spans="1:18" ht="13.8" thickTop="1" x14ac:dyDescent="0.25"/>
  </sheetData>
  <conditionalFormatting sqref="H1043 J1043 L1043 N1043 P1043 R1043 H1006 J1006 L1006 N1006 P1006 R1006 P978 H999 J999 L999 N999 P999 R999 R965 H965 J965 L965 N965 P965 H975 J975 L975 N975 P975:R975 H963 J963 L963 N963 P963 R963 H971 J971 L971 N971 P971 R971 H997 J997 L997 N997 P997 R997 H1002 J1002 L1002 N1002 P1002 R1002 H1004 J1004 L1004 N1004 P1004 R1004 H921:H922 J921:J922 L921:L922 N921:N922 P921:P922 R921:R922 H885 J885 L885 N885 P885 R885 H899 J899 L899 N899 P899 R899 H883 J883 L883 N883 P883 R883 H897 J897 L897 N897 P897 R897 H946 J946 L946 N946 P946 R946 H1040:H1041 J1040:J1041 L1040:L1041 N1040:N1041 P1040:P1041 H1037:H1038 J1037:J1038 L1037:L1038 N1037:N1038 P1037:P1038 R1037:R1038 R1040:R1041 R849 H813 J813 L813 N813 P813 R813 H823 J823 L823 N823 P823 R823 H835 J835 L835 N835 P835 R835 H842 J842 L842 N842 P842 R842 H849 J849 L849 N849 P849 H855 J855 L855 N855 P855 R855 H863 J863 L863 N863 P863 R863 H865 J865 L865 N865 P865 R865 H811 J811 L811 N811 P811 R811 H821 J821 L821 N821 P821 R821 H833 J833 L833 N833 P833 R833 H840 J840 L840 N840 P840 R840 H847 J847 L847 N847 P847 R847 H853 J853 L853 N853 P853 R853 H861 J861 L861 N861 P861 R861 H785 J785 L785 N785 P785 R785 H775 J775 L775 N775 P775 R775 H768 J768 L768 N768 P768 R768 H770 J770 L770 N770 P770 R770 H766 J766 L766 N766 P766 R766 H773 J773 L773 N773 P773 R773 H783 J783 L783 N783 P783 R783 R739 H739 J739 L739 N739 P739 J737 P737 H711 J711 L711 N711 P711 R711 H709 J709 L709 N709 P709 R709 H598 J598 L598 N598 R660 H660 J660 L660 N660 P660 H658 J658 L658 N658 P658 R658 H609 J609 L609 N609 P609 R609 H600 J600 L600 N600 P600 R600 H603 J603 L603 N603 P603 R603 H607 J607 L607 N607 P607 R607 H616 J616 L616 N616 P616 R616 H619 J619 L619 N619 P619 R619 G623:R623 G618:R618 P598 H583 J583 L583 N583 P583 R583 H581 J581 L581 N581 P581 R581 H566 J566 L566 N566 P566 R566 H544 J544 L544 N544 P544 R544 H564 J564 L564 N564 P564 R564 R598 H519 J519 L519 N519 P519 R519 H521 J521 L521 N521 P521 R521 H517 J517 L517 N517 P517 R517 H507 J507 L507 N507 P507 R507 H505 J505 L505 N505 P505 R505 H490 J490 L490 N490 P490 R490 H488 J488 L488 N488 P488 R488 H450 J450 L450 N450 P450 R450 H448 J448 L448 N448 P448 R448 H403 J403 L403 N403 P403 R403 H384 J384 L384 N384 P384 R384 H387 J387 L387 N387 P387 R387 H376 J376 L376 N376 P376 R376 H363 J363 L363 N363 P363 R363 J215 L215 N215 P215 R215 H223 J223 L223 H317 J317 L317 N317 P317 R317 H248 J248 L248 N248 P248 R248 H254 J254 L254 N254 P254 R254 H256 J256:L256 N256 P256 R256 H215">
    <cfRule type="cellIs" priority="1" stopIfTrue="1" operator="lessThan">
      <formula>10</formula>
    </cfRule>
  </conditionalFormatting>
  <pageMargins left="0.7" right="0.7" top="0.75" bottom="0.75" header="0.3" footer="0.3"/>
  <pageSetup scale="68" fitToHeight="0" orientation="portrait" horizontalDpi="1200" verticalDpi="1200" r:id="rId1"/>
  <headerFooter>
    <oddHeader xml:space="preserve">&amp;L  
 (Dollars in Thousands)
&amp;CDavis
CURRENT FUNDS EXPENDITURES BY DEPARTMENT
&amp;R
2014-15 Schedule 11-C
</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E140BBD89A1D41AAFFA12E48824284" ma:contentTypeVersion="0" ma:contentTypeDescription="Create a new document." ma:contentTypeScope="" ma:versionID="8e2afece05f45a5ef75bf9e1504d817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file>

<file path=customXml/itemProps1.xml><?xml version="1.0" encoding="utf-8"?>
<ds:datastoreItem xmlns:ds="http://schemas.openxmlformats.org/officeDocument/2006/customXml" ds:itemID="{C51E9A34-297B-467D-BC1B-7B3BA1A9407D}">
  <ds:schemaRefs>
    <ds:schemaRef ds:uri="http://schemas.microsoft.com/sharepoint/v3/contenttype/forms"/>
  </ds:schemaRefs>
</ds:datastoreItem>
</file>

<file path=customXml/itemProps2.xml><?xml version="1.0" encoding="utf-8"?>
<ds:datastoreItem xmlns:ds="http://schemas.openxmlformats.org/officeDocument/2006/customXml" ds:itemID="{EF4F81E0-82DB-4CF9-9A1D-4736ED8D0469}">
  <ds:schemaRef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http://purl.org/dc/dcmitype/"/>
    <ds:schemaRef ds:uri="http://purl.org/dc/terms/"/>
  </ds:schemaRefs>
</ds:datastoreItem>
</file>

<file path=customXml/itemProps3.xml><?xml version="1.0" encoding="utf-8"?>
<ds:datastoreItem xmlns:ds="http://schemas.openxmlformats.org/officeDocument/2006/customXml" ds:itemID="{C915F1EF-C6F0-4ED3-A705-B14CA4FC09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756FCB3-A648-4111-85EF-9AC179B2BF1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DV</vt:lpstr>
      <vt:lpstr>Sheet1</vt:lpstr>
      <vt:lpstr>DV!Print_Area</vt:lpstr>
      <vt:lpstr>DV!Print_Titles</vt:lpstr>
      <vt:lpstr>Sheet1!Print_Titles</vt:lpstr>
    </vt:vector>
  </TitlesOfParts>
  <Company>UC Davis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pshimizu</dc:creator>
  <cp:lastModifiedBy>Windows User</cp:lastModifiedBy>
  <cp:lastPrinted>2016-02-03T19:52:53Z</cp:lastPrinted>
  <dcterms:created xsi:type="dcterms:W3CDTF">2009-09-11T17:58:29Z</dcterms:created>
  <dcterms:modified xsi:type="dcterms:W3CDTF">2016-02-03T19:52:56Z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0x01010069E140BBD89A1D41AAFFA12E48824284</vt:lpwstr>
  </property>
  <property fmtid="{D5CDD505-2E9C-101B-9397-08002B2CF9AE}" pid="3" name="FY">
    <vt:lpwstr>FY 14-15</vt:lpwstr>
  </property>
</Properties>
</file>