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8800" windowHeight="13020"/>
  </bookViews>
  <sheets>
    <sheet name="DV" sheetId="5" r:id="rId1"/>
    <sheet name="CFRX3221-DV" sheetId="6" r:id="rId2"/>
  </sheets>
  <definedNames>
    <definedName name="_xlnm.Print_Area" localSheetId="0">DV!$A$1:$R$994</definedName>
    <definedName name="_xlnm.Print_Titles" localSheetId="0">DV!$1:$3</definedName>
  </definedNames>
  <calcPr calcId="145621"/>
</workbook>
</file>

<file path=xl/calcChain.xml><?xml version="1.0" encoding="utf-8"?>
<calcChain xmlns="http://schemas.openxmlformats.org/spreadsheetml/2006/main">
  <c r="P975" i="5" l="1"/>
  <c r="J975" i="5"/>
  <c r="F975" i="5"/>
  <c r="H996" i="5" l="1"/>
  <c r="H211" i="5" l="1"/>
  <c r="J211" i="5"/>
  <c r="L211" i="5"/>
  <c r="N211" i="5"/>
  <c r="P211" i="5"/>
  <c r="R211" i="5"/>
  <c r="R44" i="5"/>
  <c r="P44" i="5"/>
  <c r="N44" i="5"/>
  <c r="L44" i="5"/>
  <c r="J44" i="5"/>
  <c r="H44" i="5"/>
  <c r="F8" i="5"/>
  <c r="S8" i="5"/>
  <c r="R987" i="5" l="1"/>
  <c r="P987" i="5"/>
  <c r="N987" i="5"/>
  <c r="L987" i="5"/>
  <c r="J987" i="5"/>
  <c r="H987" i="5"/>
  <c r="F978" i="5"/>
  <c r="S978" i="5" s="1"/>
  <c r="F894" i="5"/>
  <c r="S894" i="5" s="1"/>
  <c r="F890" i="5"/>
  <c r="S890" i="5" s="1"/>
  <c r="F870" i="5"/>
  <c r="S870" i="5" s="1"/>
  <c r="F844" i="5"/>
  <c r="S844" i="5" s="1"/>
  <c r="F845" i="5"/>
  <c r="S845" i="5" s="1"/>
  <c r="F839" i="5"/>
  <c r="S839" i="5" s="1"/>
  <c r="F836" i="5"/>
  <c r="S836" i="5" s="1"/>
  <c r="F765" i="5"/>
  <c r="S765" i="5" s="1"/>
  <c r="F738" i="5"/>
  <c r="S738" i="5" s="1"/>
  <c r="F736" i="5"/>
  <c r="S736" i="5" s="1"/>
  <c r="F705" i="5"/>
  <c r="S705" i="5" s="1"/>
  <c r="F706" i="5"/>
  <c r="S706" i="5" s="1"/>
  <c r="F707" i="5"/>
  <c r="S707" i="5" s="1"/>
  <c r="F699" i="5"/>
  <c r="S699" i="5" s="1"/>
  <c r="R716" i="5"/>
  <c r="P716" i="5"/>
  <c r="N716" i="5"/>
  <c r="L716" i="5"/>
  <c r="J716" i="5"/>
  <c r="H716" i="5"/>
  <c r="F697" i="5"/>
  <c r="S697" i="5" s="1"/>
  <c r="R694" i="5"/>
  <c r="P694" i="5"/>
  <c r="N694" i="5"/>
  <c r="L694" i="5"/>
  <c r="J694" i="5"/>
  <c r="H694" i="5"/>
  <c r="F687" i="5"/>
  <c r="S687" i="5" s="1"/>
  <c r="F688" i="5"/>
  <c r="S688" i="5" s="1"/>
  <c r="F689" i="5"/>
  <c r="S689" i="5" s="1"/>
  <c r="F674" i="5"/>
  <c r="S674" i="5" s="1"/>
  <c r="F658" i="5"/>
  <c r="S658" i="5" s="1"/>
  <c r="F643" i="5"/>
  <c r="S643" i="5" s="1"/>
  <c r="F640" i="5"/>
  <c r="S640" i="5" s="1"/>
  <c r="F633" i="5"/>
  <c r="S633" i="5" s="1"/>
  <c r="F630" i="5"/>
  <c r="S630" i="5" s="1"/>
  <c r="F594" i="5"/>
  <c r="S594" i="5" s="1"/>
  <c r="F592" i="5"/>
  <c r="S592" i="5" s="1"/>
  <c r="R597" i="5"/>
  <c r="P597" i="5"/>
  <c r="N597" i="5"/>
  <c r="L597" i="5"/>
  <c r="J597" i="5"/>
  <c r="H597" i="5"/>
  <c r="F584" i="5"/>
  <c r="S584" i="5" s="1"/>
  <c r="F577" i="5"/>
  <c r="S577" i="5" s="1"/>
  <c r="F564" i="5"/>
  <c r="S564" i="5" s="1"/>
  <c r="F530" i="5"/>
  <c r="S530" i="5" s="1"/>
  <c r="R521" i="5"/>
  <c r="P521" i="5"/>
  <c r="N521" i="5"/>
  <c r="L521" i="5"/>
  <c r="J521" i="5"/>
  <c r="H521" i="5"/>
  <c r="R516" i="5"/>
  <c r="P516" i="5"/>
  <c r="N516" i="5"/>
  <c r="L516" i="5"/>
  <c r="J516" i="5"/>
  <c r="H516" i="5"/>
  <c r="F519" i="5"/>
  <c r="S519" i="5" s="1"/>
  <c r="F514" i="5"/>
  <c r="S514" i="5" s="1"/>
  <c r="F499" i="5"/>
  <c r="S499" i="5" s="1"/>
  <c r="F500" i="5"/>
  <c r="S500" i="5" s="1"/>
  <c r="F492" i="5"/>
  <c r="S492" i="5" s="1"/>
  <c r="F490" i="5"/>
  <c r="S490" i="5" s="1"/>
  <c r="F484" i="5"/>
  <c r="S484" i="5" s="1"/>
  <c r="F470" i="5"/>
  <c r="S470" i="5" s="1"/>
  <c r="F467" i="5"/>
  <c r="S467" i="5" s="1"/>
  <c r="F435" i="5"/>
  <c r="S435" i="5" s="1"/>
  <c r="F429" i="5"/>
  <c r="S429" i="5" s="1"/>
  <c r="F364" i="5"/>
  <c r="S364" i="5" s="1"/>
  <c r="F363" i="5"/>
  <c r="S363" i="5" s="1"/>
  <c r="R367" i="5"/>
  <c r="P367" i="5"/>
  <c r="N367" i="5"/>
  <c r="L367" i="5"/>
  <c r="J367" i="5"/>
  <c r="H367" i="5"/>
  <c r="F358" i="5"/>
  <c r="S358" i="5" s="1"/>
  <c r="F360" i="5"/>
  <c r="S360" i="5" s="1"/>
  <c r="F340" i="5"/>
  <c r="S340" i="5" s="1"/>
  <c r="F336" i="5"/>
  <c r="S336" i="5" s="1"/>
  <c r="F329" i="5"/>
  <c r="S329" i="5" s="1"/>
  <c r="F327" i="5"/>
  <c r="S327" i="5" s="1"/>
  <c r="F326" i="5"/>
  <c r="S326" i="5" s="1"/>
  <c r="F323" i="5"/>
  <c r="S323" i="5" s="1"/>
  <c r="F307" i="5"/>
  <c r="S307" i="5" s="1"/>
  <c r="F285" i="5"/>
  <c r="S285" i="5" s="1"/>
  <c r="F268" i="5"/>
  <c r="S268" i="5" s="1"/>
  <c r="F225" i="5"/>
  <c r="S225" i="5" s="1"/>
  <c r="F217" i="5"/>
  <c r="S217" i="5" s="1"/>
  <c r="R220" i="5"/>
  <c r="P220" i="5"/>
  <c r="N220" i="5"/>
  <c r="L220" i="5"/>
  <c r="J220" i="5"/>
  <c r="H220" i="5"/>
  <c r="F214" i="5"/>
  <c r="S214" i="5" s="1"/>
  <c r="F215" i="5"/>
  <c r="S215" i="5" s="1"/>
  <c r="F208" i="5"/>
  <c r="S208" i="5" s="1"/>
  <c r="F202" i="5"/>
  <c r="S202" i="5" s="1"/>
  <c r="F194" i="5"/>
  <c r="S194" i="5" s="1"/>
  <c r="F187" i="5"/>
  <c r="S187" i="5" s="1"/>
  <c r="R179" i="5"/>
  <c r="P179" i="5"/>
  <c r="N179" i="5"/>
  <c r="L179" i="5"/>
  <c r="J179" i="5"/>
  <c r="H179" i="5"/>
  <c r="R160" i="5"/>
  <c r="P160" i="5"/>
  <c r="N160" i="5"/>
  <c r="L160" i="5"/>
  <c r="J160" i="5"/>
  <c r="H160" i="5"/>
  <c r="F158" i="5"/>
  <c r="S158" i="5" s="1"/>
  <c r="F157" i="5"/>
  <c r="S157" i="5" s="1"/>
  <c r="F147" i="5"/>
  <c r="S147" i="5" s="1"/>
  <c r="F144" i="5"/>
  <c r="S144" i="5" s="1"/>
  <c r="F129" i="5"/>
  <c r="S129" i="5" s="1"/>
  <c r="F107" i="5"/>
  <c r="S107" i="5" s="1"/>
  <c r="F104" i="5"/>
  <c r="S104" i="5" s="1"/>
  <c r="F102" i="5"/>
  <c r="S102" i="5" s="1"/>
  <c r="F101" i="5"/>
  <c r="S101" i="5" s="1"/>
  <c r="F97" i="5"/>
  <c r="S97" i="5" s="1"/>
  <c r="R110" i="5"/>
  <c r="P110" i="5"/>
  <c r="N110" i="5"/>
  <c r="L110" i="5"/>
  <c r="J110" i="5"/>
  <c r="H110" i="5"/>
  <c r="F95" i="5"/>
  <c r="S95" i="5" s="1"/>
  <c r="R49" i="5"/>
  <c r="P49" i="5"/>
  <c r="N49" i="5"/>
  <c r="L49" i="5"/>
  <c r="J49" i="5"/>
  <c r="H49" i="5"/>
  <c r="F47" i="5"/>
  <c r="S47" i="5" s="1"/>
  <c r="F37" i="5"/>
  <c r="S37" i="5" s="1"/>
  <c r="F15" i="5"/>
  <c r="S15" i="5" s="1"/>
  <c r="J523" i="5" l="1"/>
  <c r="R523" i="5"/>
  <c r="N523" i="5"/>
  <c r="L523" i="5"/>
  <c r="H523" i="5"/>
  <c r="P523" i="5"/>
  <c r="F516" i="5"/>
  <c r="F521" i="5"/>
  <c r="F160" i="5"/>
  <c r="F49" i="5"/>
  <c r="F523" i="5" l="1"/>
  <c r="R989" i="5" l="1"/>
  <c r="P989" i="5"/>
  <c r="N989" i="5"/>
  <c r="L989" i="5"/>
  <c r="J989" i="5"/>
  <c r="H989" i="5"/>
  <c r="F989" i="5" l="1"/>
  <c r="S989" i="5" s="1"/>
  <c r="R930" i="5" l="1"/>
  <c r="P930" i="5"/>
  <c r="N930" i="5"/>
  <c r="L930" i="5"/>
  <c r="J930" i="5"/>
  <c r="H930" i="5"/>
  <c r="R907" i="5"/>
  <c r="P907" i="5"/>
  <c r="N907" i="5"/>
  <c r="L907" i="5"/>
  <c r="J907" i="5"/>
  <c r="H907" i="5"/>
  <c r="R885" i="5"/>
  <c r="P885" i="5"/>
  <c r="N885" i="5"/>
  <c r="L885" i="5"/>
  <c r="J885" i="5"/>
  <c r="H885" i="5"/>
  <c r="F106" i="5"/>
  <c r="S106" i="5" s="1"/>
  <c r="R92" i="5"/>
  <c r="P92" i="5"/>
  <c r="N92" i="5"/>
  <c r="L92" i="5"/>
  <c r="J92" i="5"/>
  <c r="H92" i="5"/>
  <c r="F90" i="5"/>
  <c r="S90" i="5" s="1"/>
  <c r="F191" i="5"/>
  <c r="S191" i="5" s="1"/>
  <c r="F108" i="5"/>
  <c r="S108" i="5" s="1"/>
  <c r="F99" i="5"/>
  <c r="S99" i="5" s="1"/>
  <c r="F100" i="5"/>
  <c r="S100" i="5" s="1"/>
  <c r="F103" i="5"/>
  <c r="S103" i="5" s="1"/>
  <c r="F105" i="5"/>
  <c r="S105" i="5" s="1"/>
  <c r="F68" i="5"/>
  <c r="S68" i="5" s="1"/>
  <c r="F28" i="5"/>
  <c r="S28" i="5" s="1"/>
  <c r="F876" i="5"/>
  <c r="S876" i="5" s="1"/>
  <c r="F763" i="5"/>
  <c r="F713" i="5"/>
  <c r="S713" i="5" s="1"/>
  <c r="F711" i="5"/>
  <c r="S711" i="5" s="1"/>
  <c r="F647" i="5"/>
  <c r="S647" i="5" s="1"/>
  <c r="F593" i="5"/>
  <c r="S593" i="5" s="1"/>
  <c r="F578" i="5"/>
  <c r="S578" i="5" s="1"/>
  <c r="F342" i="5"/>
  <c r="S342" i="5" s="1"/>
  <c r="S763" i="5" l="1"/>
  <c r="F92" i="5"/>
  <c r="F302" i="5"/>
  <c r="S302" i="5" s="1"/>
  <c r="F303" i="5"/>
  <c r="S303" i="5" s="1"/>
  <c r="F298" i="5"/>
  <c r="S298" i="5" s="1"/>
  <c r="F291" i="5"/>
  <c r="S291" i="5" s="1"/>
  <c r="F277" i="5"/>
  <c r="S277" i="5" s="1"/>
  <c r="F261" i="5"/>
  <c r="S261" i="5" s="1"/>
  <c r="F9" i="5"/>
  <c r="F10" i="5"/>
  <c r="S10" i="5" s="1"/>
  <c r="F11" i="5"/>
  <c r="S11" i="5" s="1"/>
  <c r="F12" i="5"/>
  <c r="S12" i="5" s="1"/>
  <c r="F13" i="5"/>
  <c r="S13" i="5" s="1"/>
  <c r="F14" i="5"/>
  <c r="S14" i="5" s="1"/>
  <c r="F16" i="5"/>
  <c r="S16" i="5" s="1"/>
  <c r="F17" i="5"/>
  <c r="S17" i="5" s="1"/>
  <c r="F18" i="5"/>
  <c r="S18" i="5" s="1"/>
  <c r="F19" i="5"/>
  <c r="S19" i="5" s="1"/>
  <c r="F20" i="5"/>
  <c r="S20" i="5" s="1"/>
  <c r="F21" i="5"/>
  <c r="S21" i="5" s="1"/>
  <c r="F22" i="5"/>
  <c r="S22" i="5" s="1"/>
  <c r="F23" i="5"/>
  <c r="S23" i="5" s="1"/>
  <c r="F24" i="5"/>
  <c r="S24" i="5" s="1"/>
  <c r="F25" i="5"/>
  <c r="S25" i="5" s="1"/>
  <c r="F26" i="5"/>
  <c r="S26" i="5" s="1"/>
  <c r="F27" i="5"/>
  <c r="S27" i="5" s="1"/>
  <c r="F29" i="5"/>
  <c r="S29" i="5" s="1"/>
  <c r="F30" i="5"/>
  <c r="S30" i="5" s="1"/>
  <c r="F31" i="5"/>
  <c r="S31" i="5" s="1"/>
  <c r="F32" i="5"/>
  <c r="S32" i="5" s="1"/>
  <c r="F33" i="5"/>
  <c r="S33" i="5" s="1"/>
  <c r="F34" i="5"/>
  <c r="S34" i="5" s="1"/>
  <c r="F35" i="5"/>
  <c r="S35" i="5" s="1"/>
  <c r="F36" i="5"/>
  <c r="S36" i="5" s="1"/>
  <c r="F38" i="5"/>
  <c r="S38" i="5" s="1"/>
  <c r="F39" i="5"/>
  <c r="S39" i="5" s="1"/>
  <c r="F40" i="5"/>
  <c r="S40" i="5" s="1"/>
  <c r="F41" i="5"/>
  <c r="S41" i="5" s="1"/>
  <c r="F42" i="5"/>
  <c r="S42" i="5" s="1"/>
  <c r="S9" i="5" l="1"/>
  <c r="F44" i="5"/>
  <c r="R781" i="5"/>
  <c r="P781" i="5"/>
  <c r="N781" i="5"/>
  <c r="L781" i="5"/>
  <c r="J781" i="5"/>
  <c r="H781" i="5"/>
  <c r="F698" i="5"/>
  <c r="R653" i="5"/>
  <c r="P653" i="5"/>
  <c r="N653" i="5"/>
  <c r="L653" i="5"/>
  <c r="J653" i="5"/>
  <c r="H653" i="5"/>
  <c r="F627" i="5"/>
  <c r="H620" i="5"/>
  <c r="J620" i="5"/>
  <c r="L620" i="5"/>
  <c r="N620" i="5"/>
  <c r="P620" i="5"/>
  <c r="R620" i="5"/>
  <c r="H615" i="5"/>
  <c r="J615" i="5"/>
  <c r="L615" i="5"/>
  <c r="N615" i="5"/>
  <c r="P615" i="5"/>
  <c r="R615" i="5"/>
  <c r="F618" i="5"/>
  <c r="S618" i="5" s="1"/>
  <c r="F586" i="5"/>
  <c r="S586" i="5" s="1"/>
  <c r="F531" i="5"/>
  <c r="S531" i="5" s="1"/>
  <c r="F445" i="5"/>
  <c r="S445" i="5" s="1"/>
  <c r="F401" i="5"/>
  <c r="S401" i="5" s="1"/>
  <c r="F337" i="5"/>
  <c r="S337" i="5" s="1"/>
  <c r="F324" i="5"/>
  <c r="S324" i="5" s="1"/>
  <c r="F209" i="5"/>
  <c r="S209" i="5" s="1"/>
  <c r="F242" i="5"/>
  <c r="S242" i="5" s="1"/>
  <c r="F571" i="5"/>
  <c r="S571" i="5" s="1"/>
  <c r="F572" i="5"/>
  <c r="S572" i="5" s="1"/>
  <c r="F573" i="5"/>
  <c r="S573" i="5" s="1"/>
  <c r="F574" i="5"/>
  <c r="S574" i="5" s="1"/>
  <c r="F575" i="5"/>
  <c r="S575" i="5" s="1"/>
  <c r="F576" i="5"/>
  <c r="S576" i="5" s="1"/>
  <c r="F587" i="5"/>
  <c r="F588" i="5"/>
  <c r="S588" i="5" s="1"/>
  <c r="F589" i="5"/>
  <c r="S589" i="5" s="1"/>
  <c r="F590" i="5"/>
  <c r="S590" i="5" s="1"/>
  <c r="F591" i="5"/>
  <c r="S591" i="5" s="1"/>
  <c r="F595" i="5"/>
  <c r="S595" i="5" s="1"/>
  <c r="F612" i="5"/>
  <c r="S612" i="5" s="1"/>
  <c r="F638" i="5"/>
  <c r="F639" i="5"/>
  <c r="S639" i="5" s="1"/>
  <c r="F641" i="5"/>
  <c r="S641" i="5" s="1"/>
  <c r="F642" i="5"/>
  <c r="S642" i="5" s="1"/>
  <c r="F644" i="5"/>
  <c r="S644" i="5" s="1"/>
  <c r="F645" i="5"/>
  <c r="S645" i="5" s="1"/>
  <c r="F646" i="5"/>
  <c r="S646" i="5" s="1"/>
  <c r="F648" i="5"/>
  <c r="S648" i="5" s="1"/>
  <c r="F649" i="5"/>
  <c r="S649" i="5" s="1"/>
  <c r="F650" i="5"/>
  <c r="S650" i="5" s="1"/>
  <c r="F651" i="5"/>
  <c r="S651" i="5" s="1"/>
  <c r="F637" i="5"/>
  <c r="S637" i="5" s="1"/>
  <c r="F629" i="5"/>
  <c r="S629" i="5" s="1"/>
  <c r="F631" i="5"/>
  <c r="S631" i="5" s="1"/>
  <c r="F632" i="5"/>
  <c r="S632" i="5" s="1"/>
  <c r="F634" i="5"/>
  <c r="S634" i="5" s="1"/>
  <c r="F635" i="5"/>
  <c r="S635" i="5" s="1"/>
  <c r="F672" i="5"/>
  <c r="S672" i="5" s="1"/>
  <c r="F673" i="5"/>
  <c r="S673" i="5" s="1"/>
  <c r="F675" i="5"/>
  <c r="S675" i="5" s="1"/>
  <c r="F339" i="5"/>
  <c r="S339" i="5" s="1"/>
  <c r="F676" i="5"/>
  <c r="S676" i="5" s="1"/>
  <c r="F677" i="5"/>
  <c r="S677" i="5" s="1"/>
  <c r="F678" i="5"/>
  <c r="S678" i="5" s="1"/>
  <c r="F679" i="5"/>
  <c r="S679" i="5" s="1"/>
  <c r="F680" i="5"/>
  <c r="S680" i="5" s="1"/>
  <c r="F681" i="5"/>
  <c r="S681" i="5" s="1"/>
  <c r="F682" i="5"/>
  <c r="S682" i="5" s="1"/>
  <c r="F683" i="5"/>
  <c r="S683" i="5" s="1"/>
  <c r="F684" i="5"/>
  <c r="S684" i="5" s="1"/>
  <c r="F685" i="5"/>
  <c r="S685" i="5" s="1"/>
  <c r="F686" i="5"/>
  <c r="S686" i="5" s="1"/>
  <c r="F690" i="5"/>
  <c r="S690" i="5" s="1"/>
  <c r="F691" i="5"/>
  <c r="S691" i="5" s="1"/>
  <c r="F692" i="5"/>
  <c r="S692" i="5" s="1"/>
  <c r="F671" i="5"/>
  <c r="S671" i="5" s="1"/>
  <c r="F670" i="5"/>
  <c r="S670" i="5" s="1"/>
  <c r="F662" i="5"/>
  <c r="S662" i="5" s="1"/>
  <c r="F664" i="5"/>
  <c r="S664" i="5" s="1"/>
  <c r="F665" i="5"/>
  <c r="S665" i="5" s="1"/>
  <c r="F666" i="5"/>
  <c r="S666" i="5" s="1"/>
  <c r="F663" i="5"/>
  <c r="S663" i="5" s="1"/>
  <c r="F667" i="5"/>
  <c r="S667" i="5" s="1"/>
  <c r="F668" i="5"/>
  <c r="S668" i="5" s="1"/>
  <c r="F661" i="5"/>
  <c r="S661" i="5" s="1"/>
  <c r="F656" i="5"/>
  <c r="F657" i="5"/>
  <c r="S657" i="5" s="1"/>
  <c r="F659" i="5"/>
  <c r="S659" i="5" s="1"/>
  <c r="F700" i="5"/>
  <c r="S700" i="5" s="1"/>
  <c r="F701" i="5"/>
  <c r="S701" i="5" s="1"/>
  <c r="F703" i="5"/>
  <c r="S703" i="5" s="1"/>
  <c r="F704" i="5"/>
  <c r="S704" i="5" s="1"/>
  <c r="F708" i="5"/>
  <c r="S708" i="5" s="1"/>
  <c r="F709" i="5"/>
  <c r="S709" i="5" s="1"/>
  <c r="F710" i="5"/>
  <c r="S710" i="5" s="1"/>
  <c r="F712" i="5"/>
  <c r="S712" i="5" s="1"/>
  <c r="F714" i="5"/>
  <c r="S714" i="5" s="1"/>
  <c r="F739" i="5"/>
  <c r="S739" i="5" s="1"/>
  <c r="F740" i="5"/>
  <c r="S740" i="5" s="1"/>
  <c r="F722" i="5"/>
  <c r="S722" i="5" s="1"/>
  <c r="F723" i="5"/>
  <c r="S723" i="5" s="1"/>
  <c r="F724" i="5"/>
  <c r="S724" i="5" s="1"/>
  <c r="F725" i="5"/>
  <c r="S725" i="5" s="1"/>
  <c r="F726" i="5"/>
  <c r="S726" i="5" s="1"/>
  <c r="F727" i="5"/>
  <c r="S727" i="5" s="1"/>
  <c r="F728" i="5"/>
  <c r="S728" i="5" s="1"/>
  <c r="F729" i="5"/>
  <c r="S729" i="5" s="1"/>
  <c r="F730" i="5"/>
  <c r="S730" i="5" s="1"/>
  <c r="F731" i="5"/>
  <c r="S731" i="5" s="1"/>
  <c r="F732" i="5"/>
  <c r="S732" i="5" s="1"/>
  <c r="F733" i="5"/>
  <c r="S733" i="5" s="1"/>
  <c r="F734" i="5"/>
  <c r="S734" i="5" s="1"/>
  <c r="F735" i="5"/>
  <c r="S735" i="5" s="1"/>
  <c r="F737" i="5"/>
  <c r="S737" i="5" s="1"/>
  <c r="F721" i="5"/>
  <c r="S721" i="5" s="1"/>
  <c r="F756" i="5"/>
  <c r="S756" i="5" s="1"/>
  <c r="F764" i="5"/>
  <c r="F766" i="5"/>
  <c r="S766" i="5" s="1"/>
  <c r="F767" i="5"/>
  <c r="S767" i="5" s="1"/>
  <c r="F768" i="5"/>
  <c r="S768" i="5" s="1"/>
  <c r="F769" i="5"/>
  <c r="S769" i="5" s="1"/>
  <c r="F770" i="5"/>
  <c r="S770" i="5" s="1"/>
  <c r="F771" i="5"/>
  <c r="S771" i="5" s="1"/>
  <c r="F772" i="5"/>
  <c r="S772" i="5" s="1"/>
  <c r="F774" i="5"/>
  <c r="S774" i="5" s="1"/>
  <c r="F775" i="5"/>
  <c r="S775" i="5" s="1"/>
  <c r="F776" i="5"/>
  <c r="S776" i="5" s="1"/>
  <c r="F777" i="5"/>
  <c r="S777" i="5" s="1"/>
  <c r="F778" i="5"/>
  <c r="S778" i="5" s="1"/>
  <c r="F786" i="5"/>
  <c r="S786" i="5" s="1"/>
  <c r="F787" i="5"/>
  <c r="S787" i="5" s="1"/>
  <c r="F794" i="5"/>
  <c r="S794" i="5" s="1"/>
  <c r="F795" i="5"/>
  <c r="S795" i="5" s="1"/>
  <c r="F796" i="5"/>
  <c r="S796" i="5" s="1"/>
  <c r="F797" i="5"/>
  <c r="S797" i="5" s="1"/>
  <c r="F798" i="5"/>
  <c r="S798" i="5" s="1"/>
  <c r="F835" i="5"/>
  <c r="F927" i="5"/>
  <c r="S927" i="5" s="1"/>
  <c r="F837" i="5"/>
  <c r="S837" i="5" s="1"/>
  <c r="F838" i="5"/>
  <c r="S838" i="5" s="1"/>
  <c r="F840" i="5"/>
  <c r="S840" i="5" s="1"/>
  <c r="F842" i="5"/>
  <c r="S842" i="5" s="1"/>
  <c r="F843" i="5"/>
  <c r="S843" i="5" s="1"/>
  <c r="F854" i="5"/>
  <c r="S854" i="5" s="1"/>
  <c r="F856" i="5"/>
  <c r="S856" i="5" s="1"/>
  <c r="F857" i="5"/>
  <c r="S857" i="5" s="1"/>
  <c r="F858" i="5"/>
  <c r="S858" i="5" s="1"/>
  <c r="F859" i="5"/>
  <c r="S859" i="5" s="1"/>
  <c r="F866" i="5"/>
  <c r="S866" i="5" s="1"/>
  <c r="F926" i="5"/>
  <c r="S926" i="5" s="1"/>
  <c r="F867" i="5"/>
  <c r="S867" i="5" s="1"/>
  <c r="F868" i="5"/>
  <c r="S868" i="5" s="1"/>
  <c r="F869" i="5"/>
  <c r="S869" i="5" s="1"/>
  <c r="F871" i="5"/>
  <c r="S871" i="5" s="1"/>
  <c r="F872" i="5"/>
  <c r="S872" i="5" s="1"/>
  <c r="F873" i="5"/>
  <c r="S873" i="5" s="1"/>
  <c r="F875" i="5"/>
  <c r="S875" i="5" s="1"/>
  <c r="F874" i="5"/>
  <c r="S874" i="5" s="1"/>
  <c r="F877" i="5"/>
  <c r="S877" i="5" s="1"/>
  <c r="F878" i="5"/>
  <c r="S878" i="5" s="1"/>
  <c r="F879" i="5"/>
  <c r="S879" i="5" s="1"/>
  <c r="F880" i="5"/>
  <c r="S880" i="5" s="1"/>
  <c r="F881" i="5"/>
  <c r="S881" i="5" s="1"/>
  <c r="F882" i="5"/>
  <c r="S882" i="5" s="1"/>
  <c r="F888" i="5"/>
  <c r="F889" i="5"/>
  <c r="S889" i="5" s="1"/>
  <c r="F891" i="5"/>
  <c r="S891" i="5" s="1"/>
  <c r="F892" i="5"/>
  <c r="S892" i="5" s="1"/>
  <c r="F893" i="5"/>
  <c r="S893" i="5" s="1"/>
  <c r="F895" i="5"/>
  <c r="S895" i="5" s="1"/>
  <c r="F896" i="5"/>
  <c r="S896" i="5" s="1"/>
  <c r="F897" i="5"/>
  <c r="S897" i="5" s="1"/>
  <c r="F898" i="5"/>
  <c r="S898" i="5" s="1"/>
  <c r="F899" i="5"/>
  <c r="S899" i="5" s="1"/>
  <c r="F900" i="5"/>
  <c r="S900" i="5" s="1"/>
  <c r="F901" i="5"/>
  <c r="S901" i="5" s="1"/>
  <c r="F902" i="5"/>
  <c r="S902" i="5" s="1"/>
  <c r="F903" i="5"/>
  <c r="S903" i="5" s="1"/>
  <c r="F904" i="5"/>
  <c r="S904" i="5" s="1"/>
  <c r="F905" i="5"/>
  <c r="S905" i="5" s="1"/>
  <c r="F911" i="5"/>
  <c r="S911" i="5" s="1"/>
  <c r="F912" i="5"/>
  <c r="S912" i="5" s="1"/>
  <c r="F913" i="5"/>
  <c r="S913" i="5" s="1"/>
  <c r="F914" i="5"/>
  <c r="S914" i="5" s="1"/>
  <c r="F916" i="5"/>
  <c r="S916" i="5" s="1"/>
  <c r="F918" i="5"/>
  <c r="S918" i="5" s="1"/>
  <c r="F920" i="5"/>
  <c r="S920" i="5" s="1"/>
  <c r="F937" i="5"/>
  <c r="S937" i="5" s="1"/>
  <c r="F938" i="5"/>
  <c r="S938" i="5" s="1"/>
  <c r="F939" i="5"/>
  <c r="S939" i="5" s="1"/>
  <c r="F940" i="5"/>
  <c r="S940" i="5" s="1"/>
  <c r="F941" i="5"/>
  <c r="S941" i="5" s="1"/>
  <c r="F942" i="5"/>
  <c r="S942" i="5" s="1"/>
  <c r="F943" i="5"/>
  <c r="S943" i="5" s="1"/>
  <c r="F944" i="5"/>
  <c r="S944" i="5" s="1"/>
  <c r="F945" i="5"/>
  <c r="S945" i="5" s="1"/>
  <c r="F946" i="5"/>
  <c r="S946" i="5" s="1"/>
  <c r="F947" i="5"/>
  <c r="S947" i="5" s="1"/>
  <c r="F948" i="5"/>
  <c r="S948" i="5" s="1"/>
  <c r="F949" i="5"/>
  <c r="S949" i="5" s="1"/>
  <c r="F950" i="5"/>
  <c r="S950" i="5" s="1"/>
  <c r="F951" i="5"/>
  <c r="S951" i="5" s="1"/>
  <c r="F952" i="5"/>
  <c r="S952" i="5" s="1"/>
  <c r="F953" i="5"/>
  <c r="S953" i="5" s="1"/>
  <c r="F966" i="5"/>
  <c r="S966" i="5" s="1"/>
  <c r="F967" i="5"/>
  <c r="S967" i="5" s="1"/>
  <c r="F968" i="5"/>
  <c r="S968" i="5" s="1"/>
  <c r="F969" i="5"/>
  <c r="S969" i="5" s="1"/>
  <c r="F970" i="5"/>
  <c r="S970" i="5" s="1"/>
  <c r="F971" i="5"/>
  <c r="S971" i="5" s="1"/>
  <c r="F972" i="5"/>
  <c r="S972" i="5" s="1"/>
  <c r="F973" i="5"/>
  <c r="S973" i="5" s="1"/>
  <c r="F974" i="5"/>
  <c r="S974" i="5" s="1"/>
  <c r="S975" i="5"/>
  <c r="F976" i="5"/>
  <c r="S976" i="5" s="1"/>
  <c r="F977" i="5"/>
  <c r="S977" i="5" s="1"/>
  <c r="F979" i="5"/>
  <c r="S979" i="5" s="1"/>
  <c r="F980" i="5"/>
  <c r="S980" i="5" s="1"/>
  <c r="F981" i="5"/>
  <c r="S981" i="5" s="1"/>
  <c r="F982" i="5"/>
  <c r="S982" i="5" s="1"/>
  <c r="F983" i="5"/>
  <c r="S983" i="5" s="1"/>
  <c r="F984" i="5"/>
  <c r="S984" i="5" s="1"/>
  <c r="F985" i="5"/>
  <c r="S985" i="5" s="1"/>
  <c r="F965" i="5"/>
  <c r="F936" i="5"/>
  <c r="F910" i="5"/>
  <c r="S910" i="5" s="1"/>
  <c r="F865" i="5"/>
  <c r="F852" i="5"/>
  <c r="S852" i="5" s="1"/>
  <c r="F834" i="5"/>
  <c r="S834" i="5" s="1"/>
  <c r="F824" i="5"/>
  <c r="F825" i="5"/>
  <c r="S825" i="5" s="1"/>
  <c r="F818" i="5"/>
  <c r="S818" i="5" s="1"/>
  <c r="F812" i="5"/>
  <c r="S812" i="5" s="1"/>
  <c r="F805" i="5"/>
  <c r="S805" i="5" s="1"/>
  <c r="F793" i="5"/>
  <c r="S793" i="5" s="1"/>
  <c r="F785" i="5"/>
  <c r="S785" i="5" s="1"/>
  <c r="F755" i="5"/>
  <c r="S755" i="5" s="1"/>
  <c r="F719" i="5"/>
  <c r="F702" i="5"/>
  <c r="S702" i="5" s="1"/>
  <c r="F628" i="5"/>
  <c r="S628" i="5" s="1"/>
  <c r="F611" i="5"/>
  <c r="S611" i="5" s="1"/>
  <c r="F585" i="5"/>
  <c r="F570" i="5"/>
  <c r="S570" i="5" s="1"/>
  <c r="F550" i="5"/>
  <c r="S550" i="5" s="1"/>
  <c r="F551" i="5"/>
  <c r="S551" i="5" s="1"/>
  <c r="F552" i="5"/>
  <c r="S552" i="5" s="1"/>
  <c r="F553" i="5"/>
  <c r="S553" i="5" s="1"/>
  <c r="F554" i="5"/>
  <c r="S554" i="5" s="1"/>
  <c r="F555" i="5"/>
  <c r="S555" i="5" s="1"/>
  <c r="F556" i="5"/>
  <c r="S556" i="5" s="1"/>
  <c r="F557" i="5"/>
  <c r="S557" i="5" s="1"/>
  <c r="F558" i="5"/>
  <c r="S558" i="5" s="1"/>
  <c r="F559" i="5"/>
  <c r="S559" i="5" s="1"/>
  <c r="F560" i="5"/>
  <c r="S560" i="5" s="1"/>
  <c r="F561" i="5"/>
  <c r="S561" i="5" s="1"/>
  <c r="F562" i="5"/>
  <c r="S562" i="5" s="1"/>
  <c r="F563" i="5"/>
  <c r="S563" i="5" s="1"/>
  <c r="F549" i="5"/>
  <c r="S549" i="5" s="1"/>
  <c r="F529" i="5"/>
  <c r="S529" i="5" s="1"/>
  <c r="F532" i="5"/>
  <c r="S532" i="5" s="1"/>
  <c r="F533" i="5"/>
  <c r="S533" i="5" s="1"/>
  <c r="F534" i="5"/>
  <c r="S534" i="5" s="1"/>
  <c r="F535" i="5"/>
  <c r="S535" i="5" s="1"/>
  <c r="F536" i="5"/>
  <c r="S536" i="5" s="1"/>
  <c r="F537" i="5"/>
  <c r="S537" i="5" s="1"/>
  <c r="F538" i="5"/>
  <c r="S538" i="5" s="1"/>
  <c r="F539" i="5"/>
  <c r="S539" i="5" s="1"/>
  <c r="F540" i="5"/>
  <c r="S540" i="5" s="1"/>
  <c r="F541" i="5"/>
  <c r="S541" i="5" s="1"/>
  <c r="F542" i="5"/>
  <c r="S542" i="5" s="1"/>
  <c r="F543" i="5"/>
  <c r="S543" i="5" s="1"/>
  <c r="F544" i="5"/>
  <c r="S544" i="5" s="1"/>
  <c r="F528" i="5"/>
  <c r="F501" i="5"/>
  <c r="S501" i="5" s="1"/>
  <c r="F502" i="5"/>
  <c r="S502" i="5" s="1"/>
  <c r="F503" i="5"/>
  <c r="S503" i="5" s="1"/>
  <c r="F504" i="5"/>
  <c r="S504" i="5" s="1"/>
  <c r="F498" i="5"/>
  <c r="S498" i="5" s="1"/>
  <c r="F481" i="5"/>
  <c r="F482" i="5"/>
  <c r="S482" i="5" s="1"/>
  <c r="F483" i="5"/>
  <c r="S483" i="5" s="1"/>
  <c r="F485" i="5"/>
  <c r="S485" i="5" s="1"/>
  <c r="F486" i="5"/>
  <c r="S486" i="5" s="1"/>
  <c r="F487" i="5"/>
  <c r="S487" i="5" s="1"/>
  <c r="F488" i="5"/>
  <c r="S488" i="5" s="1"/>
  <c r="F489" i="5"/>
  <c r="S489" i="5" s="1"/>
  <c r="F491" i="5"/>
  <c r="S491" i="5" s="1"/>
  <c r="F480" i="5"/>
  <c r="S480" i="5" s="1"/>
  <c r="F443" i="5"/>
  <c r="S443" i="5" s="1"/>
  <c r="F444" i="5"/>
  <c r="S444" i="5" s="1"/>
  <c r="F446" i="5"/>
  <c r="S446" i="5" s="1"/>
  <c r="F447" i="5"/>
  <c r="S447" i="5" s="1"/>
  <c r="F448" i="5"/>
  <c r="S448" i="5" s="1"/>
  <c r="F449" i="5"/>
  <c r="S449" i="5" s="1"/>
  <c r="F450" i="5"/>
  <c r="S450" i="5" s="1"/>
  <c r="F451" i="5"/>
  <c r="S451" i="5" s="1"/>
  <c r="F452" i="5"/>
  <c r="S452" i="5" s="1"/>
  <c r="F453" i="5"/>
  <c r="S453" i="5" s="1"/>
  <c r="F454" i="5"/>
  <c r="S454" i="5" s="1"/>
  <c r="F455" i="5"/>
  <c r="S455" i="5" s="1"/>
  <c r="F456" i="5"/>
  <c r="S456" i="5" s="1"/>
  <c r="F457" i="5"/>
  <c r="S457" i="5" s="1"/>
  <c r="F458" i="5"/>
  <c r="S458" i="5" s="1"/>
  <c r="F459" i="5"/>
  <c r="S459" i="5" s="1"/>
  <c r="F460" i="5"/>
  <c r="S460" i="5" s="1"/>
  <c r="F461" i="5"/>
  <c r="S461" i="5" s="1"/>
  <c r="F462" i="5"/>
  <c r="S462" i="5" s="1"/>
  <c r="F463" i="5"/>
  <c r="S463" i="5" s="1"/>
  <c r="F464" i="5"/>
  <c r="S464" i="5" s="1"/>
  <c r="F465" i="5"/>
  <c r="S465" i="5" s="1"/>
  <c r="F466" i="5"/>
  <c r="S466" i="5" s="1"/>
  <c r="F468" i="5"/>
  <c r="S468" i="5" s="1"/>
  <c r="F469" i="5"/>
  <c r="S469" i="5" s="1"/>
  <c r="F471" i="5"/>
  <c r="S471" i="5" s="1"/>
  <c r="F472" i="5"/>
  <c r="S472" i="5" s="1"/>
  <c r="F473" i="5"/>
  <c r="S473" i="5" s="1"/>
  <c r="F474" i="5"/>
  <c r="S474" i="5" s="1"/>
  <c r="F442" i="5"/>
  <c r="F436" i="5"/>
  <c r="S436" i="5" s="1"/>
  <c r="F434" i="5"/>
  <c r="S434" i="5" s="1"/>
  <c r="F433" i="5"/>
  <c r="S433" i="5" s="1"/>
  <c r="F432" i="5"/>
  <c r="S432" i="5" s="1"/>
  <c r="F431" i="5"/>
  <c r="S431" i="5" s="1"/>
  <c r="F430" i="5"/>
  <c r="S430" i="5" s="1"/>
  <c r="F428" i="5"/>
  <c r="S428" i="5" s="1"/>
  <c r="F427" i="5"/>
  <c r="S427" i="5" s="1"/>
  <c r="F426" i="5"/>
  <c r="S426" i="5" s="1"/>
  <c r="F425" i="5"/>
  <c r="S425" i="5" s="1"/>
  <c r="F424" i="5"/>
  <c r="S424" i="5" s="1"/>
  <c r="F423" i="5"/>
  <c r="S423" i="5" s="1"/>
  <c r="F422" i="5"/>
  <c r="S422" i="5" s="1"/>
  <c r="F421" i="5"/>
  <c r="S421" i="5" s="1"/>
  <c r="F420" i="5"/>
  <c r="S420" i="5" s="1"/>
  <c r="F419" i="5"/>
  <c r="S419" i="5" s="1"/>
  <c r="F418" i="5"/>
  <c r="S418" i="5" s="1"/>
  <c r="F417" i="5"/>
  <c r="S417" i="5" s="1"/>
  <c r="F416" i="5"/>
  <c r="S416" i="5" s="1"/>
  <c r="F415" i="5"/>
  <c r="S415" i="5" s="1"/>
  <c r="F414" i="5"/>
  <c r="S414" i="5" s="1"/>
  <c r="F413" i="5"/>
  <c r="S413" i="5" s="1"/>
  <c r="F412" i="5"/>
  <c r="S412" i="5" s="1"/>
  <c r="F411" i="5"/>
  <c r="S411" i="5" s="1"/>
  <c r="F410" i="5"/>
  <c r="S410" i="5" s="1"/>
  <c r="F409" i="5"/>
  <c r="S409" i="5" s="1"/>
  <c r="F408" i="5"/>
  <c r="S408" i="5" s="1"/>
  <c r="F407" i="5"/>
  <c r="S407" i="5" s="1"/>
  <c r="F406" i="5"/>
  <c r="S406" i="5" s="1"/>
  <c r="F405" i="5"/>
  <c r="S405" i="5" s="1"/>
  <c r="F404" i="5"/>
  <c r="S404" i="5" s="1"/>
  <c r="F403" i="5"/>
  <c r="S403" i="5" s="1"/>
  <c r="F402" i="5"/>
  <c r="S402" i="5" s="1"/>
  <c r="F400" i="5"/>
  <c r="S400" i="5" s="1"/>
  <c r="F399" i="5"/>
  <c r="S399" i="5" s="1"/>
  <c r="F398" i="5"/>
  <c r="F371" i="5"/>
  <c r="S371" i="5" s="1"/>
  <c r="F370" i="5"/>
  <c r="S370" i="5" s="1"/>
  <c r="F359" i="5"/>
  <c r="F361" i="5"/>
  <c r="S361" i="5" s="1"/>
  <c r="F362" i="5"/>
  <c r="S362" i="5" s="1"/>
  <c r="F365" i="5"/>
  <c r="S365" i="5" s="1"/>
  <c r="F315" i="5"/>
  <c r="S315" i="5" s="1"/>
  <c r="F316" i="5"/>
  <c r="S316" i="5" s="1"/>
  <c r="F317" i="5"/>
  <c r="S317" i="5" s="1"/>
  <c r="F318" i="5"/>
  <c r="S318" i="5" s="1"/>
  <c r="F319" i="5"/>
  <c r="S319" i="5" s="1"/>
  <c r="F320" i="5"/>
  <c r="S320" i="5" s="1"/>
  <c r="F321" i="5"/>
  <c r="S321" i="5" s="1"/>
  <c r="F322" i="5"/>
  <c r="S322" i="5" s="1"/>
  <c r="F325" i="5"/>
  <c r="S325" i="5" s="1"/>
  <c r="F328" i="5"/>
  <c r="S328" i="5" s="1"/>
  <c r="F330" i="5"/>
  <c r="S330" i="5" s="1"/>
  <c r="F331" i="5"/>
  <c r="S331" i="5" s="1"/>
  <c r="F332" i="5"/>
  <c r="S332" i="5" s="1"/>
  <c r="F333" i="5"/>
  <c r="S333" i="5" s="1"/>
  <c r="F334" i="5"/>
  <c r="S334" i="5" s="1"/>
  <c r="F335" i="5"/>
  <c r="S335" i="5" s="1"/>
  <c r="F338" i="5"/>
  <c r="S338" i="5" s="1"/>
  <c r="F341" i="5"/>
  <c r="S341" i="5" s="1"/>
  <c r="F343" i="5"/>
  <c r="S343" i="5" s="1"/>
  <c r="F344" i="5"/>
  <c r="S344" i="5" s="1"/>
  <c r="F345" i="5"/>
  <c r="S345" i="5" s="1"/>
  <c r="F346" i="5"/>
  <c r="S346" i="5" s="1"/>
  <c r="F347" i="5"/>
  <c r="S347" i="5" s="1"/>
  <c r="F348" i="5"/>
  <c r="S348" i="5" s="1"/>
  <c r="F349" i="5"/>
  <c r="S349" i="5" s="1"/>
  <c r="F350" i="5"/>
  <c r="S350" i="5" s="1"/>
  <c r="F351" i="5"/>
  <c r="S351" i="5" s="1"/>
  <c r="F352" i="5"/>
  <c r="S352" i="5" s="1"/>
  <c r="F353" i="5"/>
  <c r="S353" i="5" s="1"/>
  <c r="F314" i="5"/>
  <c r="S314" i="5" s="1"/>
  <c r="F259" i="5"/>
  <c r="F260" i="5"/>
  <c r="S260" i="5" s="1"/>
  <c r="F262" i="5"/>
  <c r="S262" i="5" s="1"/>
  <c r="F263" i="5"/>
  <c r="S263" i="5" s="1"/>
  <c r="F264" i="5"/>
  <c r="S264" i="5" s="1"/>
  <c r="F265" i="5"/>
  <c r="S265" i="5" s="1"/>
  <c r="F266" i="5"/>
  <c r="S266" i="5" s="1"/>
  <c r="F267" i="5"/>
  <c r="S267" i="5" s="1"/>
  <c r="F269" i="5"/>
  <c r="S269" i="5" s="1"/>
  <c r="F270" i="5"/>
  <c r="S270" i="5" s="1"/>
  <c r="F271" i="5"/>
  <c r="S271" i="5" s="1"/>
  <c r="F272" i="5"/>
  <c r="S272" i="5" s="1"/>
  <c r="F273" i="5"/>
  <c r="S273" i="5" s="1"/>
  <c r="F274" i="5"/>
  <c r="S274" i="5" s="1"/>
  <c r="F275" i="5"/>
  <c r="S275" i="5" s="1"/>
  <c r="F276" i="5"/>
  <c r="S276" i="5" s="1"/>
  <c r="F278" i="5"/>
  <c r="S278" i="5" s="1"/>
  <c r="F279" i="5"/>
  <c r="S279" i="5" s="1"/>
  <c r="F280" i="5"/>
  <c r="S280" i="5" s="1"/>
  <c r="F281" i="5"/>
  <c r="S281" i="5" s="1"/>
  <c r="F282" i="5"/>
  <c r="S282" i="5" s="1"/>
  <c r="F283" i="5"/>
  <c r="S283" i="5" s="1"/>
  <c r="F284" i="5"/>
  <c r="S284" i="5" s="1"/>
  <c r="F286" i="5"/>
  <c r="S286" i="5" s="1"/>
  <c r="F287" i="5"/>
  <c r="S287" i="5" s="1"/>
  <c r="F288" i="5"/>
  <c r="S288" i="5" s="1"/>
  <c r="F289" i="5"/>
  <c r="S289" i="5" s="1"/>
  <c r="F290" i="5"/>
  <c r="S290" i="5" s="1"/>
  <c r="F292" i="5"/>
  <c r="S292" i="5" s="1"/>
  <c r="F293" i="5"/>
  <c r="S293" i="5" s="1"/>
  <c r="F294" i="5"/>
  <c r="S294" i="5" s="1"/>
  <c r="F295" i="5"/>
  <c r="S295" i="5" s="1"/>
  <c r="F296" i="5"/>
  <c r="S296" i="5" s="1"/>
  <c r="F297" i="5"/>
  <c r="S297" i="5" s="1"/>
  <c r="F299" i="5"/>
  <c r="S299" i="5" s="1"/>
  <c r="F300" i="5"/>
  <c r="S300" i="5" s="1"/>
  <c r="F301" i="5"/>
  <c r="S301" i="5" s="1"/>
  <c r="F304" i="5"/>
  <c r="S304" i="5" s="1"/>
  <c r="F305" i="5"/>
  <c r="S305" i="5" s="1"/>
  <c r="F306" i="5"/>
  <c r="S306" i="5" s="1"/>
  <c r="F308" i="5"/>
  <c r="S308" i="5" s="1"/>
  <c r="F309" i="5"/>
  <c r="S309" i="5" s="1"/>
  <c r="F258" i="5"/>
  <c r="S258" i="5" s="1"/>
  <c r="F248" i="5"/>
  <c r="S248" i="5" s="1"/>
  <c r="F226" i="5"/>
  <c r="S226" i="5" s="1"/>
  <c r="F224" i="5"/>
  <c r="S224" i="5" s="1"/>
  <c r="F223" i="5"/>
  <c r="F216" i="5"/>
  <c r="F201" i="5"/>
  <c r="F203" i="5"/>
  <c r="S203" i="5" s="1"/>
  <c r="F204" i="5"/>
  <c r="S204" i="5" s="1"/>
  <c r="F205" i="5"/>
  <c r="S205" i="5" s="1"/>
  <c r="F206" i="5"/>
  <c r="S206" i="5" s="1"/>
  <c r="F207" i="5"/>
  <c r="S207" i="5" s="1"/>
  <c r="F200" i="5"/>
  <c r="S200" i="5" s="1"/>
  <c r="F185" i="5"/>
  <c r="F186" i="5"/>
  <c r="S186" i="5" s="1"/>
  <c r="F188" i="5"/>
  <c r="S188" i="5" s="1"/>
  <c r="F189" i="5"/>
  <c r="S189" i="5" s="1"/>
  <c r="F190" i="5"/>
  <c r="S190" i="5" s="1"/>
  <c r="F192" i="5"/>
  <c r="S192" i="5" s="1"/>
  <c r="F193" i="5"/>
  <c r="S193" i="5" s="1"/>
  <c r="F195" i="5"/>
  <c r="S195" i="5" s="1"/>
  <c r="F184" i="5"/>
  <c r="S184" i="5" s="1"/>
  <c r="F151" i="5"/>
  <c r="S151" i="5" s="1"/>
  <c r="F150" i="5"/>
  <c r="S150" i="5" s="1"/>
  <c r="F149" i="5"/>
  <c r="S149" i="5" s="1"/>
  <c r="F148" i="5"/>
  <c r="S148" i="5" s="1"/>
  <c r="F146" i="5"/>
  <c r="S146" i="5" s="1"/>
  <c r="F145" i="5"/>
  <c r="S145" i="5" s="1"/>
  <c r="F143" i="5"/>
  <c r="S143" i="5" s="1"/>
  <c r="F142" i="5"/>
  <c r="S142" i="5" s="1"/>
  <c r="F136" i="5"/>
  <c r="S136" i="5" s="1"/>
  <c r="F135" i="5"/>
  <c r="S135" i="5" s="1"/>
  <c r="F134" i="5"/>
  <c r="S134" i="5" s="1"/>
  <c r="F133" i="5"/>
  <c r="S133" i="5" s="1"/>
  <c r="F132" i="5"/>
  <c r="S132" i="5" s="1"/>
  <c r="F131" i="5"/>
  <c r="S131" i="5" s="1"/>
  <c r="F130" i="5"/>
  <c r="S130" i="5" s="1"/>
  <c r="F128" i="5"/>
  <c r="S128" i="5" s="1"/>
  <c r="F127" i="5"/>
  <c r="S127" i="5" s="1"/>
  <c r="R119" i="5"/>
  <c r="P119" i="5"/>
  <c r="N119" i="5"/>
  <c r="L119" i="5"/>
  <c r="J119" i="5"/>
  <c r="H119" i="5"/>
  <c r="F117" i="5"/>
  <c r="S117" i="5" s="1"/>
  <c r="F116" i="5"/>
  <c r="S116" i="5" s="1"/>
  <c r="F115" i="5"/>
  <c r="S115" i="5" s="1"/>
  <c r="F114" i="5"/>
  <c r="S114" i="5" s="1"/>
  <c r="F113" i="5"/>
  <c r="S113" i="5" s="1"/>
  <c r="F98" i="5"/>
  <c r="S98" i="5" s="1"/>
  <c r="F96" i="5"/>
  <c r="F84" i="5"/>
  <c r="S84" i="5" s="1"/>
  <c r="F83" i="5"/>
  <c r="S83" i="5" s="1"/>
  <c r="F82" i="5"/>
  <c r="S82" i="5" s="1"/>
  <c r="F81" i="5"/>
  <c r="S81" i="5" s="1"/>
  <c r="F80" i="5"/>
  <c r="S80" i="5" s="1"/>
  <c r="F79" i="5"/>
  <c r="S79" i="5" s="1"/>
  <c r="F78" i="5"/>
  <c r="S78" i="5" s="1"/>
  <c r="F77" i="5"/>
  <c r="S77" i="5" s="1"/>
  <c r="F76" i="5"/>
  <c r="S76" i="5" s="1"/>
  <c r="F75" i="5"/>
  <c r="S75" i="5" s="1"/>
  <c r="F74" i="5"/>
  <c r="S74" i="5" s="1"/>
  <c r="F73" i="5"/>
  <c r="S73" i="5" s="1"/>
  <c r="F72" i="5"/>
  <c r="S72" i="5" s="1"/>
  <c r="F71" i="5"/>
  <c r="S71" i="5" s="1"/>
  <c r="F70" i="5"/>
  <c r="S70" i="5" s="1"/>
  <c r="F69" i="5"/>
  <c r="S69" i="5" s="1"/>
  <c r="F67" i="5"/>
  <c r="S67" i="5" s="1"/>
  <c r="F66" i="5"/>
  <c r="S66" i="5" s="1"/>
  <c r="F65" i="5"/>
  <c r="S65" i="5" s="1"/>
  <c r="F64" i="5"/>
  <c r="S64" i="5" s="1"/>
  <c r="F991" i="5"/>
  <c r="S991" i="5" s="1"/>
  <c r="F960" i="5"/>
  <c r="S960" i="5" s="1"/>
  <c r="F958" i="5"/>
  <c r="S958" i="5" s="1"/>
  <c r="F928" i="5"/>
  <c r="S928" i="5" s="1"/>
  <c r="F921" i="5"/>
  <c r="S921" i="5" s="1"/>
  <c r="F883" i="5"/>
  <c r="S883" i="5" s="1"/>
  <c r="F860" i="5"/>
  <c r="S860" i="5" s="1"/>
  <c r="F846" i="5"/>
  <c r="S846" i="5" s="1"/>
  <c r="F819" i="5"/>
  <c r="S819" i="5" s="1"/>
  <c r="F813" i="5"/>
  <c r="S813" i="5" s="1"/>
  <c r="F806" i="5"/>
  <c r="S806" i="5" s="1"/>
  <c r="F799" i="5"/>
  <c r="S799" i="5" s="1"/>
  <c r="F779" i="5"/>
  <c r="S779" i="5" s="1"/>
  <c r="F757" i="5"/>
  <c r="S757" i="5" s="1"/>
  <c r="F747" i="5"/>
  <c r="S747" i="5" s="1"/>
  <c r="F613" i="5"/>
  <c r="S613" i="5" s="1"/>
  <c r="F604" i="5"/>
  <c r="S604" i="5" s="1"/>
  <c r="F579" i="5"/>
  <c r="S579" i="5" s="1"/>
  <c r="F565" i="5"/>
  <c r="S565" i="5" s="1"/>
  <c r="F505" i="5"/>
  <c r="S505" i="5" s="1"/>
  <c r="F493" i="5"/>
  <c r="S493" i="5" s="1"/>
  <c r="F475" i="5"/>
  <c r="S475" i="5" s="1"/>
  <c r="F437" i="5"/>
  <c r="S437" i="5" s="1"/>
  <c r="F391" i="5"/>
  <c r="S391" i="5" s="1"/>
  <c r="F388" i="5"/>
  <c r="S388" i="5" s="1"/>
  <c r="F385" i="5"/>
  <c r="S385" i="5" s="1"/>
  <c r="F382" i="5"/>
  <c r="S382" i="5" s="1"/>
  <c r="F372" i="5"/>
  <c r="S372" i="5" s="1"/>
  <c r="F249" i="5"/>
  <c r="S249" i="5" s="1"/>
  <c r="F243" i="5"/>
  <c r="S243" i="5" s="1"/>
  <c r="F239" i="5"/>
  <c r="S239" i="5" s="1"/>
  <c r="F236" i="5"/>
  <c r="S236" i="5" s="1"/>
  <c r="F227" i="5"/>
  <c r="S227" i="5" s="1"/>
  <c r="F218" i="5"/>
  <c r="S218" i="5" s="1"/>
  <c r="F177" i="5"/>
  <c r="S177" i="5" s="1"/>
  <c r="F174" i="5"/>
  <c r="S174" i="5" s="1"/>
  <c r="F171" i="5"/>
  <c r="F152" i="5"/>
  <c r="S152" i="5" s="1"/>
  <c r="F137" i="5"/>
  <c r="S137" i="5" s="1"/>
  <c r="F85" i="5"/>
  <c r="S85" i="5" s="1"/>
  <c r="F53" i="5"/>
  <c r="S53" i="5" s="1"/>
  <c r="P955" i="5"/>
  <c r="H495" i="5"/>
  <c r="J495" i="5"/>
  <c r="N495" i="5"/>
  <c r="P495" i="5"/>
  <c r="R495" i="5"/>
  <c r="F163" i="5"/>
  <c r="S163" i="5" s="1"/>
  <c r="P355" i="5"/>
  <c r="R848" i="5"/>
  <c r="R862" i="5"/>
  <c r="R923" i="5"/>
  <c r="P848" i="5"/>
  <c r="P862" i="5"/>
  <c r="P923" i="5"/>
  <c r="N848" i="5"/>
  <c r="N862" i="5"/>
  <c r="N923" i="5"/>
  <c r="L848" i="5"/>
  <c r="L862" i="5"/>
  <c r="L923" i="5"/>
  <c r="J848" i="5"/>
  <c r="J862" i="5"/>
  <c r="J923" i="5"/>
  <c r="H848" i="5"/>
  <c r="H862" i="5"/>
  <c r="H923" i="5"/>
  <c r="R55" i="5"/>
  <c r="R229" i="5"/>
  <c r="R251" i="5"/>
  <c r="R374" i="5"/>
  <c r="R507" i="5"/>
  <c r="R742" i="5"/>
  <c r="P374" i="5"/>
  <c r="P507" i="5"/>
  <c r="P251" i="5"/>
  <c r="P229" i="5"/>
  <c r="P742" i="5"/>
  <c r="P55" i="5"/>
  <c r="N374" i="5"/>
  <c r="N507" i="5"/>
  <c r="N742" i="5"/>
  <c r="N55" i="5"/>
  <c r="N229" i="5"/>
  <c r="N251" i="5"/>
  <c r="L55" i="5"/>
  <c r="L229" i="5"/>
  <c r="L251" i="5"/>
  <c r="L374" i="5"/>
  <c r="L507" i="5"/>
  <c r="L742" i="5"/>
  <c r="J742" i="5"/>
  <c r="J55" i="5"/>
  <c r="J229" i="5"/>
  <c r="J251" i="5"/>
  <c r="J374" i="5"/>
  <c r="J507" i="5"/>
  <c r="H742" i="5"/>
  <c r="H251" i="5"/>
  <c r="H229" i="5"/>
  <c r="H55" i="5"/>
  <c r="H374" i="5"/>
  <c r="H507" i="5"/>
  <c r="R581" i="5"/>
  <c r="R245" i="5"/>
  <c r="P581" i="5"/>
  <c r="P245" i="5"/>
  <c r="N245" i="5"/>
  <c r="N581" i="5"/>
  <c r="L245" i="5"/>
  <c r="L581" i="5"/>
  <c r="J245" i="5"/>
  <c r="J581" i="5"/>
  <c r="H245" i="5"/>
  <c r="H581" i="5"/>
  <c r="R567" i="5"/>
  <c r="R355" i="5"/>
  <c r="R154" i="5"/>
  <c r="R477" i="5"/>
  <c r="P154" i="5"/>
  <c r="P477" i="5"/>
  <c r="P567" i="5"/>
  <c r="N154" i="5"/>
  <c r="N355" i="5"/>
  <c r="N477" i="5"/>
  <c r="N567" i="5"/>
  <c r="L154" i="5"/>
  <c r="L355" i="5"/>
  <c r="L477" i="5"/>
  <c r="L567" i="5"/>
  <c r="J154" i="5"/>
  <c r="J355" i="5"/>
  <c r="J477" i="5"/>
  <c r="J567" i="5"/>
  <c r="H154" i="5"/>
  <c r="H567" i="5"/>
  <c r="H477" i="5"/>
  <c r="R139" i="5"/>
  <c r="R546" i="5"/>
  <c r="R439" i="5"/>
  <c r="R87" i="5"/>
  <c r="R197" i="5"/>
  <c r="R311" i="5"/>
  <c r="P139" i="5"/>
  <c r="P87" i="5"/>
  <c r="P197" i="5"/>
  <c r="P311" i="5"/>
  <c r="P439" i="5"/>
  <c r="P546" i="5"/>
  <c r="N139" i="5"/>
  <c r="N87" i="5"/>
  <c r="N197" i="5"/>
  <c r="N311" i="5"/>
  <c r="N439" i="5"/>
  <c r="N546" i="5"/>
  <c r="L139" i="5"/>
  <c r="L197" i="5"/>
  <c r="L87" i="5"/>
  <c r="L311" i="5"/>
  <c r="L439" i="5"/>
  <c r="L546" i="5"/>
  <c r="J197" i="5"/>
  <c r="J87" i="5"/>
  <c r="J139" i="5"/>
  <c r="J311" i="5"/>
  <c r="J439" i="5"/>
  <c r="J546" i="5"/>
  <c r="H87" i="5"/>
  <c r="H139" i="5"/>
  <c r="H197" i="5"/>
  <c r="H311" i="5"/>
  <c r="H439" i="5"/>
  <c r="H546" i="5"/>
  <c r="N393" i="5"/>
  <c r="N606" i="5"/>
  <c r="N749" i="5"/>
  <c r="N759" i="5"/>
  <c r="N789" i="5"/>
  <c r="N801" i="5"/>
  <c r="N808" i="5"/>
  <c r="N815" i="5"/>
  <c r="N821" i="5"/>
  <c r="N827" i="5"/>
  <c r="N955" i="5"/>
  <c r="N962" i="5"/>
  <c r="P393" i="5"/>
  <c r="P606" i="5"/>
  <c r="P749" i="5"/>
  <c r="P759" i="5"/>
  <c r="P789" i="5"/>
  <c r="P801" i="5"/>
  <c r="P808" i="5"/>
  <c r="P815" i="5"/>
  <c r="P821" i="5"/>
  <c r="P827" i="5"/>
  <c r="P962" i="5"/>
  <c r="R393" i="5"/>
  <c r="R606" i="5"/>
  <c r="R749" i="5"/>
  <c r="R759" i="5"/>
  <c r="R789" i="5"/>
  <c r="R801" i="5"/>
  <c r="R808" i="5"/>
  <c r="R815" i="5"/>
  <c r="R821" i="5"/>
  <c r="R827" i="5"/>
  <c r="R955" i="5"/>
  <c r="R962" i="5"/>
  <c r="H393" i="5"/>
  <c r="H606" i="5"/>
  <c r="H749" i="5"/>
  <c r="H759" i="5"/>
  <c r="H789" i="5"/>
  <c r="H801" i="5"/>
  <c r="H808" i="5"/>
  <c r="H815" i="5"/>
  <c r="H821" i="5"/>
  <c r="H827" i="5"/>
  <c r="H955" i="5"/>
  <c r="H962" i="5"/>
  <c r="J393" i="5"/>
  <c r="J606" i="5"/>
  <c r="J749" i="5"/>
  <c r="J759" i="5"/>
  <c r="J789" i="5"/>
  <c r="J801" i="5"/>
  <c r="J808" i="5"/>
  <c r="J815" i="5"/>
  <c r="J821" i="5"/>
  <c r="J827" i="5"/>
  <c r="J955" i="5"/>
  <c r="J962" i="5"/>
  <c r="L393" i="5"/>
  <c r="L606" i="5"/>
  <c r="L749" i="5"/>
  <c r="L759" i="5"/>
  <c r="L789" i="5"/>
  <c r="L801" i="5"/>
  <c r="L808" i="5"/>
  <c r="L815" i="5"/>
  <c r="L821" i="5"/>
  <c r="L827" i="5"/>
  <c r="L955" i="5"/>
  <c r="L962" i="5"/>
  <c r="H355" i="5"/>
  <c r="L495" i="5"/>
  <c r="S965" i="5" l="1"/>
  <c r="F987" i="5"/>
  <c r="S936" i="5"/>
  <c r="F955" i="5"/>
  <c r="S955" i="5" s="1"/>
  <c r="S888" i="5"/>
  <c r="F907" i="5"/>
  <c r="S865" i="5"/>
  <c r="F885" i="5"/>
  <c r="S835" i="5"/>
  <c r="F848" i="5"/>
  <c r="S848" i="5" s="1"/>
  <c r="S824" i="5"/>
  <c r="F827" i="5"/>
  <c r="S827" i="5" s="1"/>
  <c r="S764" i="5"/>
  <c r="F781" i="5"/>
  <c r="S781" i="5" s="1"/>
  <c r="S719" i="5"/>
  <c r="F742" i="5"/>
  <c r="S742" i="5" s="1"/>
  <c r="S698" i="5"/>
  <c r="F716" i="5"/>
  <c r="S716" i="5" s="1"/>
  <c r="S638" i="5"/>
  <c r="F653" i="5"/>
  <c r="S653" i="5" s="1"/>
  <c r="S656" i="5"/>
  <c r="F694" i="5"/>
  <c r="S694" i="5" s="1"/>
  <c r="S627" i="5"/>
  <c r="S587" i="5"/>
  <c r="F597" i="5"/>
  <c r="S597" i="5" s="1"/>
  <c r="S585" i="5"/>
  <c r="S528" i="5"/>
  <c r="F546" i="5"/>
  <c r="S546" i="5" s="1"/>
  <c r="S481" i="5"/>
  <c r="F495" i="5"/>
  <c r="S495" i="5" s="1"/>
  <c r="S442" i="5"/>
  <c r="F477" i="5"/>
  <c r="S398" i="5"/>
  <c r="F439" i="5"/>
  <c r="F367" i="5"/>
  <c r="S359" i="5"/>
  <c r="S259" i="5"/>
  <c r="F311" i="5"/>
  <c r="P58" i="5"/>
  <c r="L58" i="5"/>
  <c r="S223" i="5"/>
  <c r="F229" i="5"/>
  <c r="S216" i="5"/>
  <c r="F220" i="5"/>
  <c r="S201" i="5"/>
  <c r="F211" i="5"/>
  <c r="S185" i="5"/>
  <c r="F197" i="5"/>
  <c r="J166" i="5"/>
  <c r="L166" i="5"/>
  <c r="P166" i="5"/>
  <c r="S171" i="5"/>
  <c r="F179" i="5"/>
  <c r="N166" i="5"/>
  <c r="R166" i="5"/>
  <c r="H166" i="5"/>
  <c r="L253" i="5"/>
  <c r="J58" i="5"/>
  <c r="F606" i="5"/>
  <c r="S606" i="5" s="1"/>
  <c r="S96" i="5"/>
  <c r="F110" i="5"/>
  <c r="R58" i="5"/>
  <c r="H58" i="5"/>
  <c r="N58" i="5"/>
  <c r="J509" i="5"/>
  <c r="J231" i="5"/>
  <c r="F749" i="5"/>
  <c r="S749" i="5" s="1"/>
  <c r="H122" i="5"/>
  <c r="J600" i="5"/>
  <c r="P509" i="5"/>
  <c r="L122" i="5"/>
  <c r="F930" i="5"/>
  <c r="S930" i="5" s="1"/>
  <c r="P253" i="5"/>
  <c r="S907" i="5"/>
  <c r="F759" i="5"/>
  <c r="S759" i="5" s="1"/>
  <c r="S885" i="5"/>
  <c r="H829" i="5"/>
  <c r="P932" i="5"/>
  <c r="P744" i="5"/>
  <c r="F789" i="5"/>
  <c r="S789" i="5" s="1"/>
  <c r="F393" i="5"/>
  <c r="S393" i="5" s="1"/>
  <c r="P829" i="5"/>
  <c r="J932" i="5"/>
  <c r="P377" i="5"/>
  <c r="F801" i="5"/>
  <c r="S801" i="5" s="1"/>
  <c r="F567" i="5"/>
  <c r="S567" i="5" s="1"/>
  <c r="J122" i="5"/>
  <c r="N377" i="5"/>
  <c r="N122" i="5"/>
  <c r="P122" i="5"/>
  <c r="R122" i="5"/>
  <c r="F815" i="5"/>
  <c r="S815" i="5" s="1"/>
  <c r="H377" i="5"/>
  <c r="R744" i="5"/>
  <c r="J744" i="5"/>
  <c r="P600" i="5"/>
  <c r="R829" i="5"/>
  <c r="L509" i="5"/>
  <c r="F374" i="5"/>
  <c r="S374" i="5" s="1"/>
  <c r="N932" i="5"/>
  <c r="R932" i="5"/>
  <c r="H744" i="5"/>
  <c r="L744" i="5"/>
  <c r="J829" i="5"/>
  <c r="N829" i="5"/>
  <c r="H600" i="5"/>
  <c r="L600" i="5"/>
  <c r="L377" i="5"/>
  <c r="N744" i="5"/>
  <c r="N509" i="5"/>
  <c r="P231" i="5"/>
  <c r="R509" i="5"/>
  <c r="J253" i="5"/>
  <c r="H253" i="5"/>
  <c r="N253" i="5"/>
  <c r="F923" i="5"/>
  <c r="S923" i="5" s="1"/>
  <c r="F507" i="5"/>
  <c r="F808" i="5"/>
  <c r="S808" i="5" s="1"/>
  <c r="F821" i="5"/>
  <c r="S821" i="5" s="1"/>
  <c r="F87" i="5"/>
  <c r="F962" i="5"/>
  <c r="S962" i="5" s="1"/>
  <c r="F245" i="5"/>
  <c r="H231" i="5"/>
  <c r="N231" i="5"/>
  <c r="L231" i="5"/>
  <c r="N600" i="5"/>
  <c r="F55" i="5"/>
  <c r="R377" i="5"/>
  <c r="R253" i="5"/>
  <c r="H509" i="5"/>
  <c r="R231" i="5"/>
  <c r="R622" i="5"/>
  <c r="N622" i="5"/>
  <c r="J622" i="5"/>
  <c r="F620" i="5"/>
  <c r="S620" i="5" s="1"/>
  <c r="P622" i="5"/>
  <c r="L622" i="5"/>
  <c r="H622" i="5"/>
  <c r="F615" i="5"/>
  <c r="S615" i="5" s="1"/>
  <c r="R600" i="5"/>
  <c r="F355" i="5"/>
  <c r="F154" i="5"/>
  <c r="J377" i="5"/>
  <c r="L829" i="5"/>
  <c r="F119" i="5"/>
  <c r="H932" i="5"/>
  <c r="L932" i="5"/>
  <c r="F139" i="5"/>
  <c r="F251" i="5"/>
  <c r="F581" i="5"/>
  <c r="S581" i="5" s="1"/>
  <c r="F862" i="5"/>
  <c r="S862" i="5" s="1"/>
  <c r="S987" i="5" l="1"/>
  <c r="F994" i="5"/>
  <c r="F996" i="5" s="1"/>
  <c r="L994" i="5"/>
  <c r="N994" i="5"/>
  <c r="R994" i="5"/>
  <c r="H994" i="5"/>
  <c r="P994" i="5"/>
  <c r="J994" i="5"/>
  <c r="F58" i="5"/>
  <c r="F600" i="5"/>
  <c r="S600" i="5" s="1"/>
  <c r="S507" i="5"/>
  <c r="F377" i="5"/>
  <c r="S377" i="5" s="1"/>
  <c r="F231" i="5"/>
  <c r="F166" i="5"/>
  <c r="F122" i="5"/>
  <c r="F253" i="5"/>
  <c r="F744" i="5"/>
  <c r="S744" i="5" s="1"/>
  <c r="F829" i="5"/>
  <c r="S829" i="5" s="1"/>
  <c r="F932" i="5"/>
  <c r="S932" i="5" s="1"/>
  <c r="F509" i="5"/>
  <c r="S509" i="5" s="1"/>
  <c r="F622" i="5"/>
  <c r="S622" i="5" s="1"/>
  <c r="S994" i="5" l="1"/>
  <c r="S516" i="5"/>
  <c r="S521" i="5" l="1"/>
  <c r="S523" i="5"/>
</calcChain>
</file>

<file path=xl/comments1.xml><?xml version="1.0" encoding="utf-8"?>
<comments xmlns="http://schemas.openxmlformats.org/spreadsheetml/2006/main">
  <authors>
    <author>Windows User</author>
  </authors>
  <commentList>
    <comment ref="J975" authorId="0">
      <text>
        <r>
          <rPr>
            <b/>
            <sz val="9"/>
            <color indexed="81"/>
            <rFont val="Tahoma"/>
            <charset val="1"/>
          </rPr>
          <t>plug to tie to Sch B and D</t>
        </r>
      </text>
    </comment>
    <comment ref="P975" authorId="0">
      <text>
        <r>
          <rPr>
            <b/>
            <sz val="9"/>
            <color indexed="81"/>
            <rFont val="Tahoma"/>
            <charset val="1"/>
          </rPr>
          <t>plug to tie to Sch B and D</t>
        </r>
      </text>
    </comment>
  </commentList>
</comments>
</file>

<file path=xl/sharedStrings.xml><?xml version="1.0" encoding="utf-8"?>
<sst xmlns="http://schemas.openxmlformats.org/spreadsheetml/2006/main" count="912" uniqueCount="586">
  <si>
    <t>AUXILIARY ENTERPRISES</t>
  </si>
  <si>
    <t>STUDENT FINANCIAL AID</t>
  </si>
  <si>
    <t>SCHOOL OF EDUCATION</t>
  </si>
  <si>
    <t>Other Expenditures</t>
  </si>
  <si>
    <t>Total</t>
  </si>
  <si>
    <t>Restricted</t>
  </si>
  <si>
    <t>COLLEGE OF ENGINEERING</t>
  </si>
  <si>
    <t>COLLEGE OF LETTERS AND SCIENCE</t>
  </si>
  <si>
    <t>GRADUATE SCHOOL OF MANAGEMENT</t>
  </si>
  <si>
    <t>SCHOOL OF MEDICINE</t>
  </si>
  <si>
    <t>SCHOOL OF VETERINARY MEDICINE</t>
  </si>
  <si>
    <t>SUMMER SESSION</t>
  </si>
  <si>
    <t>UNIVERSITY EXTENSION</t>
  </si>
  <si>
    <t>CAMPUS-WIDE PROGRAMS</t>
  </si>
  <si>
    <t>STUDENT SERVICES</t>
  </si>
  <si>
    <t>INSTITUTIONAL SUPPORT</t>
  </si>
  <si>
    <t xml:space="preserve"> </t>
  </si>
  <si>
    <t>Current Funds</t>
  </si>
  <si>
    <t>Distribution</t>
  </si>
  <si>
    <t>Unrestricted</t>
  </si>
  <si>
    <t>Salaries and Wages</t>
  </si>
  <si>
    <t>Less: Transfers</t>
  </si>
  <si>
    <t>General</t>
  </si>
  <si>
    <t>Designated</t>
  </si>
  <si>
    <t xml:space="preserve">AGRICULTURAL EXPERIMENT </t>
  </si>
  <si>
    <t>STATION</t>
  </si>
  <si>
    <t>RESEARCH</t>
  </si>
  <si>
    <t>Agricultural resource economics</t>
  </si>
  <si>
    <t>Animal science</t>
  </si>
  <si>
    <t>Avian sciences</t>
  </si>
  <si>
    <t>Center for population biology</t>
  </si>
  <si>
    <t>Community development</t>
  </si>
  <si>
    <t>Entomology</t>
  </si>
  <si>
    <t>Environmental design</t>
  </si>
  <si>
    <t>Environmental science and policy</t>
  </si>
  <si>
    <t>Environmental toxicology</t>
  </si>
  <si>
    <t>Evolution and ecology</t>
  </si>
  <si>
    <t>Food science and technology</t>
  </si>
  <si>
    <t>Human &amp; community development</t>
  </si>
  <si>
    <t>Land, air and water resources</t>
  </si>
  <si>
    <t>Medicine and epidemiology</t>
  </si>
  <si>
    <t>Microbiology</t>
  </si>
  <si>
    <t>Molecular &amp; cellular biology</t>
  </si>
  <si>
    <t>Nematology</t>
  </si>
  <si>
    <t>Nutrition</t>
  </si>
  <si>
    <t>Pathology, micro &amp; immunology</t>
  </si>
  <si>
    <t>Plant biology</t>
  </si>
  <si>
    <t>Plant pathology</t>
  </si>
  <si>
    <t>Plant science</t>
  </si>
  <si>
    <t>Population health &amp; reproduction</t>
  </si>
  <si>
    <t>Public programs</t>
  </si>
  <si>
    <t>Regional research</t>
  </si>
  <si>
    <t>Textiles and clothing</t>
  </si>
  <si>
    <t>Tulare teaching and research center</t>
  </si>
  <si>
    <t>Viticulture and enology</t>
  </si>
  <si>
    <t>ACADEMIC SUPPORT</t>
  </si>
  <si>
    <t>Total Agricultural Experiment</t>
  </si>
  <si>
    <t>COLLEGE OF AGRICULTURAL</t>
  </si>
  <si>
    <t>INSTRUCTION</t>
  </si>
  <si>
    <t>Agronomy and range science</t>
  </si>
  <si>
    <t>Plant sciences</t>
  </si>
  <si>
    <t>Plant sciences teaching center</t>
  </si>
  <si>
    <t>Pomology</t>
  </si>
  <si>
    <t>Vegetable crops</t>
  </si>
  <si>
    <t>PUBLIC SERVICE</t>
  </si>
  <si>
    <t>Dean's office</t>
  </si>
  <si>
    <t>Foundation seed and plant</t>
  </si>
  <si>
    <t>Land air &amp; water resources</t>
  </si>
  <si>
    <t>Academic advising</t>
  </si>
  <si>
    <t>Animal science-livestock management</t>
  </si>
  <si>
    <t>Total College of Agricultural and</t>
  </si>
  <si>
    <t>COLLEGE OF BIOLOGICAL SCIENCE</t>
  </si>
  <si>
    <t>Center for neuroscience</t>
  </si>
  <si>
    <t>Exercise biology</t>
  </si>
  <si>
    <t>Genome center</t>
  </si>
  <si>
    <t>Total College of Biological</t>
  </si>
  <si>
    <t xml:space="preserve"> Science</t>
  </si>
  <si>
    <t>Total School of Education</t>
  </si>
  <si>
    <t>Applied science</t>
  </si>
  <si>
    <t>Biomedical engineering</t>
  </si>
  <si>
    <t>Civil and environmental  engineering</t>
  </si>
  <si>
    <t>Computer science</t>
  </si>
  <si>
    <t>Electrical and computer engineering</t>
  </si>
  <si>
    <t>Civil engineering</t>
  </si>
  <si>
    <t xml:space="preserve">General </t>
  </si>
  <si>
    <t>General services-computers</t>
  </si>
  <si>
    <t>General services-mechanical</t>
  </si>
  <si>
    <t>Total College of Engineering</t>
  </si>
  <si>
    <t>SCHOOL OF LAW</t>
  </si>
  <si>
    <t>General Instruction</t>
  </si>
  <si>
    <t>General Research</t>
  </si>
  <si>
    <t>Indigent legal service</t>
  </si>
  <si>
    <t>Outreach</t>
  </si>
  <si>
    <t>Law review</t>
  </si>
  <si>
    <t>Total School of Law</t>
  </si>
  <si>
    <t>African american and african studies</t>
  </si>
  <si>
    <t>American studies</t>
  </si>
  <si>
    <t>Anthropology</t>
  </si>
  <si>
    <t>Art</t>
  </si>
  <si>
    <t>Asian american studies</t>
  </si>
  <si>
    <t>Center for mind and brain</t>
  </si>
  <si>
    <t>Chemistry</t>
  </si>
  <si>
    <t>Chicano and chicana studies</t>
  </si>
  <si>
    <t>Chinese and japanese program</t>
  </si>
  <si>
    <t>Communication</t>
  </si>
  <si>
    <t>Critical theory program</t>
  </si>
  <si>
    <t>Design</t>
  </si>
  <si>
    <t>Dramatic art</t>
  </si>
  <si>
    <t>East asian studies program</t>
  </si>
  <si>
    <t>Economics</t>
  </si>
  <si>
    <t>English</t>
  </si>
  <si>
    <t>French &amp; italian</t>
  </si>
  <si>
    <t>Geology</t>
  </si>
  <si>
    <t>Thoracic</t>
  </si>
  <si>
    <t>Neurobiology, physiology &amp; behavior</t>
  </si>
  <si>
    <t>Pathology, microbiology &amp; immunology</t>
  </si>
  <si>
    <t>Agricultural  &amp; environmental</t>
  </si>
  <si>
    <t>science - dean's office</t>
  </si>
  <si>
    <t xml:space="preserve">   Station</t>
  </si>
  <si>
    <t>AND ENVIRONMENTAL SCIENCES</t>
  </si>
  <si>
    <t>Environmental Sciences</t>
  </si>
  <si>
    <t xml:space="preserve">Cooperative education </t>
  </si>
  <si>
    <t>Medical use of computer &amp; technology</t>
  </si>
  <si>
    <t>Public health sciences</t>
  </si>
  <si>
    <t>services</t>
  </si>
  <si>
    <t>Total School of Veterinary</t>
  </si>
  <si>
    <t xml:space="preserve">  Medicine</t>
  </si>
  <si>
    <t>Continuing education - general programs</t>
  </si>
  <si>
    <t>Federal contract &amp; grant administration:</t>
  </si>
  <si>
    <t>Humphrey fellowship program</t>
  </si>
  <si>
    <t>Property liability insurance</t>
  </si>
  <si>
    <t>Workers' compensation</t>
  </si>
  <si>
    <t>Air quality research center</t>
  </si>
  <si>
    <t xml:space="preserve">Center for biophotonics, </t>
  </si>
  <si>
    <t>science and techology</t>
  </si>
  <si>
    <t xml:space="preserve">General campus organized research </t>
  </si>
  <si>
    <t>program</t>
  </si>
  <si>
    <t xml:space="preserve">Satellite mass spectro </t>
  </si>
  <si>
    <t>Mondavi center</t>
  </si>
  <si>
    <t>Work study</t>
  </si>
  <si>
    <t>Academic procedures and faculty</t>
  </si>
  <si>
    <t>relations</t>
  </si>
  <si>
    <t>Graduate studies-general</t>
  </si>
  <si>
    <t>Libraries-general</t>
  </si>
  <si>
    <t>Libraries-health sciences</t>
  </si>
  <si>
    <t>Libraries-law</t>
  </si>
  <si>
    <t>CULTURAL AND SOCIAL</t>
  </si>
  <si>
    <t>ACTIVITIES</t>
  </si>
  <si>
    <t>Recreation program-general</t>
  </si>
  <si>
    <t xml:space="preserve">Recreation program-life styles </t>
  </si>
  <si>
    <t>information network</t>
  </si>
  <si>
    <t>International student</t>
  </si>
  <si>
    <t>FINANCIAL AID</t>
  </si>
  <si>
    <t>STUDENT ADMISSIONS AND</t>
  </si>
  <si>
    <t>RECORDS</t>
  </si>
  <si>
    <t>Student services-general</t>
  </si>
  <si>
    <t>Student activity-general</t>
  </si>
  <si>
    <t>Office of resource management</t>
  </si>
  <si>
    <t>and planning</t>
  </si>
  <si>
    <t>Accounting &amp; financial services -</t>
  </si>
  <si>
    <t>FIS</t>
  </si>
  <si>
    <t>general</t>
  </si>
  <si>
    <t>sponsored projects</t>
  </si>
  <si>
    <t>Safety services</t>
  </si>
  <si>
    <t>Veterinary medicine-central services</t>
  </si>
  <si>
    <t>University center</t>
  </si>
  <si>
    <t>University relations-administrative</t>
  </si>
  <si>
    <t>University relations-gifts &amp;</t>
  </si>
  <si>
    <t>endowments</t>
  </si>
  <si>
    <t>University relations-government</t>
  </si>
  <si>
    <t>communications</t>
  </si>
  <si>
    <t>OPERATION AND MAINTENANCE</t>
  </si>
  <si>
    <t>OF PLANT</t>
  </si>
  <si>
    <t>Tahoe environmental research center</t>
  </si>
  <si>
    <t>German &amp; russian</t>
  </si>
  <si>
    <t>Hemisphere institute of america</t>
  </si>
  <si>
    <t>History</t>
  </si>
  <si>
    <t>History &amp; philosophy of science</t>
  </si>
  <si>
    <t>International relations</t>
  </si>
  <si>
    <t>Language laboratory</t>
  </si>
  <si>
    <t>Languages &amp; literature</t>
  </si>
  <si>
    <t>Linguistics</t>
  </si>
  <si>
    <t>Mathematics</t>
  </si>
  <si>
    <t>Military science</t>
  </si>
  <si>
    <t>Music</t>
  </si>
  <si>
    <t>Native american studies</t>
  </si>
  <si>
    <t>Philosophy</t>
  </si>
  <si>
    <t>Physical education</t>
  </si>
  <si>
    <t>Physics</t>
  </si>
  <si>
    <t>Political science</t>
  </si>
  <si>
    <t>Program development</t>
  </si>
  <si>
    <t>Psychology</t>
  </si>
  <si>
    <t>Religious studies</t>
  </si>
  <si>
    <t>Second language acquisition</t>
  </si>
  <si>
    <t xml:space="preserve">Social science administratoin </t>
  </si>
  <si>
    <t>Sociology</t>
  </si>
  <si>
    <t>Spanish and classics</t>
  </si>
  <si>
    <t>Statistics</t>
  </si>
  <si>
    <t>Women and gender studies</t>
  </si>
  <si>
    <t>Center for mind sciences</t>
  </si>
  <si>
    <t>Chinese and japanese</t>
  </si>
  <si>
    <t>Comparative literature</t>
  </si>
  <si>
    <t>French and italian</t>
  </si>
  <si>
    <t>German &amp; Russian</t>
  </si>
  <si>
    <t>History of philosophy &amp; science</t>
  </si>
  <si>
    <t>Campus writing center journal</t>
  </si>
  <si>
    <t>Dramatic art production</t>
  </si>
  <si>
    <t>Statistical laboratory</t>
  </si>
  <si>
    <t>Total College of Letters and</t>
  </si>
  <si>
    <t xml:space="preserve">  Science</t>
  </si>
  <si>
    <t>Total Graduate School of Management</t>
  </si>
  <si>
    <t>Anesthesiology</t>
  </si>
  <si>
    <t>Biological chemistry</t>
  </si>
  <si>
    <t>Cancer center</t>
  </si>
  <si>
    <t>Curricular support</t>
  </si>
  <si>
    <t>Dermatology</t>
  </si>
  <si>
    <t>Diagnostic radiology</t>
  </si>
  <si>
    <t>Emergency Medicine</t>
  </si>
  <si>
    <t>Family practice</t>
  </si>
  <si>
    <t>General surgery</t>
  </si>
  <si>
    <t>Hospital affairs</t>
  </si>
  <si>
    <t>Human anatomy</t>
  </si>
  <si>
    <t>Human physiology</t>
  </si>
  <si>
    <t>Internal medicine</t>
  </si>
  <si>
    <t>M.I.N.D. institute</t>
  </si>
  <si>
    <t>Malpractice insurance premium</t>
  </si>
  <si>
    <t>Medical microbiology and immunology</t>
  </si>
  <si>
    <t>Neonatology</t>
  </si>
  <si>
    <t>Neurological surgery</t>
  </si>
  <si>
    <t>Neurology</t>
  </si>
  <si>
    <t>Nursing</t>
  </si>
  <si>
    <t>Obstetrics and gynecology</t>
  </si>
  <si>
    <t>Ophthalmology</t>
  </si>
  <si>
    <t>Orthopedic surgery</t>
  </si>
  <si>
    <t>Otolaryngology</t>
  </si>
  <si>
    <t>Pathology</t>
  </si>
  <si>
    <t>Pediatrics</t>
  </si>
  <si>
    <t>Pharmacology</t>
  </si>
  <si>
    <t>Physical medicine and rehabilitation</t>
  </si>
  <si>
    <t>Plastic surgery</t>
  </si>
  <si>
    <t>Psychiatry</t>
  </si>
  <si>
    <t>Radiation oncology</t>
  </si>
  <si>
    <t>Reproductive biology</t>
  </si>
  <si>
    <t>Residents</t>
  </si>
  <si>
    <t>Salary plan cost recovery</t>
  </si>
  <si>
    <t>Urology</t>
  </si>
  <si>
    <t>Comparative medicine</t>
  </si>
  <si>
    <t>Nuclear medicine</t>
  </si>
  <si>
    <t>Physical medicine &amp; rehabilitation</t>
  </si>
  <si>
    <t>Emergency medicine</t>
  </si>
  <si>
    <t>Health science department service</t>
  </si>
  <si>
    <t>Leased space</t>
  </si>
  <si>
    <t>Professional service billing group</t>
  </si>
  <si>
    <t>Professional service group</t>
  </si>
  <si>
    <t>Total School of Medicine</t>
  </si>
  <si>
    <t>Anatomy, physiology &amp; cell biology</t>
  </si>
  <si>
    <t>Biological media service</t>
  </si>
  <si>
    <t>Center for equine health</t>
  </si>
  <si>
    <t>Center for Vector borne disease</t>
  </si>
  <si>
    <t>Food Security and Safety</t>
  </si>
  <si>
    <t>Medicine &amp; epidemiology</t>
  </si>
  <si>
    <t>Molecular bioscience</t>
  </si>
  <si>
    <t>Special clinical instruction</t>
  </si>
  <si>
    <t>Surgical &amp; radiological sciences</t>
  </si>
  <si>
    <t>Wildlife health center</t>
  </si>
  <si>
    <t>Center for companion animal health</t>
  </si>
  <si>
    <t>Center for comparative medicine</t>
  </si>
  <si>
    <t>Equine research laboratory</t>
  </si>
  <si>
    <t>Food safety and security</t>
  </si>
  <si>
    <t>Office of general research</t>
  </si>
  <si>
    <t>Vector borne diseases</t>
  </si>
  <si>
    <t>Veterinary genetic laboratory</t>
  </si>
  <si>
    <t>California diagnostic laboratory</t>
  </si>
  <si>
    <t>Center for animal alternatives</t>
  </si>
  <si>
    <t>Center for companion animal</t>
  </si>
  <si>
    <t>Equine analytical chemistry</t>
  </si>
  <si>
    <t>Food security and safety</t>
  </si>
  <si>
    <t>Oiled wildlife network</t>
  </si>
  <si>
    <t>Veterinary genetics laboratory</t>
  </si>
  <si>
    <t>Center for lab animal science</t>
  </si>
  <si>
    <t>Comparative pathology lab</t>
  </si>
  <si>
    <t>Raptor center</t>
  </si>
  <si>
    <t>Special clinical procedures labs</t>
  </si>
  <si>
    <t>Total Summer Session</t>
  </si>
  <si>
    <t>Professional programs</t>
  </si>
  <si>
    <t>Other</t>
  </si>
  <si>
    <t>Total University Extension</t>
  </si>
  <si>
    <t>Biotechnology program</t>
  </si>
  <si>
    <t>Bodega marine laboratory</t>
  </si>
  <si>
    <t>Compensated absences accrual</t>
  </si>
  <si>
    <t>Computer aided instruction</t>
  </si>
  <si>
    <t>Education</t>
  </si>
  <si>
    <t>Educational fee expense</t>
  </si>
  <si>
    <t>Graduate student health insurance</t>
  </si>
  <si>
    <t>Honors challenge</t>
  </si>
  <si>
    <t>Integrated studies</t>
  </si>
  <si>
    <t>Nanomaterials in the environment</t>
  </si>
  <si>
    <t>Partner opportunity program</t>
  </si>
  <si>
    <t>Provision for removal expense</t>
  </si>
  <si>
    <t>Subject A</t>
  </si>
  <si>
    <t>Work study program</t>
  </si>
  <si>
    <t>Arboretum</t>
  </si>
  <si>
    <t>Center for geotechnical modeling</t>
  </si>
  <si>
    <t>Center for health services</t>
  </si>
  <si>
    <t>Center for plasma mass spectrometry</t>
  </si>
  <si>
    <t>Crocker nuclear laboratory</t>
  </si>
  <si>
    <t>Center for health &amp; the environment</t>
  </si>
  <si>
    <t>Energy and transportation</t>
  </si>
  <si>
    <t>Graduate student travel</t>
  </si>
  <si>
    <t>Humanities institute</t>
  </si>
  <si>
    <t>Institute of governmental affairs</t>
  </si>
  <si>
    <t>Institute of transportation studies</t>
  </si>
  <si>
    <t>International nutrition program</t>
  </si>
  <si>
    <t xml:space="preserve">John Muir institute of the environment </t>
  </si>
  <si>
    <t>McClellan nuclear radiation center</t>
  </si>
  <si>
    <t>Natural reserve system</t>
  </si>
  <si>
    <t>Office of vice-chancellor research grant</t>
  </si>
  <si>
    <t>Primate center</t>
  </si>
  <si>
    <t>Research assistant/mentor</t>
  </si>
  <si>
    <t>Toxic substance research</t>
  </si>
  <si>
    <t>California academy math &amp; science</t>
  </si>
  <si>
    <t>Community service projects</t>
  </si>
  <si>
    <t>Mare island initiative</t>
  </si>
  <si>
    <t>Student services public service</t>
  </si>
  <si>
    <t>Transfer opportunity program</t>
  </si>
  <si>
    <t>University culture program</t>
  </si>
  <si>
    <t>Academic immigration procedures</t>
  </si>
  <si>
    <t>Consortium for women</t>
  </si>
  <si>
    <t>ITEH service facility</t>
  </si>
  <si>
    <t>Microscope pool operations</t>
  </si>
  <si>
    <t>Northern california occupational health</t>
  </si>
  <si>
    <t>Nuclear magnetic resonance facility</t>
  </si>
  <si>
    <t>Teaching resources center</t>
  </si>
  <si>
    <t>Washington center</t>
  </si>
  <si>
    <t>Women's resources and research center</t>
  </si>
  <si>
    <t>Work learn center</t>
  </si>
  <si>
    <t>Total Campus-Wide Programs</t>
  </si>
  <si>
    <t>MEDICAL CENTERS</t>
  </si>
  <si>
    <t>Operations</t>
  </si>
  <si>
    <t>Total Medical Center</t>
  </si>
  <si>
    <t>ADMINISTRATION</t>
  </si>
  <si>
    <t>Vice chancellor</t>
  </si>
  <si>
    <t>Academic services</t>
  </si>
  <si>
    <t>Student activities</t>
  </si>
  <si>
    <t>Student affairs</t>
  </si>
  <si>
    <t>ASUCD student services</t>
  </si>
  <si>
    <t>Cal aggie band</t>
  </si>
  <si>
    <t>Club sports</t>
  </si>
  <si>
    <t>Compensated absenses accrual</t>
  </si>
  <si>
    <t>Cross-cultural center</t>
  </si>
  <si>
    <t>Cultural programs</t>
  </si>
  <si>
    <t>Intercollegiate athletics</t>
  </si>
  <si>
    <t>Intramural sports</t>
  </si>
  <si>
    <t>Recreation hall operations</t>
  </si>
  <si>
    <t>Student government</t>
  </si>
  <si>
    <t>Student judicial affairs</t>
  </si>
  <si>
    <t>Student Memorial Union</t>
  </si>
  <si>
    <t xml:space="preserve">SUPPLEMENTARY EDUCATION </t>
  </si>
  <si>
    <t>SERVICES</t>
  </si>
  <si>
    <t>Law school tutoring program</t>
  </si>
  <si>
    <t>School of law recruitment program</t>
  </si>
  <si>
    <t>Summer transitional enrichment</t>
  </si>
  <si>
    <t xml:space="preserve">COUNSELING AND CAREER </t>
  </si>
  <si>
    <t>GUIDANCE</t>
  </si>
  <si>
    <t>Advising service</t>
  </si>
  <si>
    <t>Career planning and placement center</t>
  </si>
  <si>
    <t>Counseling center</t>
  </si>
  <si>
    <t>Student affirmative action programs</t>
  </si>
  <si>
    <t>Student services-special</t>
  </si>
  <si>
    <t>Student accounting</t>
  </si>
  <si>
    <t>Financial aid office</t>
  </si>
  <si>
    <t>Registrar's office</t>
  </si>
  <si>
    <t>Undergraduate admissions</t>
  </si>
  <si>
    <t>STUDENT HEALTH SERVICES</t>
  </si>
  <si>
    <t>Educational fee expense proration</t>
  </si>
  <si>
    <t>Student health center-general</t>
  </si>
  <si>
    <t>OTHER</t>
  </si>
  <si>
    <t>Total Student Services</t>
  </si>
  <si>
    <t>EXECUTIVE MANAGEMENT</t>
  </si>
  <si>
    <t>Academic senate secretariat</t>
  </si>
  <si>
    <t>Chancellor's office</t>
  </si>
  <si>
    <t>Employee health service</t>
  </si>
  <si>
    <t>Employee relations and development</t>
  </si>
  <si>
    <t>Labor relations</t>
  </si>
  <si>
    <t>Vice chancellor-academic affairs</t>
  </si>
  <si>
    <t>Vice chancellor-administration</t>
  </si>
  <si>
    <t>FISCAL OPERATIONS</t>
  </si>
  <si>
    <t>Bad debts and collections</t>
  </si>
  <si>
    <t>Cashier</t>
  </si>
  <si>
    <t>Internal audit</t>
  </si>
  <si>
    <t>Office of research</t>
  </si>
  <si>
    <t>GENERAL ADMINISTRATIVE SERVICES</t>
  </si>
  <si>
    <t>Alumni and visitors center-debt service</t>
  </si>
  <si>
    <t>Benefits and risk management</t>
  </si>
  <si>
    <t>Employee assistance program</t>
  </si>
  <si>
    <t>Environmental health and safety</t>
  </si>
  <si>
    <t>Faculty staff idenification</t>
  </si>
  <si>
    <t>Information technology</t>
  </si>
  <si>
    <t>Information technology association</t>
  </si>
  <si>
    <t>Information technology digital</t>
  </si>
  <si>
    <t>Miscellaneous employee benefits</t>
  </si>
  <si>
    <t>Musical performance</t>
  </si>
  <si>
    <t>Personnel office</t>
  </si>
  <si>
    <t>Temporary employment pool</t>
  </si>
  <si>
    <t>Vocational rehabilitation counseling</t>
  </si>
  <si>
    <t>LOGISTICAL SERVICES</t>
  </si>
  <si>
    <t>Chiles road warehouse</t>
  </si>
  <si>
    <t>Construction management</t>
  </si>
  <si>
    <t>Equipment inventory</t>
  </si>
  <si>
    <t>General rental service</t>
  </si>
  <si>
    <t>Intercampus exchange operations</t>
  </si>
  <si>
    <t>Mail service</t>
  </si>
  <si>
    <t>Police</t>
  </si>
  <si>
    <t>Police student monitor service</t>
  </si>
  <si>
    <t>Purchasing</t>
  </si>
  <si>
    <t>Receiving</t>
  </si>
  <si>
    <t>Reprographics</t>
  </si>
  <si>
    <t>Storehouse-campus</t>
  </si>
  <si>
    <t>Storehouse-chemistry</t>
  </si>
  <si>
    <t>COMMUNITY RELATIONS</t>
  </si>
  <si>
    <t>Alumni affairs</t>
  </si>
  <si>
    <t>Campus events and information office</t>
  </si>
  <si>
    <t>Development campaigns</t>
  </si>
  <si>
    <t>Public communications</t>
  </si>
  <si>
    <t>Publications</t>
  </si>
  <si>
    <t>Vice chancellor-university relations</t>
  </si>
  <si>
    <t>Total Institutional Support</t>
  </si>
  <si>
    <t>Administration</t>
  </si>
  <si>
    <t>Agriculture industrial services</t>
  </si>
  <si>
    <t>Building maintenance</t>
  </si>
  <si>
    <t>Chancellor's home maintenance</t>
  </si>
  <si>
    <t>Custodial services</t>
  </si>
  <si>
    <t>Deferred maintenance</t>
  </si>
  <si>
    <t>EH&amp;S hazardous waste disposal</t>
  </si>
  <si>
    <t>Fire department</t>
  </si>
  <si>
    <t>Grounds maintenance</t>
  </si>
  <si>
    <t>Major repairs-department relocation</t>
  </si>
  <si>
    <t>Op &amp; maintenance of plant-stdt</t>
  </si>
  <si>
    <t>Purchased utilities</t>
  </si>
  <si>
    <t>Refuse disposal</t>
  </si>
  <si>
    <t>Utilities operations</t>
  </si>
  <si>
    <t>Total Operation and Maintenance</t>
  </si>
  <si>
    <t>Student financial aid</t>
  </si>
  <si>
    <t>Scholarship allowance</t>
  </si>
  <si>
    <t>Total Student Financial Aid</t>
  </si>
  <si>
    <t>ASUCD enterprises</t>
  </si>
  <si>
    <t>Bicycle operations</t>
  </si>
  <si>
    <t>Bodega marine laboratory housing</t>
  </si>
  <si>
    <t>Cooperative housing</t>
  </si>
  <si>
    <t>Cuarto halls</t>
  </si>
  <si>
    <t>Housing central administration</t>
  </si>
  <si>
    <t>Leach halls</t>
  </si>
  <si>
    <t>Memorial union - bookstore</t>
  </si>
  <si>
    <t>Memorial union - general</t>
  </si>
  <si>
    <t>Parking enforcement</t>
  </si>
  <si>
    <t>Privately developed housing</t>
  </si>
  <si>
    <t>Segundo hall</t>
  </si>
  <si>
    <t>Solano park apartments</t>
  </si>
  <si>
    <t>Tercero halls</t>
  </si>
  <si>
    <t>Unitrans bus service</t>
  </si>
  <si>
    <t>University airport</t>
  </si>
  <si>
    <t>Vending concessions</t>
  </si>
  <si>
    <t>Veterinary medical tulare housing</t>
  </si>
  <si>
    <t>Total Auxiliary Enterprises</t>
  </si>
  <si>
    <t>Eliminated capital expenditures</t>
  </si>
  <si>
    <t>Total Current Funds Expenditures</t>
  </si>
  <si>
    <t>Neurobiology, physiology and behavior</t>
  </si>
  <si>
    <t>Wildlife, fish and conservation biology</t>
  </si>
  <si>
    <t>Biological and agricultural engineering</t>
  </si>
  <si>
    <t>Chemical engineering and material science</t>
  </si>
  <si>
    <t>Mechanical  and aeronautical engineering</t>
  </si>
  <si>
    <t>Public service research and dissemination</t>
  </si>
  <si>
    <t>Center for healthy aging</t>
  </si>
  <si>
    <t>Biotech Reserve &amp; Education Program</t>
  </si>
  <si>
    <t>Education abroad</t>
  </si>
  <si>
    <t>Molecular biosciences</t>
  </si>
  <si>
    <t>Department Administration</t>
  </si>
  <si>
    <t>Economics, history, military science adm</t>
  </si>
  <si>
    <t>Mideast south asian studies program</t>
  </si>
  <si>
    <t>Professional service computer services</t>
  </si>
  <si>
    <t>Veterinary medical teaching hospital</t>
  </si>
  <si>
    <t>UCD Connect</t>
  </si>
  <si>
    <t>Institutional meeting facility</t>
  </si>
  <si>
    <t>Information technology communication</t>
  </si>
  <si>
    <t>Politcal science and international relations</t>
  </si>
  <si>
    <t>Psychology &amp; center for the mind and brain</t>
  </si>
  <si>
    <t>Cooperative extension - UCD analytical lab</t>
  </si>
  <si>
    <t>Anthropology &amp; sociology administration</t>
  </si>
  <si>
    <t>Departmental Research Administration</t>
  </si>
  <si>
    <t>PUBLIC SUPPORT</t>
  </si>
  <si>
    <t>Agricultural and environmental sciences</t>
  </si>
  <si>
    <t>Department Administrative Support</t>
  </si>
  <si>
    <t>Foundation seed</t>
  </si>
  <si>
    <t>Plant Sciences</t>
  </si>
  <si>
    <t>Coastal and marine science institute</t>
  </si>
  <si>
    <t>Chemical engineering</t>
  </si>
  <si>
    <t>Material science &amp; engineering</t>
  </si>
  <si>
    <t>Chemical engineering &amp; material science</t>
  </si>
  <si>
    <t>Mechanical and aeronautical engineering</t>
  </si>
  <si>
    <t>General services-electronics</t>
  </si>
  <si>
    <t>Classics</t>
  </si>
  <si>
    <t>Institute for social sciences</t>
  </si>
  <si>
    <t>Spanish and Portuguese</t>
  </si>
  <si>
    <t>Computational science and engineering</t>
  </si>
  <si>
    <t>Cultural Studies</t>
  </si>
  <si>
    <t>Hemispheric institute on the americas</t>
  </si>
  <si>
    <t>California quarterly</t>
  </si>
  <si>
    <t>Population and global health initiative</t>
  </si>
  <si>
    <t>Sabbatical leave support</t>
  </si>
  <si>
    <t>Pediatrics neonatology</t>
  </si>
  <si>
    <t>Surgery</t>
  </si>
  <si>
    <t>Debt svc-Research III</t>
  </si>
  <si>
    <t>Debt svc-medical res bldg</t>
  </si>
  <si>
    <t>SCHOOL OF NURSING</t>
  </si>
  <si>
    <t>Total School of Nursing</t>
  </si>
  <si>
    <t>Veterinary medicine one health institute</t>
  </si>
  <si>
    <t>Campus veterinary services</t>
  </si>
  <si>
    <t>Campuswide instruction COSMOS</t>
  </si>
  <si>
    <t>Health sci graduate group</t>
  </si>
  <si>
    <t>Biosystematics</t>
  </si>
  <si>
    <t>Graduate studies research</t>
  </si>
  <si>
    <t>Research Projects and Initiatives</t>
  </si>
  <si>
    <t>Research travel-general campus</t>
  </si>
  <si>
    <t>Research travel-health science</t>
  </si>
  <si>
    <t>CHSRPC</t>
  </si>
  <si>
    <t>John Muir institute of the environment</t>
  </si>
  <si>
    <t>Public policy research</t>
  </si>
  <si>
    <t>Shrem museum</t>
  </si>
  <si>
    <t>Vivarium</t>
  </si>
  <si>
    <t>Chicano student affairs</t>
  </si>
  <si>
    <t>General counsel</t>
  </si>
  <si>
    <t>Vice chancellor - finance &amp; resource mgm</t>
  </si>
  <si>
    <t>Vice Provost - undergraduate studies</t>
  </si>
  <si>
    <t>GAEL - General and employee liability</t>
  </si>
  <si>
    <t>Debt Service</t>
  </si>
  <si>
    <t>Institutional support</t>
  </si>
  <si>
    <t>Consolidated employee benefits</t>
  </si>
  <si>
    <t>Retail dining &amp; catering services</t>
  </si>
  <si>
    <r>
      <t xml:space="preserve">University of California Campus: </t>
    </r>
    <r>
      <rPr>
        <b/>
        <sz val="7"/>
        <color rgb="FF008000"/>
        <rFont val="COURIER"/>
      </rPr>
      <t xml:space="preserve">Davis </t>
    </r>
    <r>
      <rPr>
        <b/>
        <sz val="7"/>
        <color rgb="FF8E2323"/>
        <rFont val="COURIER"/>
      </rPr>
      <t xml:space="preserve">Run Date: </t>
    </r>
    <r>
      <rPr>
        <b/>
        <sz val="7"/>
        <color rgb="FF008000"/>
        <rFont val="COURIER"/>
      </rPr>
      <t>10/24/2016</t>
    </r>
  </si>
  <si>
    <r>
      <t xml:space="preserve">Current Fund Expenditures by Function and Fund Source Location: </t>
    </r>
    <r>
      <rPr>
        <b/>
        <sz val="7"/>
        <color rgb="FF008000"/>
        <rFont val="COURIER"/>
      </rPr>
      <t xml:space="preserve">Local only </t>
    </r>
    <r>
      <rPr>
        <b/>
        <sz val="7"/>
        <color rgb="FF8E2323"/>
        <rFont val="COURIER"/>
      </rPr>
      <t xml:space="preserve">Run Time: </t>
    </r>
    <r>
      <rPr>
        <b/>
        <sz val="7"/>
        <color rgb="FF008000"/>
        <rFont val="COURIER"/>
      </rPr>
      <t>10.04.15</t>
    </r>
  </si>
  <si>
    <r>
      <t xml:space="preserve">For the fiscal year ended June 30, </t>
    </r>
    <r>
      <rPr>
        <b/>
        <sz val="7"/>
        <color rgb="FF008000"/>
        <rFont val="COURIER"/>
      </rPr>
      <t>2016</t>
    </r>
  </si>
  <si>
    <t xml:space="preserve">CFRX3221 (In Thousands of Dollars) </t>
  </si>
  <si>
    <t>Debit(Credit)</t>
  </si>
  <si>
    <t xml:space="preserve">
</t>
  </si>
  <si>
    <t xml:space="preserve">
General 
Funds(1)</t>
  </si>
  <si>
    <t xml:space="preserve">
Tuition 
and Fees</t>
  </si>
  <si>
    <t xml:space="preserve">
Federal 
Government</t>
  </si>
  <si>
    <t>Special State 
Appropriations 
and Contracts(2)</t>
  </si>
  <si>
    <t xml:space="preserve">
Local 
Government</t>
  </si>
  <si>
    <t>Private Gifts
Grants and 
Contracts</t>
  </si>
  <si>
    <t xml:space="preserve">
Endowment and
Similar Funds</t>
  </si>
  <si>
    <t>Sales and Svc 
of Educational
Activities</t>
  </si>
  <si>
    <t>Sales and Svc
of Auxilary 
Enterprises</t>
  </si>
  <si>
    <t xml:space="preserve">
Sales and Svc 
of Medical Centers</t>
  </si>
  <si>
    <t xml:space="preserve">
Other 
Sources</t>
  </si>
  <si>
    <t xml:space="preserve">
Reserves</t>
  </si>
  <si>
    <t xml:space="preserve">
Total</t>
  </si>
  <si>
    <t>Instruction</t>
  </si>
  <si>
    <t>Instruction-Expense Capitalized</t>
  </si>
  <si>
    <t>Subtotal</t>
  </si>
  <si>
    <t>Research</t>
  </si>
  <si>
    <t>Research-Expense Capitalized</t>
  </si>
  <si>
    <t>Public Service</t>
  </si>
  <si>
    <t>Pub Svc-Expense Capitalized</t>
  </si>
  <si>
    <t>Academic Support</t>
  </si>
  <si>
    <t>Acad Supt-Expense Capitalized</t>
  </si>
  <si>
    <t>Medical Centers</t>
  </si>
  <si>
    <t>Med Ctrs-Expense Capitalized</t>
  </si>
  <si>
    <t>Student Services</t>
  </si>
  <si>
    <t>Stu Svc-Expense Capitalized</t>
  </si>
  <si>
    <t>Institutional Support</t>
  </si>
  <si>
    <t>Inst Supt-Expense Capitalized</t>
  </si>
  <si>
    <t>Operation and Maint of Plant</t>
  </si>
  <si>
    <t>Oper Mnt-Expense Capitalized</t>
  </si>
  <si>
    <t>Student Financial Aid</t>
  </si>
  <si>
    <t>Stu Aid-Scholarship Allowance</t>
  </si>
  <si>
    <t>Auxiliary Enterprises</t>
  </si>
  <si>
    <t>Aux Ent-Expense Capitalized</t>
  </si>
  <si>
    <t>Total Expenditures</t>
  </si>
  <si>
    <t>Scholarship Allowance</t>
  </si>
  <si>
    <t>Expense Capitalized</t>
  </si>
  <si>
    <t>Department of Energy Labs</t>
  </si>
  <si>
    <t>Grand Total</t>
  </si>
  <si>
    <t>(1) Excludes General Funds Specific State Appropriation</t>
  </si>
  <si>
    <t>(2) Includes General Funds Specific State Appropriation</t>
  </si>
  <si>
    <t>CFR Variance: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</si>
</sst>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 #,##0,_);_(* \(#,##0,\);_(* &quot;-&quot;_);_(@_)"/>
    <numFmt numFmtId="165" formatCode="_(&quot;$&quot;* #,##0,_);_(&quot;$&quot;* \(#,##0,\);_(&quot;$&quot;* &quot;-&quot;_);_(@_)"/>
    <numFmt numFmtId="166" formatCode="_(* #,##0_);_(* \(#,##0\);_(* &quot;-&quot;??_);_(@_)"/>
    <numFmt numFmtId="167" formatCode="#,###_);\(#,###\);"/>
  </numFmts>
  <fonts count="4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12"/>
      <name val="Times New Roman"/>
      <family val="1"/>
    </font>
    <font>
      <sz val="10"/>
      <name val="Courier"/>
      <family val="3"/>
    </font>
    <font>
      <sz val="10"/>
      <name val="Times New Roman"/>
      <family val="1"/>
    </font>
    <font>
      <sz val="10"/>
      <color indexed="10"/>
      <name val="Times New Roman"/>
      <family val="1"/>
    </font>
    <font>
      <u/>
      <sz val="10"/>
      <name val="Times New Roman"/>
      <family val="1"/>
    </font>
    <font>
      <u/>
      <sz val="10"/>
      <name val="Times New Roman"/>
      <family val="1"/>
    </font>
    <font>
      <sz val="10"/>
      <name val="Times New Roman"/>
      <family val="1"/>
    </font>
    <font>
      <b/>
      <sz val="10"/>
      <name val="Courier"/>
      <family val="3"/>
    </font>
    <font>
      <b/>
      <sz val="10"/>
      <name val="Times New Roman"/>
      <family val="1"/>
    </font>
    <font>
      <b/>
      <u/>
      <sz val="10"/>
      <name val="Times New Roman"/>
      <family val="1"/>
    </font>
    <font>
      <b/>
      <i/>
      <sz val="10"/>
      <name val="Times New Roman"/>
      <family val="1"/>
    </font>
    <font>
      <sz val="10"/>
      <name val="Courier"/>
      <family val="3"/>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Courier"/>
      <family val="3"/>
    </font>
    <font>
      <b/>
      <sz val="7"/>
      <color rgb="FF8E2323"/>
      <name val="COURIER"/>
    </font>
    <font>
      <b/>
      <sz val="7"/>
      <color rgb="FF008000"/>
      <name val="COURIER"/>
    </font>
    <font>
      <sz val="7"/>
      <color rgb="FF000000"/>
      <name val="COURIER"/>
    </font>
    <font>
      <b/>
      <sz val="7"/>
      <color rgb="FFFF0000"/>
      <name val="COURIER"/>
    </font>
    <font>
      <u/>
      <sz val="10"/>
      <color rgb="FF0000FF"/>
      <name val="Arial"/>
    </font>
    <font>
      <u/>
      <sz val="7"/>
      <color rgb="FF0000FF"/>
      <name val="COURIER"/>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s>
  <cellStyleXfs count="84">
    <xf numFmtId="0" fontId="0" fillId="0" borderId="0"/>
    <xf numFmtId="164" fontId="5" fillId="0" borderId="0" applyNumberFormat="0" applyFill="0" applyBorder="0" applyAlignment="0">
      <protection locked="0"/>
    </xf>
    <xf numFmtId="43" fontId="4" fillId="0" borderId="0" applyFont="0" applyFill="0" applyBorder="0" applyAlignment="0" applyProtection="0"/>
    <xf numFmtId="37" fontId="6" fillId="0" borderId="0"/>
    <xf numFmtId="164" fontId="7" fillId="0" borderId="0" applyNumberFormat="0" applyFill="0" applyBorder="0" applyAlignment="0"/>
    <xf numFmtId="37" fontId="16" fillId="0" borderId="0"/>
    <xf numFmtId="43" fontId="17" fillId="0" borderId="0" applyFon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2" borderId="0" applyNumberFormat="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5" borderId="8" applyNumberFormat="0" applyAlignment="0" applyProtection="0"/>
    <xf numFmtId="0" fontId="26" fillId="6" borderId="9" applyNumberFormat="0" applyAlignment="0" applyProtection="0"/>
    <xf numFmtId="0" fontId="27" fillId="6" borderId="8" applyNumberFormat="0" applyAlignment="0" applyProtection="0"/>
    <xf numFmtId="0" fontId="28" fillId="0" borderId="10" applyNumberFormat="0" applyFill="0" applyAlignment="0" applyProtection="0"/>
    <xf numFmtId="0" fontId="29" fillId="7" borderId="11"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13" applyNumberFormat="0" applyFill="0" applyAlignment="0" applyProtection="0"/>
    <xf numFmtId="0" fontId="3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3" fillId="32" borderId="0" applyNumberFormat="0" applyBorder="0" applyAlignment="0" applyProtection="0"/>
    <xf numFmtId="37" fontId="6" fillId="0" borderId="0"/>
    <xf numFmtId="0" fontId="3" fillId="0" borderId="0"/>
    <xf numFmtId="0" fontId="3" fillId="8" borderId="12" applyNumberFormat="0" applyFont="0" applyAlignment="0" applyProtection="0"/>
    <xf numFmtId="37" fontId="6" fillId="0" borderId="0"/>
    <xf numFmtId="37" fontId="34"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12" applyNumberFormat="0" applyFont="0" applyAlignment="0" applyProtection="0"/>
    <xf numFmtId="37" fontId="34" fillId="0" borderId="0"/>
    <xf numFmtId="0" fontId="4" fillId="0" borderId="0"/>
    <xf numFmtId="164" fontId="5" fillId="0" borderId="0" applyFill="0" applyBorder="0" applyAlignment="0">
      <protection locked="0"/>
    </xf>
    <xf numFmtId="164" fontId="7" fillId="0" borderId="0" applyFill="0" applyBorder="0" applyAlignment="0"/>
    <xf numFmtId="0" fontId="39" fillId="0" borderId="0" applyNumberFormat="0" applyFill="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8" borderId="12" applyNumberFormat="0" applyFont="0" applyAlignment="0" applyProtection="0"/>
  </cellStyleXfs>
  <cellXfs count="92">
    <xf numFmtId="0" fontId="0" fillId="0" borderId="0" xfId="0"/>
    <xf numFmtId="41" fontId="7" fillId="0" borderId="0" xfId="2" applyNumberFormat="1" applyFont="1" applyFill="1" applyBorder="1" applyProtection="1">
      <protection locked="0"/>
    </xf>
    <xf numFmtId="37" fontId="8" fillId="0" borderId="1" xfId="3" applyFont="1" applyFill="1" applyBorder="1" applyProtection="1">
      <protection locked="0"/>
    </xf>
    <xf numFmtId="37" fontId="6" fillId="0" borderId="1" xfId="3" applyBorder="1" applyProtection="1">
      <protection locked="0"/>
    </xf>
    <xf numFmtId="37" fontId="7" fillId="0" borderId="1" xfId="3" applyFont="1" applyFill="1" applyBorder="1" applyProtection="1">
      <protection locked="0"/>
    </xf>
    <xf numFmtId="41" fontId="7" fillId="0" borderId="0" xfId="3" applyNumberFormat="1" applyFont="1" applyFill="1" applyProtection="1">
      <protection locked="0"/>
    </xf>
    <xf numFmtId="37" fontId="7" fillId="0" borderId="0" xfId="3" applyFont="1" applyFill="1" applyProtection="1">
      <protection locked="0"/>
    </xf>
    <xf numFmtId="37" fontId="7" fillId="0" borderId="0" xfId="3" applyFont="1" applyFill="1" applyAlignment="1" applyProtection="1">
      <alignment wrapText="1"/>
      <protection locked="0"/>
    </xf>
    <xf numFmtId="41" fontId="7" fillId="0" borderId="0" xfId="3" applyNumberFormat="1" applyFont="1" applyFill="1" applyAlignment="1" applyProtection="1">
      <alignment wrapText="1"/>
      <protection locked="0"/>
    </xf>
    <xf numFmtId="37" fontId="6" fillId="0" borderId="0" xfId="3" applyProtection="1">
      <protection locked="0"/>
    </xf>
    <xf numFmtId="37" fontId="9" fillId="0" borderId="0" xfId="3" applyFont="1" applyFill="1" applyAlignment="1" applyProtection="1">
      <alignment horizontal="left"/>
      <protection locked="0"/>
    </xf>
    <xf numFmtId="37" fontId="9" fillId="0" borderId="0" xfId="3" applyFont="1" applyFill="1" applyProtection="1">
      <protection locked="0"/>
    </xf>
    <xf numFmtId="166" fontId="7" fillId="0" borderId="0" xfId="2" applyNumberFormat="1" applyFont="1" applyFill="1" applyProtection="1">
      <protection locked="0"/>
    </xf>
    <xf numFmtId="37" fontId="7" fillId="0" borderId="0" xfId="3" applyFont="1" applyFill="1" applyAlignment="1" applyProtection="1">
      <alignment horizontal="left"/>
      <protection locked="0"/>
    </xf>
    <xf numFmtId="41" fontId="7" fillId="0" borderId="0" xfId="3" applyNumberFormat="1" applyFont="1" applyFill="1" applyBorder="1" applyProtection="1">
      <protection locked="0"/>
    </xf>
    <xf numFmtId="37" fontId="6" fillId="0" borderId="0" xfId="3" applyFill="1" applyProtection="1">
      <protection locked="0"/>
    </xf>
    <xf numFmtId="37" fontId="7" fillId="0" borderId="0" xfId="3" applyFont="1" applyProtection="1">
      <protection locked="0"/>
    </xf>
    <xf numFmtId="37" fontId="6" fillId="0" borderId="0" xfId="3" applyBorder="1" applyProtection="1">
      <protection locked="0"/>
    </xf>
    <xf numFmtId="37" fontId="7" fillId="0" borderId="0" xfId="3" applyFont="1" applyFill="1" applyBorder="1" applyProtection="1">
      <protection locked="0"/>
    </xf>
    <xf numFmtId="37" fontId="7" fillId="0" borderId="0" xfId="3" applyFont="1" applyBorder="1" applyProtection="1">
      <protection locked="0"/>
    </xf>
    <xf numFmtId="37" fontId="7" fillId="0" borderId="0" xfId="3" applyFont="1" applyFill="1" applyBorder="1" applyAlignment="1" applyProtection="1">
      <alignment horizontal="left"/>
      <protection locked="0"/>
    </xf>
    <xf numFmtId="37" fontId="9" fillId="0" borderId="0" xfId="3" applyFont="1" applyFill="1" applyBorder="1" applyProtection="1">
      <protection locked="0"/>
    </xf>
    <xf numFmtId="37" fontId="10" fillId="0" borderId="0" xfId="3" applyFont="1" applyFill="1" applyProtection="1">
      <protection locked="0"/>
    </xf>
    <xf numFmtId="3" fontId="6" fillId="0" borderId="0" xfId="3" applyNumberFormat="1" applyProtection="1">
      <protection locked="0"/>
    </xf>
    <xf numFmtId="37" fontId="11" fillId="0" borderId="0" xfId="3" applyFont="1" applyFill="1" applyProtection="1">
      <protection locked="0"/>
    </xf>
    <xf numFmtId="37" fontId="11" fillId="0" borderId="0" xfId="3" applyFont="1" applyFill="1" applyBorder="1" applyProtection="1">
      <protection locked="0"/>
    </xf>
    <xf numFmtId="37" fontId="6" fillId="0" borderId="0" xfId="3" applyFill="1" applyBorder="1" applyProtection="1">
      <protection locked="0"/>
    </xf>
    <xf numFmtId="3" fontId="12" fillId="0" borderId="0" xfId="3" applyNumberFormat="1" applyFont="1" applyProtection="1">
      <protection locked="0"/>
    </xf>
    <xf numFmtId="37" fontId="9" fillId="0" borderId="0" xfId="3" applyFont="1" applyProtection="1">
      <protection locked="0"/>
    </xf>
    <xf numFmtId="37" fontId="13" fillId="0" borderId="0" xfId="3" applyFont="1" applyFill="1" applyProtection="1">
      <protection locked="0"/>
    </xf>
    <xf numFmtId="37" fontId="14" fillId="0" borderId="0" xfId="3" applyFont="1" applyFill="1" applyProtection="1">
      <protection locked="0"/>
    </xf>
    <xf numFmtId="37" fontId="15" fillId="0" borderId="0" xfId="3" applyFont="1" applyFill="1" applyProtection="1">
      <protection locked="0"/>
    </xf>
    <xf numFmtId="164" fontId="7" fillId="0" borderId="1" xfId="2" applyNumberFormat="1" applyFont="1" applyFill="1" applyBorder="1" applyAlignment="1" applyProtection="1">
      <alignment shrinkToFit="1"/>
      <protection locked="0"/>
    </xf>
    <xf numFmtId="164" fontId="7" fillId="0" borderId="1" xfId="3" applyNumberFormat="1" applyFont="1" applyFill="1" applyBorder="1" applyProtection="1">
      <protection locked="0"/>
    </xf>
    <xf numFmtId="164" fontId="7" fillId="0" borderId="2" xfId="2" applyNumberFormat="1" applyFont="1" applyFill="1" applyBorder="1" applyAlignment="1" applyProtection="1">
      <alignment horizontal="centerContinuous"/>
      <protection locked="0"/>
    </xf>
    <xf numFmtId="164" fontId="7" fillId="0" borderId="1" xfId="2" applyNumberFormat="1" applyFont="1" applyFill="1" applyBorder="1" applyProtection="1">
      <protection locked="0"/>
    </xf>
    <xf numFmtId="164" fontId="7" fillId="0" borderId="3" xfId="2" applyNumberFormat="1" applyFont="1" applyFill="1" applyBorder="1" applyAlignment="1" applyProtection="1">
      <alignment horizontal="center" wrapText="1"/>
      <protection locked="0"/>
    </xf>
    <xf numFmtId="164" fontId="7" fillId="0" borderId="0" xfId="3" applyNumberFormat="1" applyFont="1" applyFill="1" applyAlignment="1" applyProtection="1">
      <alignment wrapText="1"/>
      <protection locked="0"/>
    </xf>
    <xf numFmtId="164" fontId="7" fillId="0" borderId="3" xfId="2" applyNumberFormat="1" applyFont="1" applyFill="1" applyBorder="1" applyAlignment="1" applyProtection="1">
      <alignment horizontal="centerContinuous" wrapText="1"/>
      <protection locked="0"/>
    </xf>
    <xf numFmtId="164" fontId="7" fillId="0" borderId="0" xfId="2" applyNumberFormat="1" applyFont="1" applyFill="1" applyAlignment="1" applyProtection="1">
      <alignment wrapText="1"/>
      <protection locked="0"/>
    </xf>
    <xf numFmtId="164" fontId="7" fillId="0" borderId="3" xfId="2" applyNumberFormat="1" applyFont="1" applyFill="1" applyBorder="1" applyAlignment="1" applyProtection="1">
      <alignment horizontal="right" wrapText="1"/>
      <protection locked="0"/>
    </xf>
    <xf numFmtId="164" fontId="7" fillId="0" borderId="0" xfId="2" applyNumberFormat="1" applyFont="1" applyFill="1" applyBorder="1" applyAlignment="1" applyProtection="1">
      <alignment horizontal="right" wrapText="1"/>
      <protection locked="0"/>
    </xf>
    <xf numFmtId="164" fontId="7" fillId="0" borderId="0" xfId="2" applyNumberFormat="1" applyFont="1" applyFill="1" applyBorder="1" applyAlignment="1" applyProtection="1">
      <alignment horizontal="center" wrapText="1"/>
      <protection locked="0"/>
    </xf>
    <xf numFmtId="164" fontId="7" fillId="0" borderId="0" xfId="2" applyNumberFormat="1" applyFont="1" applyFill="1" applyProtection="1">
      <protection locked="0"/>
    </xf>
    <xf numFmtId="164" fontId="7" fillId="0" borderId="0" xfId="3" applyNumberFormat="1" applyFont="1" applyFill="1" applyProtection="1">
      <protection locked="0"/>
    </xf>
    <xf numFmtId="164" fontId="7" fillId="0" borderId="3" xfId="2" applyNumberFormat="1" applyFont="1" applyFill="1" applyBorder="1" applyAlignment="1" applyProtection="1">
      <alignment horizontal="center"/>
      <protection locked="0"/>
    </xf>
    <xf numFmtId="164" fontId="7" fillId="0" borderId="3" xfId="2" applyNumberFormat="1" applyFont="1" applyFill="1" applyBorder="1" applyProtection="1">
      <protection locked="0"/>
    </xf>
    <xf numFmtId="164" fontId="7" fillId="0" borderId="0" xfId="3" applyNumberFormat="1" applyFont="1" applyFill="1" applyBorder="1" applyProtection="1">
      <protection locked="0"/>
    </xf>
    <xf numFmtId="164" fontId="7" fillId="0" borderId="0" xfId="2" applyNumberFormat="1" applyFont="1" applyFill="1" applyBorder="1" applyProtection="1">
      <protection locked="0"/>
    </xf>
    <xf numFmtId="164" fontId="7" fillId="0" borderId="0" xfId="2" applyNumberFormat="1" applyFont="1" applyFill="1" applyBorder="1" applyAlignment="1" applyProtection="1">
      <alignment horizontal="right"/>
      <protection locked="0"/>
    </xf>
    <xf numFmtId="165" fontId="7" fillId="0" borderId="0" xfId="3" applyNumberFormat="1" applyFont="1" applyFill="1" applyBorder="1" applyProtection="1">
      <protection locked="0"/>
    </xf>
    <xf numFmtId="165" fontId="7" fillId="0" borderId="4" xfId="2" applyNumberFormat="1" applyFont="1" applyFill="1" applyBorder="1" applyProtection="1">
      <protection locked="0"/>
    </xf>
    <xf numFmtId="37" fontId="7" fillId="0" borderId="0" xfId="3" applyFont="1" applyFill="1" applyProtection="1">
      <protection locked="0"/>
    </xf>
    <xf numFmtId="37" fontId="6" fillId="0" borderId="0" xfId="3" applyProtection="1">
      <protection locked="0"/>
    </xf>
    <xf numFmtId="37" fontId="7" fillId="0" borderId="0" xfId="47" applyFont="1" applyFill="1"/>
    <xf numFmtId="37" fontId="7" fillId="0" borderId="0" xfId="47" applyFont="1" applyFill="1" applyAlignment="1">
      <alignment horizontal="left"/>
    </xf>
    <xf numFmtId="37" fontId="7" fillId="0" borderId="0" xfId="3" applyFont="1" applyFill="1" applyProtection="1">
      <protection locked="0"/>
    </xf>
    <xf numFmtId="166" fontId="7" fillId="0" borderId="0" xfId="2" applyNumberFormat="1" applyFont="1" applyFill="1" applyProtection="1">
      <protection locked="0"/>
    </xf>
    <xf numFmtId="37" fontId="7" fillId="0" borderId="0" xfId="3" applyFont="1" applyFill="1" applyProtection="1">
      <protection locked="0"/>
    </xf>
    <xf numFmtId="37" fontId="7" fillId="0" borderId="0" xfId="50" applyFont="1" applyFill="1"/>
    <xf numFmtId="37" fontId="7" fillId="0" borderId="0" xfId="50" applyFont="1" applyFill="1" applyBorder="1"/>
    <xf numFmtId="166" fontId="7" fillId="0" borderId="0" xfId="2" applyNumberFormat="1" applyFont="1" applyFill="1" applyProtection="1">
      <protection locked="0"/>
    </xf>
    <xf numFmtId="37" fontId="7" fillId="0" borderId="0" xfId="3" applyFont="1" applyFill="1" applyProtection="1">
      <protection locked="0"/>
    </xf>
    <xf numFmtId="37" fontId="7" fillId="0" borderId="0" xfId="50" applyFont="1" applyFill="1"/>
    <xf numFmtId="37" fontId="7" fillId="0" borderId="0" xfId="50" applyFont="1" applyFill="1" applyBorder="1"/>
    <xf numFmtId="37" fontId="7" fillId="0" borderId="0" xfId="50" applyFont="1" applyFill="1"/>
    <xf numFmtId="37" fontId="7" fillId="0" borderId="0" xfId="50" applyFont="1" applyFill="1" applyBorder="1"/>
    <xf numFmtId="166" fontId="7" fillId="0" borderId="0" xfId="2" applyNumberFormat="1" applyFont="1" applyFill="1" applyProtection="1">
      <protection locked="0"/>
    </xf>
    <xf numFmtId="37" fontId="7" fillId="0" borderId="0" xfId="3" applyFont="1" applyFill="1" applyProtection="1">
      <protection locked="0"/>
    </xf>
    <xf numFmtId="37" fontId="7" fillId="0" borderId="0" xfId="3" applyFont="1" applyFill="1" applyAlignment="1" applyProtection="1">
      <protection locked="0"/>
    </xf>
    <xf numFmtId="37" fontId="7" fillId="0" borderId="0" xfId="50" applyFont="1" applyFill="1"/>
    <xf numFmtId="166" fontId="7" fillId="0" borderId="0" xfId="2" applyNumberFormat="1" applyFont="1" applyFill="1" applyProtection="1">
      <protection locked="0"/>
    </xf>
    <xf numFmtId="37" fontId="7" fillId="0" borderId="0" xfId="3" applyFont="1" applyFill="1" applyProtection="1">
      <protection locked="0"/>
    </xf>
    <xf numFmtId="37" fontId="7" fillId="0" borderId="0" xfId="50" applyFont="1" applyFill="1"/>
    <xf numFmtId="37" fontId="7" fillId="0" borderId="0" xfId="50" applyFont="1" applyFill="1" applyBorder="1"/>
    <xf numFmtId="37" fontId="7" fillId="0" borderId="0" xfId="0" applyNumberFormat="1" applyFont="1" applyFill="1"/>
    <xf numFmtId="37" fontId="7" fillId="0" borderId="0" xfId="51" applyFont="1" applyFill="1"/>
    <xf numFmtId="166" fontId="7" fillId="0" borderId="0" xfId="2" applyNumberFormat="1" applyFont="1" applyFill="1" applyProtection="1">
      <protection locked="0"/>
    </xf>
    <xf numFmtId="37" fontId="7" fillId="0" borderId="0" xfId="3" applyFont="1" applyFill="1" applyProtection="1">
      <protection locked="0"/>
    </xf>
    <xf numFmtId="49" fontId="7" fillId="0" borderId="0" xfId="69" applyNumberFormat="1" applyFont="1" applyFill="1" applyAlignment="1" applyProtection="1">
      <alignment horizontal="left"/>
      <protection locked="0"/>
    </xf>
    <xf numFmtId="41" fontId="7" fillId="0" borderId="0" xfId="69" applyNumberFormat="1" applyFont="1" applyFill="1" applyBorder="1" applyAlignment="1" applyProtection="1">
      <protection locked="0"/>
    </xf>
    <xf numFmtId="0" fontId="35" fillId="0" borderId="0" xfId="0" applyFont="1" applyAlignment="1">
      <alignment wrapText="1"/>
    </xf>
    <xf numFmtId="0" fontId="35" fillId="0" borderId="0" xfId="0" applyFont="1" applyAlignment="1">
      <alignment horizontal="right" wrapText="1"/>
    </xf>
    <xf numFmtId="0" fontId="37" fillId="0" borderId="0" xfId="0" applyFont="1" applyAlignment="1">
      <alignment wrapText="1"/>
    </xf>
    <xf numFmtId="167" fontId="40" fillId="0" borderId="0" xfId="70" applyNumberFormat="1" applyFont="1" applyAlignment="1">
      <alignment horizontal="right" wrapText="1"/>
    </xf>
    <xf numFmtId="167" fontId="37" fillId="0" borderId="0" xfId="0" applyNumberFormat="1" applyFont="1" applyAlignment="1">
      <alignment horizontal="right" wrapText="1"/>
    </xf>
    <xf numFmtId="0" fontId="0" fillId="0" borderId="0" xfId="0" applyFont="1"/>
    <xf numFmtId="0" fontId="0" fillId="0" borderId="14" xfId="0" applyFont="1" applyBorder="1"/>
    <xf numFmtId="49" fontId="7" fillId="0" borderId="0" xfId="69" applyNumberFormat="1" applyFont="1" applyFill="1" applyAlignment="1" applyProtection="1">
      <alignment horizontal="right"/>
      <protection locked="0"/>
    </xf>
    <xf numFmtId="0" fontId="37" fillId="0" borderId="0" xfId="0" applyFont="1" applyAlignment="1">
      <alignment wrapText="1"/>
    </xf>
    <xf numFmtId="0" fontId="38" fillId="0" borderId="0" xfId="0" applyFont="1" applyAlignment="1">
      <alignment wrapText="1"/>
    </xf>
    <xf numFmtId="0" fontId="35" fillId="0" borderId="0" xfId="0" applyFont="1" applyAlignment="1">
      <alignment wrapText="1"/>
    </xf>
  </cellXfs>
  <cellStyles count="84">
    <cellStyle name="20% - Accent1" xfId="24" builtinId="30" customBuiltin="1"/>
    <cellStyle name="20% - Accent1 2" xfId="52"/>
    <cellStyle name="20% - Accent1 3" xfId="71"/>
    <cellStyle name="20% - Accent2" xfId="28" builtinId="34" customBuiltin="1"/>
    <cellStyle name="20% - Accent2 2" xfId="54"/>
    <cellStyle name="20% - Accent2 3" xfId="72"/>
    <cellStyle name="20% - Accent3" xfId="32" builtinId="38" customBuiltin="1"/>
    <cellStyle name="20% - Accent3 2" xfId="56"/>
    <cellStyle name="20% - Accent3 3" xfId="73"/>
    <cellStyle name="20% - Accent4" xfId="36" builtinId="42" customBuiltin="1"/>
    <cellStyle name="20% - Accent4 2" xfId="58"/>
    <cellStyle name="20% - Accent4 3" xfId="74"/>
    <cellStyle name="20% - Accent5" xfId="40" builtinId="46" customBuiltin="1"/>
    <cellStyle name="20% - Accent5 2" xfId="60"/>
    <cellStyle name="20% - Accent5 3" xfId="75"/>
    <cellStyle name="20% - Accent6" xfId="44" builtinId="50" customBuiltin="1"/>
    <cellStyle name="20% - Accent6 2" xfId="62"/>
    <cellStyle name="20% - Accent6 3" xfId="76"/>
    <cellStyle name="40% - Accent1" xfId="25" builtinId="31" customBuiltin="1"/>
    <cellStyle name="40% - Accent1 2" xfId="53"/>
    <cellStyle name="40% - Accent1 3" xfId="77"/>
    <cellStyle name="40% - Accent2" xfId="29" builtinId="35" customBuiltin="1"/>
    <cellStyle name="40% - Accent2 2" xfId="55"/>
    <cellStyle name="40% - Accent2 3" xfId="78"/>
    <cellStyle name="40% - Accent3" xfId="33" builtinId="39" customBuiltin="1"/>
    <cellStyle name="40% - Accent3 2" xfId="57"/>
    <cellStyle name="40% - Accent3 3" xfId="79"/>
    <cellStyle name="40% - Accent4" xfId="37" builtinId="43" customBuiltin="1"/>
    <cellStyle name="40% - Accent4 2" xfId="59"/>
    <cellStyle name="40% - Accent4 3" xfId="80"/>
    <cellStyle name="40% - Accent5" xfId="41" builtinId="47" customBuiltin="1"/>
    <cellStyle name="40% - Accent5 2" xfId="61"/>
    <cellStyle name="40% - Accent5 3" xfId="81"/>
    <cellStyle name="40% - Accent6" xfId="45" builtinId="51" customBuiltin="1"/>
    <cellStyle name="40% - Accent6 2" xfId="63"/>
    <cellStyle name="40% - Accent6 3" xfId="82"/>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ampus-entered" xfId="1"/>
    <cellStyle name="Campus-entered 2" xfId="68"/>
    <cellStyle name="Check Cell" xfId="19" builtinId="23" customBuiltin="1"/>
    <cellStyle name="Comma" xfId="2" builtinId="3"/>
    <cellStyle name="Comma 2" xfId="6"/>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70" builtinId="8"/>
    <cellStyle name="Input" xfId="15" builtinId="20" customBuiltin="1"/>
    <cellStyle name="Linked Cell" xfId="18" builtinId="24" customBuiltin="1"/>
    <cellStyle name="Neutral" xfId="14" builtinId="28" customBuiltin="1"/>
    <cellStyle name="Normal" xfId="0" builtinId="0"/>
    <cellStyle name="Normal 2" xfId="5"/>
    <cellStyle name="Normal 2 2" xfId="48"/>
    <cellStyle name="Normal 2 3" xfId="64"/>
    <cellStyle name="Normal 3" xfId="50"/>
    <cellStyle name="Normal 3 2" xfId="66"/>
    <cellStyle name="Normal 4" xfId="47"/>
    <cellStyle name="Normal 5" xfId="51"/>
    <cellStyle name="Normal 6" xfId="67"/>
    <cellStyle name="Normal_Sch C 2008 v2" xfId="3"/>
    <cellStyle name="Not-campus-entered" xfId="4"/>
    <cellStyle name="Not-campus-entered 2" xfId="69"/>
    <cellStyle name="Note 2" xfId="49"/>
    <cellStyle name="Note 2 2" xfId="65"/>
    <cellStyle name="Note 3" xfId="83"/>
    <cellStyle name="Output" xfId="16" builtinId="21" customBuiltin="1"/>
    <cellStyle name="Title" xfId="7" builtinId="15" customBuiltin="1"/>
    <cellStyle name="Total" xfId="22" builtinId="25" customBuiltin="1"/>
    <cellStyle name="Warning Text" xfId="2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ebfocus.ucop.edu/ibi_apps/WFServlet?IBIF_webapp=/ibi_apps&amp;IBIC_server=EDASERVE&amp;IBIWF_msgviewer=OFF&amp;IBIF_ex=CFRX3223&amp;CLICKED_ON=&amp;ROW=110&amp;COL=F1&amp;EFFDATE=FNL2016&amp;LOCATION_1=03Davis&amp;LOCATION_2=1Local%20only&amp;OUTPUT=EXL2K" TargetMode="External"/><Relationship Id="rId117" Type="http://schemas.openxmlformats.org/officeDocument/2006/relationships/hyperlink" Target="https://webfocus.ucop.edu/ibi_apps/WFServlet?IBIF_webapp=/ibi_apps&amp;IBIC_server=EDASERVE&amp;IBIWF_msgviewer=OFF&amp;IBIF_ex=CFRX3223&amp;CLICKED_ON=&amp;ROW=170&amp;COL=A1&amp;EFFDATE=FNL2016&amp;LOCATION_1=03Davis&amp;LOCATION_2=1Local%20only&amp;OUTPUT=EXL2K" TargetMode="External"/><Relationship Id="rId21" Type="http://schemas.openxmlformats.org/officeDocument/2006/relationships/hyperlink" Target="https://webfocus.ucop.edu/ibi_apps/WFServlet?IBIF_webapp=/ibi_apps&amp;IBIC_server=EDASERVE&amp;IBIWF_msgviewer=OFF&amp;IBIF_ex=CFRX3223&amp;CLICKED_ON=&amp;ROW=110&amp;COL=A1&amp;EFFDATE=FNL2016&amp;LOCATION_1=03Davis&amp;LOCATION_2=1Local%20only&amp;OUTPUT=EXL2K" TargetMode="External"/><Relationship Id="rId42" Type="http://schemas.openxmlformats.org/officeDocument/2006/relationships/hyperlink" Target="https://webfocus.ucop.edu/ibi_apps/WFServlet?IBIF_webapp=/ibi_apps&amp;IBIC_server=EDASERVE&amp;IBIWF_msgviewer=OFF&amp;IBIF_ex=CFRX3223&amp;CLICKED_ON=&amp;ROW=120&amp;COL=B1&amp;EFFDATE=FNL2016&amp;LOCATION_1=03Davis&amp;LOCATION_2=1Local%20only&amp;OUTPUT=EXL2K" TargetMode="External"/><Relationship Id="rId47" Type="http://schemas.openxmlformats.org/officeDocument/2006/relationships/hyperlink" Target="https://webfocus.ucop.edu/ibi_apps/WFServlet?IBIF_webapp=/ibi_apps&amp;IBIC_server=EDASERVE&amp;IBIWF_msgviewer=OFF&amp;IBIF_ex=CFRX3223&amp;CLICKED_ON=&amp;ROW=120&amp;COL=G1&amp;EFFDATE=FNL2016&amp;LOCATION_1=03Davis&amp;LOCATION_2=1Local%20only&amp;OUTPUT=EXL2K" TargetMode="External"/><Relationship Id="rId63" Type="http://schemas.openxmlformats.org/officeDocument/2006/relationships/hyperlink" Target="https://webfocus.ucop.edu/ibi_apps/WFServlet?IBIF_webapp=/ibi_apps&amp;IBIC_server=EDASERVE&amp;IBIWF_msgviewer=OFF&amp;IBIF_ex=CFRX3223&amp;CLICKED_ON=&amp;ROW=130&amp;COL=C1&amp;EFFDATE=FNL2016&amp;LOCATION_1=03Davis&amp;LOCATION_2=1Local%20only&amp;OUTPUT=EXL2K" TargetMode="External"/><Relationship Id="rId68" Type="http://schemas.openxmlformats.org/officeDocument/2006/relationships/hyperlink" Target="https://webfocus.ucop.edu/ibi_apps/WFServlet?IBIF_webapp=/ibi_apps&amp;IBIC_server=EDASERVE&amp;IBIWF_msgviewer=OFF&amp;IBIF_ex=CFRX3223&amp;CLICKED_ON=&amp;ROW=130&amp;COL=H1&amp;EFFDATE=FNL2016&amp;LOCATION_1=03Davis&amp;LOCATION_2=1Local%20only&amp;OUTPUT=EXL2K" TargetMode="External"/><Relationship Id="rId84" Type="http://schemas.openxmlformats.org/officeDocument/2006/relationships/hyperlink" Target="https://webfocus.ucop.edu/ibi_apps/WFServlet?IBIF_webapp=/ibi_apps&amp;IBIC_server=EDASERVE&amp;IBIWF_msgviewer=OFF&amp;IBIF_ex=CFRX3223&amp;CLICKED_ON=&amp;ROW=150&amp;COL=A1&amp;EFFDATE=FNL2016&amp;LOCATION_1=03Davis&amp;LOCATION_2=1Local%20only&amp;OUTPUT=EXL2K" TargetMode="External"/><Relationship Id="rId89" Type="http://schemas.openxmlformats.org/officeDocument/2006/relationships/hyperlink" Target="https://webfocus.ucop.edu/ibi_apps/WFServlet?IBIF_webapp=/ibi_apps&amp;IBIC_server=EDASERVE&amp;IBIWF_msgviewer=OFF&amp;IBIF_ex=CFRX3223&amp;CLICKED_ON=&amp;ROW=150&amp;COL=F1&amp;EFFDATE=FNL2016&amp;LOCATION_1=03Davis&amp;LOCATION_2=1Local%20only&amp;OUTPUT=EXL2K" TargetMode="External"/><Relationship Id="rId112" Type="http://schemas.openxmlformats.org/officeDocument/2006/relationships/hyperlink" Target="https://webfocus.ucop.edu/ibi_apps/WFServlet?IBIF_webapp=/ibi_apps&amp;IBIC_server=EDASERVE&amp;IBIWF_msgviewer=OFF&amp;IBIF_ex=CFRX3223&amp;CLICKED_ON=&amp;ROW=162&amp;COL=E1&amp;EFFDATE=FNL2016&amp;LOCATION_1=03Davis&amp;LOCATION_2=1Local%20only&amp;OUTPUT=EXL2K" TargetMode="External"/><Relationship Id="rId133" Type="http://schemas.openxmlformats.org/officeDocument/2006/relationships/hyperlink" Target="https://webfocus.ucop.edu/ibi_apps/WFServlet?IBIF_webapp=/ibi_apps&amp;IBIC_server=EDASERVE&amp;IBIWF_msgviewer=OFF&amp;IBIF_ex=CFRX3223&amp;CLICKED_ON=&amp;ROW=180&amp;COL=D1&amp;EFFDATE=FNL2016&amp;LOCATION_1=03Davis&amp;LOCATION_2=1Local%20only&amp;OUTPUT=EXL2K" TargetMode="External"/><Relationship Id="rId138" Type="http://schemas.openxmlformats.org/officeDocument/2006/relationships/hyperlink" Target="https://webfocus.ucop.edu/ibi_apps/WFServlet?IBIF_webapp=/ibi_apps&amp;IBIC_server=EDASERVE&amp;IBIWF_msgviewer=OFF&amp;IBIF_ex=CFRX3223&amp;CLICKED_ON=&amp;ROW=180&amp;COL=K1&amp;EFFDATE=FNL2016&amp;LOCATION_1=03Davis&amp;LOCATION_2=1Local%20only&amp;OUTPUT=EXL2K" TargetMode="External"/><Relationship Id="rId16" Type="http://schemas.openxmlformats.org/officeDocument/2006/relationships/hyperlink" Target="https://webfocus.ucop.edu/ibi_apps/WFServlet?IBIF_webapp=/ibi_apps&amp;IBIC_server=EDASERVE&amp;IBIWF_msgviewer=OFF&amp;IBIF_ex=CFRX3223&amp;CLICKED_ON=&amp;ROW=102&amp;COL=F1&amp;EFFDATE=FNL2016&amp;LOCATION_1=03Davis&amp;LOCATION_2=1Local%20only&amp;OUTPUT=EXL2K" TargetMode="External"/><Relationship Id="rId107" Type="http://schemas.openxmlformats.org/officeDocument/2006/relationships/hyperlink" Target="https://webfocus.ucop.edu/ibi_apps/WFServlet?IBIF_webapp=/ibi_apps&amp;IBIC_server=EDASERVE&amp;IBIWF_msgviewer=OFF&amp;IBIF_ex=CFRX3223&amp;CLICKED_ON=&amp;ROW=160&amp;COL=H1&amp;EFFDATE=FNL2016&amp;LOCATION_1=03Davis&amp;LOCATION_2=1Local%20only&amp;OUTPUT=EXL2K" TargetMode="External"/><Relationship Id="rId11" Type="http://schemas.openxmlformats.org/officeDocument/2006/relationships/hyperlink" Target="https://webfocus.ucop.edu/ibi_apps/WFServlet?IBIF_webapp=/ibi_apps&amp;IBIC_server=EDASERVE&amp;IBIWF_msgviewer=OFF&amp;IBIF_ex=CFRX3223&amp;CLICKED_ON=&amp;ROW=100&amp;COL=L1&amp;EFFDATE=FNL2016&amp;LOCATION_1=03Davis&amp;LOCATION_2=1Local%20only&amp;OUTPUT=EXL2K" TargetMode="External"/><Relationship Id="rId32" Type="http://schemas.openxmlformats.org/officeDocument/2006/relationships/hyperlink" Target="https://webfocus.ucop.edu/ibi_apps/WFServlet?IBIF_webapp=/ibi_apps&amp;IBIC_server=EDASERVE&amp;IBIWF_msgviewer=OFF&amp;IBIF_ex=CFRX3223&amp;CLICKED_ON=&amp;ROW=112&amp;COL=B1&amp;EFFDATE=FNL2016&amp;LOCATION_1=03Davis&amp;LOCATION_2=1Local%20only&amp;OUTPUT=EXL2K" TargetMode="External"/><Relationship Id="rId37" Type="http://schemas.openxmlformats.org/officeDocument/2006/relationships/hyperlink" Target="https://webfocus.ucop.edu/ibi_apps/WFServlet?IBIF_webapp=/ibi_apps&amp;IBIC_server=EDASERVE&amp;IBIWF_msgviewer=OFF&amp;IBIF_ex=CFRX3223&amp;CLICKED_ON=&amp;ROW=112&amp;COL=G1&amp;EFFDATE=FNL2016&amp;LOCATION_1=03Davis&amp;LOCATION_2=1Local%20only&amp;OUTPUT=EXL2K" TargetMode="External"/><Relationship Id="rId53" Type="http://schemas.openxmlformats.org/officeDocument/2006/relationships/hyperlink" Target="https://webfocus.ucop.edu/ibi_apps/WFServlet?IBIF_webapp=/ibi_apps&amp;IBIC_server=EDASERVE&amp;IBIWF_msgviewer=OFF&amp;IBIF_ex=CFRX3223&amp;CLICKED_ON=&amp;ROW=122&amp;COL=C1&amp;EFFDATE=FNL2016&amp;LOCATION_1=03Davis&amp;LOCATION_2=1Local%20only&amp;OUTPUT=EXL2K" TargetMode="External"/><Relationship Id="rId58" Type="http://schemas.openxmlformats.org/officeDocument/2006/relationships/hyperlink" Target="https://webfocus.ucop.edu/ibi_apps/WFServlet?IBIF_webapp=/ibi_apps&amp;IBIC_server=EDASERVE&amp;IBIWF_msgviewer=OFF&amp;IBIF_ex=CFRX3223&amp;CLICKED_ON=&amp;ROW=122&amp;COL=H1&amp;EFFDATE=FNL2016&amp;LOCATION_1=03Davis&amp;LOCATION_2=1Local%20only&amp;OUTPUT=EXL2K" TargetMode="External"/><Relationship Id="rId74" Type="http://schemas.openxmlformats.org/officeDocument/2006/relationships/hyperlink" Target="https://webfocus.ucop.edu/ibi_apps/WFServlet?IBIF_webapp=/ibi_apps&amp;IBIC_server=EDASERVE&amp;IBIWF_msgviewer=OFF&amp;IBIF_ex=CFRX3223&amp;CLICKED_ON=&amp;ROW=132&amp;COL=D1&amp;EFFDATE=FNL2016&amp;LOCATION_1=03Davis&amp;LOCATION_2=1Local%20only&amp;OUTPUT=EXL2K" TargetMode="External"/><Relationship Id="rId79" Type="http://schemas.openxmlformats.org/officeDocument/2006/relationships/hyperlink" Target="https://webfocus.ucop.edu/ibi_apps/WFServlet?IBIF_webapp=/ibi_apps&amp;IBIC_server=EDASERVE&amp;IBIWF_msgviewer=OFF&amp;IBIF_ex=CFRX3223&amp;CLICKED_ON=&amp;ROW=140&amp;COL=F1&amp;EFFDATE=FNL2016&amp;LOCATION_1=03Davis&amp;LOCATION_2=1Local%20only&amp;OUTPUT=EXL2K" TargetMode="External"/><Relationship Id="rId102" Type="http://schemas.openxmlformats.org/officeDocument/2006/relationships/hyperlink" Target="https://webfocus.ucop.edu/ibi_apps/WFServlet?IBIF_webapp=/ibi_apps&amp;IBIC_server=EDASERVE&amp;IBIWF_msgviewer=OFF&amp;IBIF_ex=CFRX3223&amp;CLICKED_ON=&amp;ROW=160&amp;COL=B1&amp;EFFDATE=FNL2016&amp;LOCATION_1=03Davis&amp;LOCATION_2=1Local%20only&amp;OUTPUT=EXL2K" TargetMode="External"/><Relationship Id="rId123" Type="http://schemas.openxmlformats.org/officeDocument/2006/relationships/hyperlink" Target="https://webfocus.ucop.edu/ibi_apps/WFServlet?IBIF_webapp=/ibi_apps&amp;IBIC_server=EDASERVE&amp;IBIWF_msgviewer=OFF&amp;IBIF_ex=CFRX3223&amp;CLICKED_ON=&amp;ROW=170&amp;COL=K1&amp;EFFDATE=FNL2016&amp;LOCATION_1=03Davis&amp;LOCATION_2=1Local%20only&amp;OUTPUT=EXL2K" TargetMode="External"/><Relationship Id="rId128" Type="http://schemas.openxmlformats.org/officeDocument/2006/relationships/hyperlink" Target="https://webfocus.ucop.edu/ibi_apps/WFServlet?IBIF_webapp=/ibi_apps&amp;IBIC_server=EDASERVE&amp;IBIWF_msgviewer=OFF&amp;IBIF_ex=CFRX3223&amp;CLICKED_ON=&amp;ROW=172&amp;COL=K1&amp;EFFDATE=FNL2016&amp;LOCATION_1=03Davis&amp;LOCATION_2=1Local%20only&amp;OUTPUT=EXL2K" TargetMode="External"/><Relationship Id="rId144" Type="http://schemas.openxmlformats.org/officeDocument/2006/relationships/hyperlink" Target="https://webfocus.ucop.edu/ibi_apps/WFServlet?IBIF_webapp=/ibi_apps&amp;IBIC_server=EDASERVE&amp;IBIWF_msgviewer=OFF&amp;IBIF_ex=CFRX3223&amp;CLICKED_ON=&amp;ROW=190&amp;COL=F1&amp;EFFDATE=FNL2016&amp;LOCATION_1=03Davis&amp;LOCATION_2=1Local%20only&amp;OUTPUT=EXL2K" TargetMode="External"/><Relationship Id="rId149" Type="http://schemas.openxmlformats.org/officeDocument/2006/relationships/hyperlink" Target="https://webfocus.ucop.edu/ibi_apps/WFServlet?IBIF_webapp=/ibi_apps&amp;IBIC_server=EDASERVE&amp;IBIWF_msgviewer=OFF&amp;IBIF_ex=CFRX3223&amp;CLICKED_ON=&amp;ROW=192&amp;COL=I1&amp;EFFDATE=FNL2016&amp;LOCATION_1=03Davis&amp;LOCATION_2=1Local%20only&amp;OUTPUT=EXL2K" TargetMode="External"/><Relationship Id="rId5" Type="http://schemas.openxmlformats.org/officeDocument/2006/relationships/hyperlink" Target="https://webfocus.ucop.edu/ibi_apps/WFServlet?IBIF_webapp=/ibi_apps&amp;IBIC_server=EDASERVE&amp;IBIWF_msgviewer=OFF&amp;IBIF_ex=CFRX3223&amp;CLICKED_ON=&amp;ROW=100&amp;COL=E1&amp;EFFDATE=FNL2016&amp;LOCATION_1=03Davis&amp;LOCATION_2=1Local%20only&amp;OUTPUT=EXL2K" TargetMode="External"/><Relationship Id="rId90" Type="http://schemas.openxmlformats.org/officeDocument/2006/relationships/hyperlink" Target="https://webfocus.ucop.edu/ibi_apps/WFServlet?IBIF_webapp=/ibi_apps&amp;IBIC_server=EDASERVE&amp;IBIWF_msgviewer=OFF&amp;IBIF_ex=CFRX3223&amp;CLICKED_ON=&amp;ROW=150&amp;COL=G1&amp;EFFDATE=FNL2016&amp;LOCATION_1=03Davis&amp;LOCATION_2=1Local%20only&amp;OUTPUT=EXL2K" TargetMode="External"/><Relationship Id="rId95" Type="http://schemas.openxmlformats.org/officeDocument/2006/relationships/hyperlink" Target="https://webfocus.ucop.edu/ibi_apps/WFServlet?IBIF_webapp=/ibi_apps&amp;IBIC_server=EDASERVE&amp;IBIWF_msgviewer=OFF&amp;IBIF_ex=CFRX3223&amp;CLICKED_ON=&amp;ROW=152&amp;COL=A1&amp;EFFDATE=FNL2016&amp;LOCATION_1=03Davis&amp;LOCATION_2=1Local%20only&amp;OUTPUT=EXL2K" TargetMode="External"/><Relationship Id="rId22" Type="http://schemas.openxmlformats.org/officeDocument/2006/relationships/hyperlink" Target="https://webfocus.ucop.edu/ibi_apps/WFServlet?IBIF_webapp=/ibi_apps&amp;IBIC_server=EDASERVE&amp;IBIWF_msgviewer=OFF&amp;IBIF_ex=CFRX3223&amp;CLICKED_ON=&amp;ROW=110&amp;COL=B1&amp;EFFDATE=FNL2016&amp;LOCATION_1=03Davis&amp;LOCATION_2=1Local%20only&amp;OUTPUT=EXL2K" TargetMode="External"/><Relationship Id="rId27" Type="http://schemas.openxmlformats.org/officeDocument/2006/relationships/hyperlink" Target="https://webfocus.ucop.edu/ibi_apps/WFServlet?IBIF_webapp=/ibi_apps&amp;IBIC_server=EDASERVE&amp;IBIWF_msgviewer=OFF&amp;IBIF_ex=CFRX3223&amp;CLICKED_ON=&amp;ROW=110&amp;COL=G1&amp;EFFDATE=FNL2016&amp;LOCATION_1=03Davis&amp;LOCATION_2=1Local%20only&amp;OUTPUT=EXL2K" TargetMode="External"/><Relationship Id="rId43" Type="http://schemas.openxmlformats.org/officeDocument/2006/relationships/hyperlink" Target="https://webfocus.ucop.edu/ibi_apps/WFServlet?IBIF_webapp=/ibi_apps&amp;IBIC_server=EDASERVE&amp;IBIWF_msgviewer=OFF&amp;IBIF_ex=CFRX3223&amp;CLICKED_ON=&amp;ROW=120&amp;COL=C1&amp;EFFDATE=FNL2016&amp;LOCATION_1=03Davis&amp;LOCATION_2=1Local%20only&amp;OUTPUT=EXL2K" TargetMode="External"/><Relationship Id="rId48" Type="http://schemas.openxmlformats.org/officeDocument/2006/relationships/hyperlink" Target="https://webfocus.ucop.edu/ibi_apps/WFServlet?IBIF_webapp=/ibi_apps&amp;IBIC_server=EDASERVE&amp;IBIWF_msgviewer=OFF&amp;IBIF_ex=CFRX3223&amp;CLICKED_ON=&amp;ROW=120&amp;COL=H1&amp;EFFDATE=FNL2016&amp;LOCATION_1=03Davis&amp;LOCATION_2=1Local%20only&amp;OUTPUT=EXL2K" TargetMode="External"/><Relationship Id="rId64" Type="http://schemas.openxmlformats.org/officeDocument/2006/relationships/hyperlink" Target="https://webfocus.ucop.edu/ibi_apps/WFServlet?IBIF_webapp=/ibi_apps&amp;IBIC_server=EDASERVE&amp;IBIWF_msgviewer=OFF&amp;IBIF_ex=CFRX3223&amp;CLICKED_ON=&amp;ROW=130&amp;COL=D1&amp;EFFDATE=FNL2016&amp;LOCATION_1=03Davis&amp;LOCATION_2=1Local%20only&amp;OUTPUT=EXL2K" TargetMode="External"/><Relationship Id="rId69" Type="http://schemas.openxmlformats.org/officeDocument/2006/relationships/hyperlink" Target="https://webfocus.ucop.edu/ibi_apps/WFServlet?IBIF_webapp=/ibi_apps&amp;IBIC_server=EDASERVE&amp;IBIWF_msgviewer=OFF&amp;IBIF_ex=CFRX3223&amp;CLICKED_ON=&amp;ROW=130&amp;COL=I1&amp;EFFDATE=FNL2016&amp;LOCATION_1=03Davis&amp;LOCATION_2=1Local%20only&amp;OUTPUT=EXL2K" TargetMode="External"/><Relationship Id="rId113" Type="http://schemas.openxmlformats.org/officeDocument/2006/relationships/hyperlink" Target="https://webfocus.ucop.edu/ibi_apps/WFServlet?IBIF_webapp=/ibi_apps&amp;IBIC_server=EDASERVE&amp;IBIWF_msgviewer=OFF&amp;IBIF_ex=CFRX3223&amp;CLICKED_ON=&amp;ROW=162&amp;COL=G1&amp;EFFDATE=FNL2016&amp;LOCATION_1=03Davis&amp;LOCATION_2=1Local%20only&amp;OUTPUT=EXL2K" TargetMode="External"/><Relationship Id="rId118" Type="http://schemas.openxmlformats.org/officeDocument/2006/relationships/hyperlink" Target="https://webfocus.ucop.edu/ibi_apps/WFServlet?IBIF_webapp=/ibi_apps&amp;IBIC_server=EDASERVE&amp;IBIWF_msgviewer=OFF&amp;IBIF_ex=CFRX3223&amp;CLICKED_ON=&amp;ROW=170&amp;COL=B1&amp;EFFDATE=FNL2016&amp;LOCATION_1=03Davis&amp;LOCATION_2=1Local%20only&amp;OUTPUT=EXL2K" TargetMode="External"/><Relationship Id="rId134" Type="http://schemas.openxmlformats.org/officeDocument/2006/relationships/hyperlink" Target="https://webfocus.ucop.edu/ibi_apps/WFServlet?IBIF_webapp=/ibi_apps&amp;IBIC_server=EDASERVE&amp;IBIWF_msgviewer=OFF&amp;IBIF_ex=CFRX3223&amp;CLICKED_ON=&amp;ROW=180&amp;COL=F1&amp;EFFDATE=FNL2016&amp;LOCATION_1=03Davis&amp;LOCATION_2=1Local%20only&amp;OUTPUT=EXL2K" TargetMode="External"/><Relationship Id="rId139" Type="http://schemas.openxmlformats.org/officeDocument/2006/relationships/hyperlink" Target="https://webfocus.ucop.edu/ibi_apps/WFServlet?IBIF_webapp=/ibi_apps&amp;IBIC_server=EDASERVE&amp;IBIWF_msgviewer=OFF&amp;IBIF_ex=CFRX3223&amp;CLICKED_ON=&amp;ROW=180&amp;COL=L1&amp;EFFDATE=FNL2016&amp;LOCATION_1=03Davis&amp;LOCATION_2=1Local%20only&amp;OUTPUT=EXL2K" TargetMode="External"/><Relationship Id="rId80" Type="http://schemas.openxmlformats.org/officeDocument/2006/relationships/hyperlink" Target="https://webfocus.ucop.edu/ibi_apps/WFServlet?IBIF_webapp=/ibi_apps&amp;IBIC_server=EDASERVE&amp;IBIWF_msgviewer=OFF&amp;IBIF_ex=CFRX3223&amp;CLICKED_ON=&amp;ROW=140&amp;COL=G1&amp;EFFDATE=FNL2016&amp;LOCATION_1=03Davis&amp;LOCATION_2=1Local%20only&amp;OUTPUT=EXL2K" TargetMode="External"/><Relationship Id="rId85" Type="http://schemas.openxmlformats.org/officeDocument/2006/relationships/hyperlink" Target="https://webfocus.ucop.edu/ibi_apps/WFServlet?IBIF_webapp=/ibi_apps&amp;IBIC_server=EDASERVE&amp;IBIWF_msgviewer=OFF&amp;IBIF_ex=CFRX3223&amp;CLICKED_ON=&amp;ROW=150&amp;COL=B1&amp;EFFDATE=FNL2016&amp;LOCATION_1=03Davis&amp;LOCATION_2=1Local%20only&amp;OUTPUT=EXL2K" TargetMode="External"/><Relationship Id="rId150" Type="http://schemas.openxmlformats.org/officeDocument/2006/relationships/hyperlink" Target="https://webfocus.ucop.edu/ibi_apps/WFServlet?IBIF_webapp=/ibi_apps&amp;IBIC_server=EDASERVE&amp;IBIWF_msgviewer=OFF&amp;IBIF_ex=CFRX3223&amp;CLICKED_ON=&amp;ROW=192&amp;COL=K1&amp;EFFDATE=FNL2016&amp;LOCATION_1=03Davis&amp;LOCATION_2=1Local%20only&amp;OUTPUT=EXL2K" TargetMode="External"/><Relationship Id="rId12" Type="http://schemas.openxmlformats.org/officeDocument/2006/relationships/hyperlink" Target="https://webfocus.ucop.edu/ibi_apps/WFServlet?IBIF_webapp=/ibi_apps&amp;IBIC_server=EDASERVE&amp;IBIWF_msgviewer=OFF&amp;IBIF_ex=CFRX3223&amp;CLICKED_ON=&amp;ROW=102&amp;COL=A1&amp;EFFDATE=FNL2016&amp;LOCATION_1=03Davis&amp;LOCATION_2=1Local%20only&amp;OUTPUT=EXL2K" TargetMode="External"/><Relationship Id="rId17" Type="http://schemas.openxmlformats.org/officeDocument/2006/relationships/hyperlink" Target="https://webfocus.ucop.edu/ibi_apps/WFServlet?IBIF_webapp=/ibi_apps&amp;IBIC_server=EDASERVE&amp;IBIWF_msgviewer=OFF&amp;IBIF_ex=CFRX3223&amp;CLICKED_ON=&amp;ROW=102&amp;COL=G1&amp;EFFDATE=FNL2016&amp;LOCATION_1=03Davis&amp;LOCATION_2=1Local%20only&amp;OUTPUT=EXL2K" TargetMode="External"/><Relationship Id="rId25" Type="http://schemas.openxmlformats.org/officeDocument/2006/relationships/hyperlink" Target="https://webfocus.ucop.edu/ibi_apps/WFServlet?IBIF_webapp=/ibi_apps&amp;IBIC_server=EDASERVE&amp;IBIWF_msgviewer=OFF&amp;IBIF_ex=CFRX3223&amp;CLICKED_ON=&amp;ROW=110&amp;COL=E1&amp;EFFDATE=FNL2016&amp;LOCATION_1=03Davis&amp;LOCATION_2=1Local%20only&amp;OUTPUT=EXL2K" TargetMode="External"/><Relationship Id="rId33" Type="http://schemas.openxmlformats.org/officeDocument/2006/relationships/hyperlink" Target="https://webfocus.ucop.edu/ibi_apps/WFServlet?IBIF_webapp=/ibi_apps&amp;IBIC_server=EDASERVE&amp;IBIWF_msgviewer=OFF&amp;IBIF_ex=CFRX3223&amp;CLICKED_ON=&amp;ROW=112&amp;COL=C1&amp;EFFDATE=FNL2016&amp;LOCATION_1=03Davis&amp;LOCATION_2=1Local%20only&amp;OUTPUT=EXL2K" TargetMode="External"/><Relationship Id="rId38" Type="http://schemas.openxmlformats.org/officeDocument/2006/relationships/hyperlink" Target="https://webfocus.ucop.edu/ibi_apps/WFServlet?IBIF_webapp=/ibi_apps&amp;IBIC_server=EDASERVE&amp;IBIWF_msgviewer=OFF&amp;IBIF_ex=CFRX3223&amp;CLICKED_ON=&amp;ROW=112&amp;COL=H1&amp;EFFDATE=FNL2016&amp;LOCATION_1=03Davis&amp;LOCATION_2=1Local%20only&amp;OUTPUT=EXL2K" TargetMode="External"/><Relationship Id="rId46" Type="http://schemas.openxmlformats.org/officeDocument/2006/relationships/hyperlink" Target="https://webfocus.ucop.edu/ibi_apps/WFServlet?IBIF_webapp=/ibi_apps&amp;IBIC_server=EDASERVE&amp;IBIWF_msgviewer=OFF&amp;IBIF_ex=CFRX3223&amp;CLICKED_ON=&amp;ROW=120&amp;COL=F1&amp;EFFDATE=FNL2016&amp;LOCATION_1=03Davis&amp;LOCATION_2=1Local%20only&amp;OUTPUT=EXL2K" TargetMode="External"/><Relationship Id="rId59" Type="http://schemas.openxmlformats.org/officeDocument/2006/relationships/hyperlink" Target="https://webfocus.ucop.edu/ibi_apps/WFServlet?IBIF_webapp=/ibi_apps&amp;IBIC_server=EDASERVE&amp;IBIWF_msgviewer=OFF&amp;IBIF_ex=CFRX3223&amp;CLICKED_ON=&amp;ROW=122&amp;COL=K1&amp;EFFDATE=FNL2016&amp;LOCATION_1=03Davis&amp;LOCATION_2=1Local%20only&amp;OUTPUT=EXL2K" TargetMode="External"/><Relationship Id="rId67" Type="http://schemas.openxmlformats.org/officeDocument/2006/relationships/hyperlink" Target="https://webfocus.ucop.edu/ibi_apps/WFServlet?IBIF_webapp=/ibi_apps&amp;IBIC_server=EDASERVE&amp;IBIWF_msgviewer=OFF&amp;IBIF_ex=CFRX3223&amp;CLICKED_ON=&amp;ROW=130&amp;COL=G1&amp;EFFDATE=FNL2016&amp;LOCATION_1=03Davis&amp;LOCATION_2=1Local%20only&amp;OUTPUT=EXL2K" TargetMode="External"/><Relationship Id="rId103" Type="http://schemas.openxmlformats.org/officeDocument/2006/relationships/hyperlink" Target="https://webfocus.ucop.edu/ibi_apps/WFServlet?IBIF_webapp=/ibi_apps&amp;IBIC_server=EDASERVE&amp;IBIWF_msgviewer=OFF&amp;IBIF_ex=CFRX3223&amp;CLICKED_ON=&amp;ROW=160&amp;COL=C1&amp;EFFDATE=FNL2016&amp;LOCATION_1=03Davis&amp;LOCATION_2=1Local%20only&amp;OUTPUT=EXL2K" TargetMode="External"/><Relationship Id="rId108" Type="http://schemas.openxmlformats.org/officeDocument/2006/relationships/hyperlink" Target="https://webfocus.ucop.edu/ibi_apps/WFServlet?IBIF_webapp=/ibi_apps&amp;IBIC_server=EDASERVE&amp;IBIWF_msgviewer=OFF&amp;IBIF_ex=CFRX3223&amp;CLICKED_ON=&amp;ROW=160&amp;COL=I1&amp;EFFDATE=FNL2016&amp;LOCATION_1=03Davis&amp;LOCATION_2=1Local%20only&amp;OUTPUT=EXL2K" TargetMode="External"/><Relationship Id="rId116" Type="http://schemas.openxmlformats.org/officeDocument/2006/relationships/hyperlink" Target="https://webfocus.ucop.edu/ibi_apps/WFServlet?IBIF_webapp=/ibi_apps&amp;IBIC_server=EDASERVE&amp;IBIWF_msgviewer=OFF&amp;IBIF_ex=CFRX3223&amp;CLICKED_ON=&amp;ROW=162&amp;COL=L1&amp;EFFDATE=FNL2016&amp;LOCATION_1=03Davis&amp;LOCATION_2=1Local%20only&amp;OUTPUT=EXL2K" TargetMode="External"/><Relationship Id="rId124" Type="http://schemas.openxmlformats.org/officeDocument/2006/relationships/hyperlink" Target="https://webfocus.ucop.edu/ibi_apps/WFServlet?IBIF_webapp=/ibi_apps&amp;IBIC_server=EDASERVE&amp;IBIWF_msgviewer=OFF&amp;IBIF_ex=CFRX3223&amp;CLICKED_ON=&amp;ROW=170&amp;COL=L1&amp;EFFDATE=FNL2016&amp;LOCATION_1=03Davis&amp;LOCATION_2=1Local%20only&amp;OUTPUT=EXL2K" TargetMode="External"/><Relationship Id="rId129" Type="http://schemas.openxmlformats.org/officeDocument/2006/relationships/hyperlink" Target="https://webfocus.ucop.edu/ibi_apps/WFServlet?IBIF_webapp=/ibi_apps&amp;IBIC_server=EDASERVE&amp;IBIWF_msgviewer=OFF&amp;IBIF_ex=CFRX3223&amp;CLICKED_ON=&amp;ROW=172&amp;COL=L1&amp;EFFDATE=FNL2016&amp;LOCATION_1=03Davis&amp;LOCATION_2=1Local%20only&amp;OUTPUT=EXL2K" TargetMode="External"/><Relationship Id="rId137" Type="http://schemas.openxmlformats.org/officeDocument/2006/relationships/hyperlink" Target="https://webfocus.ucop.edu/ibi_apps/WFServlet?IBIF_webapp=/ibi_apps&amp;IBIC_server=EDASERVE&amp;IBIWF_msgviewer=OFF&amp;IBIF_ex=CFRX3223&amp;CLICKED_ON=&amp;ROW=180&amp;COL=I1&amp;EFFDATE=FNL2016&amp;LOCATION_1=03Davis&amp;LOCATION_2=1Local%20only&amp;OUTPUT=EXL2K" TargetMode="External"/><Relationship Id="rId20" Type="http://schemas.openxmlformats.org/officeDocument/2006/relationships/hyperlink" Target="https://webfocus.ucop.edu/ibi_apps/WFServlet?IBIF_webapp=/ibi_apps&amp;IBIC_server=EDASERVE&amp;IBIWF_msgviewer=OFF&amp;IBIF_ex=CFRX3223&amp;CLICKED_ON=&amp;ROW=102&amp;COL=L1&amp;EFFDATE=FNL2016&amp;LOCATION_1=03Davis&amp;LOCATION_2=1Local%20only&amp;OUTPUT=EXL2K" TargetMode="External"/><Relationship Id="rId41" Type="http://schemas.openxmlformats.org/officeDocument/2006/relationships/hyperlink" Target="https://webfocus.ucop.edu/ibi_apps/WFServlet?IBIF_webapp=/ibi_apps&amp;IBIC_server=EDASERVE&amp;IBIWF_msgviewer=OFF&amp;IBIF_ex=CFRX3223&amp;CLICKED_ON=&amp;ROW=120&amp;COL=A1&amp;EFFDATE=FNL2016&amp;LOCATION_1=03Davis&amp;LOCATION_2=1Local%20only&amp;OUTPUT=EXL2K" TargetMode="External"/><Relationship Id="rId54" Type="http://schemas.openxmlformats.org/officeDocument/2006/relationships/hyperlink" Target="https://webfocus.ucop.edu/ibi_apps/WFServlet?IBIF_webapp=/ibi_apps&amp;IBIC_server=EDASERVE&amp;IBIWF_msgviewer=OFF&amp;IBIF_ex=CFRX3223&amp;CLICKED_ON=&amp;ROW=122&amp;COL=D1&amp;EFFDATE=FNL2016&amp;LOCATION_1=03Davis&amp;LOCATION_2=1Local%20only&amp;OUTPUT=EXL2K" TargetMode="External"/><Relationship Id="rId62" Type="http://schemas.openxmlformats.org/officeDocument/2006/relationships/hyperlink" Target="https://webfocus.ucop.edu/ibi_apps/WFServlet?IBIF_webapp=/ibi_apps&amp;IBIC_server=EDASERVE&amp;IBIWF_msgviewer=OFF&amp;IBIF_ex=CFRX3223&amp;CLICKED_ON=&amp;ROW=130&amp;COL=B1&amp;EFFDATE=FNL2016&amp;LOCATION_1=03Davis&amp;LOCATION_2=1Local%20only&amp;OUTPUT=EXL2K" TargetMode="External"/><Relationship Id="rId70" Type="http://schemas.openxmlformats.org/officeDocument/2006/relationships/hyperlink" Target="https://webfocus.ucop.edu/ibi_apps/WFServlet?IBIF_webapp=/ibi_apps&amp;IBIC_server=EDASERVE&amp;IBIWF_msgviewer=OFF&amp;IBIF_ex=CFRX3223&amp;CLICKED_ON=&amp;ROW=130&amp;COL=K1&amp;EFFDATE=FNL2016&amp;LOCATION_1=03Davis&amp;LOCATION_2=1Local%20only&amp;OUTPUT=EXL2K" TargetMode="External"/><Relationship Id="rId75" Type="http://schemas.openxmlformats.org/officeDocument/2006/relationships/hyperlink" Target="https://webfocus.ucop.edu/ibi_apps/WFServlet?IBIF_webapp=/ibi_apps&amp;IBIC_server=EDASERVE&amp;IBIWF_msgviewer=OFF&amp;IBIF_ex=CFRX3223&amp;CLICKED_ON=&amp;ROW=132&amp;COL=F1&amp;EFFDATE=FNL2016&amp;LOCATION_1=03Davis&amp;LOCATION_2=1Local%20only&amp;OUTPUT=EXL2K" TargetMode="External"/><Relationship Id="rId83" Type="http://schemas.openxmlformats.org/officeDocument/2006/relationships/hyperlink" Target="https://webfocus.ucop.edu/ibi_apps/WFServlet?IBIF_webapp=/ibi_apps&amp;IBIC_server=EDASERVE&amp;IBIWF_msgviewer=OFF&amp;IBIF_ex=CFRX3223&amp;CLICKED_ON=&amp;ROW=140&amp;COL=L1&amp;EFFDATE=FNL2016&amp;LOCATION_1=03Davis&amp;LOCATION_2=1Local%20only&amp;OUTPUT=EXL2K" TargetMode="External"/><Relationship Id="rId88" Type="http://schemas.openxmlformats.org/officeDocument/2006/relationships/hyperlink" Target="https://webfocus.ucop.edu/ibi_apps/WFServlet?IBIF_webapp=/ibi_apps&amp;IBIC_server=EDASERVE&amp;IBIWF_msgviewer=OFF&amp;IBIF_ex=CFRX3223&amp;CLICKED_ON=&amp;ROW=150&amp;COL=E1&amp;EFFDATE=FNL2016&amp;LOCATION_1=03Davis&amp;LOCATION_2=1Local%20only&amp;OUTPUT=EXL2K" TargetMode="External"/><Relationship Id="rId91" Type="http://schemas.openxmlformats.org/officeDocument/2006/relationships/hyperlink" Target="https://webfocus.ucop.edu/ibi_apps/WFServlet?IBIF_webapp=/ibi_apps&amp;IBIC_server=EDASERVE&amp;IBIWF_msgviewer=OFF&amp;IBIF_ex=CFRX3223&amp;CLICKED_ON=&amp;ROW=150&amp;COL=H1&amp;EFFDATE=FNL2016&amp;LOCATION_1=03Davis&amp;LOCATION_2=1Local%20only&amp;OUTPUT=EXL2K" TargetMode="External"/><Relationship Id="rId96" Type="http://schemas.openxmlformats.org/officeDocument/2006/relationships/hyperlink" Target="https://webfocus.ucop.edu/ibi_apps/WFServlet?IBIF_webapp=/ibi_apps&amp;IBIC_server=EDASERVE&amp;IBIWF_msgviewer=OFF&amp;IBIF_ex=CFRX3223&amp;CLICKED_ON=&amp;ROW=152&amp;COL=B1&amp;EFFDATE=FNL2016&amp;LOCATION_1=03Davis&amp;LOCATION_2=1Local%20only&amp;OUTPUT=EXL2K" TargetMode="External"/><Relationship Id="rId111" Type="http://schemas.openxmlformats.org/officeDocument/2006/relationships/hyperlink" Target="https://webfocus.ucop.edu/ibi_apps/WFServlet?IBIF_webapp=/ibi_apps&amp;IBIC_server=EDASERVE&amp;IBIWF_msgviewer=OFF&amp;IBIF_ex=CFRX3223&amp;CLICKED_ON=&amp;ROW=162&amp;COL=A1&amp;EFFDATE=FNL2016&amp;LOCATION_1=03Davis&amp;LOCATION_2=1Local%20only&amp;OUTPUT=EXL2K" TargetMode="External"/><Relationship Id="rId132" Type="http://schemas.openxmlformats.org/officeDocument/2006/relationships/hyperlink" Target="https://webfocus.ucop.edu/ibi_apps/WFServlet?IBIF_webapp=/ibi_apps&amp;IBIC_server=EDASERVE&amp;IBIWF_msgviewer=OFF&amp;IBIF_ex=CFRX3223&amp;CLICKED_ON=&amp;ROW=180&amp;COL=C1&amp;EFFDATE=FNL2016&amp;LOCATION_1=03Davis&amp;LOCATION_2=1Local%20only&amp;OUTPUT=EXL2K" TargetMode="External"/><Relationship Id="rId140" Type="http://schemas.openxmlformats.org/officeDocument/2006/relationships/hyperlink" Target="https://webfocus.ucop.edu/ibi_apps/WFServlet?IBIF_webapp=/ibi_apps&amp;IBIC_server=EDASERVE&amp;IBIWF_msgviewer=OFF&amp;IBIF_ex=CFRX3223&amp;CLICKED_ON=&amp;ROW=182&amp;COL=B1&amp;EFFDATE=FNL2016&amp;LOCATION_1=03Davis&amp;LOCATION_2=1Local%20only&amp;OUTPUT=EXL2K" TargetMode="External"/><Relationship Id="rId145" Type="http://schemas.openxmlformats.org/officeDocument/2006/relationships/hyperlink" Target="https://webfocus.ucop.edu/ibi_apps/WFServlet?IBIF_webapp=/ibi_apps&amp;IBIC_server=EDASERVE&amp;IBIWF_msgviewer=OFF&amp;IBIF_ex=CFRX3223&amp;CLICKED_ON=&amp;ROW=190&amp;COL=I1&amp;EFFDATE=FNL2016&amp;LOCATION_1=03Davis&amp;LOCATION_2=1Local%20only&amp;OUTPUT=EXL2K" TargetMode="External"/><Relationship Id="rId1" Type="http://schemas.openxmlformats.org/officeDocument/2006/relationships/hyperlink" Target="https://webfocus.ucop.edu/ibi_apps/WFServlet?IBIF_webapp=/ibi_apps&amp;IBIC_server=EDASERVE&amp;IBIWF_msgviewer=OFF&amp;IBIF_ex=CFRX3223&amp;CLICKED_ON=&amp;ROW=100&amp;COL=A1&amp;EFFDATE=FNL2016&amp;LOCATION_1=03Davis&amp;LOCATION_2=1Local%20only&amp;OUTPUT=EXL2K" TargetMode="External"/><Relationship Id="rId6" Type="http://schemas.openxmlformats.org/officeDocument/2006/relationships/hyperlink" Target="https://webfocus.ucop.edu/ibi_apps/WFServlet?IBIF_webapp=/ibi_apps&amp;IBIC_server=EDASERVE&amp;IBIWF_msgviewer=OFF&amp;IBIF_ex=CFRX3223&amp;CLICKED_ON=&amp;ROW=100&amp;COL=F1&amp;EFFDATE=FNL2016&amp;LOCATION_1=03Davis&amp;LOCATION_2=1Local%20only&amp;OUTPUT=EXL2K" TargetMode="External"/><Relationship Id="rId15" Type="http://schemas.openxmlformats.org/officeDocument/2006/relationships/hyperlink" Target="https://webfocus.ucop.edu/ibi_apps/WFServlet?IBIF_webapp=/ibi_apps&amp;IBIC_server=EDASERVE&amp;IBIWF_msgviewer=OFF&amp;IBIF_ex=CFRX3223&amp;CLICKED_ON=&amp;ROW=102&amp;COL=D1&amp;EFFDATE=FNL2016&amp;LOCATION_1=03Davis&amp;LOCATION_2=1Local%20only&amp;OUTPUT=EXL2K" TargetMode="External"/><Relationship Id="rId23" Type="http://schemas.openxmlformats.org/officeDocument/2006/relationships/hyperlink" Target="https://webfocus.ucop.edu/ibi_apps/WFServlet?IBIF_webapp=/ibi_apps&amp;IBIC_server=EDASERVE&amp;IBIWF_msgviewer=OFF&amp;IBIF_ex=CFRX3223&amp;CLICKED_ON=&amp;ROW=110&amp;COL=C1&amp;EFFDATE=FNL2016&amp;LOCATION_1=03Davis&amp;LOCATION_2=1Local%20only&amp;OUTPUT=EXL2K" TargetMode="External"/><Relationship Id="rId28" Type="http://schemas.openxmlformats.org/officeDocument/2006/relationships/hyperlink" Target="https://webfocus.ucop.edu/ibi_apps/WFServlet?IBIF_webapp=/ibi_apps&amp;IBIC_server=EDASERVE&amp;IBIWF_msgviewer=OFF&amp;IBIF_ex=CFRX3223&amp;CLICKED_ON=&amp;ROW=110&amp;COL=H1&amp;EFFDATE=FNL2016&amp;LOCATION_1=03Davis&amp;LOCATION_2=1Local%20only&amp;OUTPUT=EXL2K" TargetMode="External"/><Relationship Id="rId36" Type="http://schemas.openxmlformats.org/officeDocument/2006/relationships/hyperlink" Target="https://webfocus.ucop.edu/ibi_apps/WFServlet?IBIF_webapp=/ibi_apps&amp;IBIC_server=EDASERVE&amp;IBIWF_msgviewer=OFF&amp;IBIF_ex=CFRX3223&amp;CLICKED_ON=&amp;ROW=112&amp;COL=F1&amp;EFFDATE=FNL2016&amp;LOCATION_1=03Davis&amp;LOCATION_2=1Local%20only&amp;OUTPUT=EXL2K" TargetMode="External"/><Relationship Id="rId49" Type="http://schemas.openxmlformats.org/officeDocument/2006/relationships/hyperlink" Target="https://webfocus.ucop.edu/ibi_apps/WFServlet?IBIF_webapp=/ibi_apps&amp;IBIC_server=EDASERVE&amp;IBIWF_msgviewer=OFF&amp;IBIF_ex=CFRX3223&amp;CLICKED_ON=&amp;ROW=120&amp;COL=I1&amp;EFFDATE=FNL2016&amp;LOCATION_1=03Davis&amp;LOCATION_2=1Local%20only&amp;OUTPUT=EXL2K" TargetMode="External"/><Relationship Id="rId57" Type="http://schemas.openxmlformats.org/officeDocument/2006/relationships/hyperlink" Target="https://webfocus.ucop.edu/ibi_apps/WFServlet?IBIF_webapp=/ibi_apps&amp;IBIC_server=EDASERVE&amp;IBIWF_msgviewer=OFF&amp;IBIF_ex=CFRX3223&amp;CLICKED_ON=&amp;ROW=122&amp;COL=G1&amp;EFFDATE=FNL2016&amp;LOCATION_1=03Davis&amp;LOCATION_2=1Local%20only&amp;OUTPUT=EXL2K" TargetMode="External"/><Relationship Id="rId106" Type="http://schemas.openxmlformats.org/officeDocument/2006/relationships/hyperlink" Target="https://webfocus.ucop.edu/ibi_apps/WFServlet?IBIF_webapp=/ibi_apps&amp;IBIC_server=EDASERVE&amp;IBIWF_msgviewer=OFF&amp;IBIF_ex=CFRX3223&amp;CLICKED_ON=&amp;ROW=160&amp;COL=G1&amp;EFFDATE=FNL2016&amp;LOCATION_1=03Davis&amp;LOCATION_2=1Local%20only&amp;OUTPUT=EXL2K" TargetMode="External"/><Relationship Id="rId114" Type="http://schemas.openxmlformats.org/officeDocument/2006/relationships/hyperlink" Target="https://webfocus.ucop.edu/ibi_apps/WFServlet?IBIF_webapp=/ibi_apps&amp;IBIC_server=EDASERVE&amp;IBIWF_msgviewer=OFF&amp;IBIF_ex=CFRX3223&amp;CLICKED_ON=&amp;ROW=162&amp;COL=H1&amp;EFFDATE=FNL2016&amp;LOCATION_1=03Davis&amp;LOCATION_2=1Local%20only&amp;OUTPUT=EXL2K" TargetMode="External"/><Relationship Id="rId119" Type="http://schemas.openxmlformats.org/officeDocument/2006/relationships/hyperlink" Target="https://webfocus.ucop.edu/ibi_apps/WFServlet?IBIF_webapp=/ibi_apps&amp;IBIC_server=EDASERVE&amp;IBIWF_msgviewer=OFF&amp;IBIF_ex=CFRX3223&amp;CLICKED_ON=&amp;ROW=170&amp;COL=F1&amp;EFFDATE=FNL2016&amp;LOCATION_1=03Davis&amp;LOCATION_2=1Local%20only&amp;OUTPUT=EXL2K" TargetMode="External"/><Relationship Id="rId127" Type="http://schemas.openxmlformats.org/officeDocument/2006/relationships/hyperlink" Target="https://webfocus.ucop.edu/ibi_apps/WFServlet?IBIF_webapp=/ibi_apps&amp;IBIC_server=EDASERVE&amp;IBIWF_msgviewer=OFF&amp;IBIF_ex=CFRX3223&amp;CLICKED_ON=&amp;ROW=172&amp;COL=G1&amp;EFFDATE=FNL2016&amp;LOCATION_1=03Davis&amp;LOCATION_2=1Local%20only&amp;OUTPUT=EXL2K" TargetMode="External"/><Relationship Id="rId10" Type="http://schemas.openxmlformats.org/officeDocument/2006/relationships/hyperlink" Target="https://webfocus.ucop.edu/ibi_apps/WFServlet?IBIF_webapp=/ibi_apps&amp;IBIC_server=EDASERVE&amp;IBIWF_msgviewer=OFF&amp;IBIF_ex=CFRX3223&amp;CLICKED_ON=&amp;ROW=100&amp;COL=K1&amp;EFFDATE=FNL2016&amp;LOCATION_1=03Davis&amp;LOCATION_2=1Local%20only&amp;OUTPUT=EXL2K" TargetMode="External"/><Relationship Id="rId31" Type="http://schemas.openxmlformats.org/officeDocument/2006/relationships/hyperlink" Target="https://webfocus.ucop.edu/ibi_apps/WFServlet?IBIF_webapp=/ibi_apps&amp;IBIC_server=EDASERVE&amp;IBIWF_msgviewer=OFF&amp;IBIF_ex=CFRX3223&amp;CLICKED_ON=&amp;ROW=112&amp;COL=A1&amp;EFFDATE=FNL2016&amp;LOCATION_1=03Davis&amp;LOCATION_2=1Local%20only&amp;OUTPUT=EXL2K" TargetMode="External"/><Relationship Id="rId44" Type="http://schemas.openxmlformats.org/officeDocument/2006/relationships/hyperlink" Target="https://webfocus.ucop.edu/ibi_apps/WFServlet?IBIF_webapp=/ibi_apps&amp;IBIC_server=EDASERVE&amp;IBIWF_msgviewer=OFF&amp;IBIF_ex=CFRX3223&amp;CLICKED_ON=&amp;ROW=120&amp;COL=D1&amp;EFFDATE=FNL2016&amp;LOCATION_1=03Davis&amp;LOCATION_2=1Local%20only&amp;OUTPUT=EXL2K" TargetMode="External"/><Relationship Id="rId52" Type="http://schemas.openxmlformats.org/officeDocument/2006/relationships/hyperlink" Target="https://webfocus.ucop.edu/ibi_apps/WFServlet?IBIF_webapp=/ibi_apps&amp;IBIC_server=EDASERVE&amp;IBIWF_msgviewer=OFF&amp;IBIF_ex=CFRX3223&amp;CLICKED_ON=&amp;ROW=122&amp;COL=A1&amp;EFFDATE=FNL2016&amp;LOCATION_1=03Davis&amp;LOCATION_2=1Local%20only&amp;OUTPUT=EXL2K" TargetMode="External"/><Relationship Id="rId60" Type="http://schemas.openxmlformats.org/officeDocument/2006/relationships/hyperlink" Target="https://webfocus.ucop.edu/ibi_apps/WFServlet?IBIF_webapp=/ibi_apps&amp;IBIC_server=EDASERVE&amp;IBIWF_msgviewer=OFF&amp;IBIF_ex=CFRX3223&amp;CLICKED_ON=&amp;ROW=122&amp;COL=L1&amp;EFFDATE=FNL2016&amp;LOCATION_1=03Davis&amp;LOCATION_2=1Local%20only&amp;OUTPUT=EXL2K" TargetMode="External"/><Relationship Id="rId65" Type="http://schemas.openxmlformats.org/officeDocument/2006/relationships/hyperlink" Target="https://webfocus.ucop.edu/ibi_apps/WFServlet?IBIF_webapp=/ibi_apps&amp;IBIC_server=EDASERVE&amp;IBIWF_msgviewer=OFF&amp;IBIF_ex=CFRX3223&amp;CLICKED_ON=&amp;ROW=130&amp;COL=E1&amp;EFFDATE=FNL2016&amp;LOCATION_1=03Davis&amp;LOCATION_2=1Local%20only&amp;OUTPUT=EXL2K" TargetMode="External"/><Relationship Id="rId73" Type="http://schemas.openxmlformats.org/officeDocument/2006/relationships/hyperlink" Target="https://webfocus.ucop.edu/ibi_apps/WFServlet?IBIF_webapp=/ibi_apps&amp;IBIC_server=EDASERVE&amp;IBIWF_msgviewer=OFF&amp;IBIF_ex=CFRX3223&amp;CLICKED_ON=&amp;ROW=132&amp;COL=B1&amp;EFFDATE=FNL2016&amp;LOCATION_1=03Davis&amp;LOCATION_2=1Local%20only&amp;OUTPUT=EXL2K" TargetMode="External"/><Relationship Id="rId78" Type="http://schemas.openxmlformats.org/officeDocument/2006/relationships/hyperlink" Target="https://webfocus.ucop.edu/ibi_apps/WFServlet?IBIF_webapp=/ibi_apps&amp;IBIC_server=EDASERVE&amp;IBIWF_msgviewer=OFF&amp;IBIF_ex=CFRX3223&amp;CLICKED_ON=&amp;ROW=132&amp;COL=K1&amp;EFFDATE=FNL2016&amp;LOCATION_1=03Davis&amp;LOCATION_2=1Local%20only&amp;OUTPUT=EXL2K" TargetMode="External"/><Relationship Id="rId81" Type="http://schemas.openxmlformats.org/officeDocument/2006/relationships/hyperlink" Target="https://webfocus.ucop.edu/ibi_apps/WFServlet?IBIF_webapp=/ibi_apps&amp;IBIC_server=EDASERVE&amp;IBIWF_msgviewer=OFF&amp;IBIF_ex=CFRX3223&amp;CLICKED_ON=&amp;ROW=140&amp;COL=J1&amp;EFFDATE=FNL2016&amp;LOCATION_1=03Davis&amp;LOCATION_2=1Local%20only&amp;OUTPUT=EXL2K" TargetMode="External"/><Relationship Id="rId86" Type="http://schemas.openxmlformats.org/officeDocument/2006/relationships/hyperlink" Target="https://webfocus.ucop.edu/ibi_apps/WFServlet?IBIF_webapp=/ibi_apps&amp;IBIC_server=EDASERVE&amp;IBIWF_msgviewer=OFF&amp;IBIF_ex=CFRX3223&amp;CLICKED_ON=&amp;ROW=150&amp;COL=C1&amp;EFFDATE=FNL2016&amp;LOCATION_1=03Davis&amp;LOCATION_2=1Local%20only&amp;OUTPUT=EXL2K" TargetMode="External"/><Relationship Id="rId94" Type="http://schemas.openxmlformats.org/officeDocument/2006/relationships/hyperlink" Target="https://webfocus.ucop.edu/ibi_apps/WFServlet?IBIF_webapp=/ibi_apps&amp;IBIC_server=EDASERVE&amp;IBIWF_msgviewer=OFF&amp;IBIF_ex=CFRX3223&amp;CLICKED_ON=&amp;ROW=150&amp;COL=L1&amp;EFFDATE=FNL2016&amp;LOCATION_1=03Davis&amp;LOCATION_2=1Local%20only&amp;OUTPUT=EXL2K" TargetMode="External"/><Relationship Id="rId99" Type="http://schemas.openxmlformats.org/officeDocument/2006/relationships/hyperlink" Target="https://webfocus.ucop.edu/ibi_apps/WFServlet?IBIF_webapp=/ibi_apps&amp;IBIC_server=EDASERVE&amp;IBIWF_msgviewer=OFF&amp;IBIF_ex=CFRX3223&amp;CLICKED_ON=&amp;ROW=152&amp;COL=K1&amp;EFFDATE=FNL2016&amp;LOCATION_1=03Davis&amp;LOCATION_2=1Local%20only&amp;OUTPUT=EXL2K" TargetMode="External"/><Relationship Id="rId101" Type="http://schemas.openxmlformats.org/officeDocument/2006/relationships/hyperlink" Target="https://webfocus.ucop.edu/ibi_apps/WFServlet?IBIF_webapp=/ibi_apps&amp;IBIC_server=EDASERVE&amp;IBIWF_msgviewer=OFF&amp;IBIF_ex=CFRX3223&amp;CLICKED_ON=&amp;ROW=160&amp;COL=A1&amp;EFFDATE=FNL2016&amp;LOCATION_1=03Davis&amp;LOCATION_2=1Local%20only&amp;OUTPUT=EXL2K" TargetMode="External"/><Relationship Id="rId122" Type="http://schemas.openxmlformats.org/officeDocument/2006/relationships/hyperlink" Target="https://webfocus.ucop.edu/ibi_apps/WFServlet?IBIF_webapp=/ibi_apps&amp;IBIC_server=EDASERVE&amp;IBIWF_msgviewer=OFF&amp;IBIF_ex=CFRX3223&amp;CLICKED_ON=&amp;ROW=170&amp;COL=I1&amp;EFFDATE=FNL2016&amp;LOCATION_1=03Davis&amp;LOCATION_2=1Local%20only&amp;OUTPUT=EXL2K" TargetMode="External"/><Relationship Id="rId130" Type="http://schemas.openxmlformats.org/officeDocument/2006/relationships/hyperlink" Target="https://webfocus.ucop.edu/ibi_apps/WFServlet?IBIF_webapp=/ibi_apps&amp;IBIC_server=EDASERVE&amp;IBIWF_msgviewer=OFF&amp;IBIF_ex=CFRX3223&amp;CLICKED_ON=&amp;ROW=180&amp;COL=A1&amp;EFFDATE=FNL2016&amp;LOCATION_1=03Davis&amp;LOCATION_2=1Local%20only&amp;OUTPUT=EXL2K" TargetMode="External"/><Relationship Id="rId135" Type="http://schemas.openxmlformats.org/officeDocument/2006/relationships/hyperlink" Target="https://webfocus.ucop.edu/ibi_apps/WFServlet?IBIF_webapp=/ibi_apps&amp;IBIC_server=EDASERVE&amp;IBIWF_msgviewer=OFF&amp;IBIF_ex=CFRX3223&amp;CLICKED_ON=&amp;ROW=180&amp;COL=G1&amp;EFFDATE=FNL2016&amp;LOCATION_1=03Davis&amp;LOCATION_2=1Local%20only&amp;OUTPUT=EXL2K" TargetMode="External"/><Relationship Id="rId143" Type="http://schemas.openxmlformats.org/officeDocument/2006/relationships/hyperlink" Target="https://webfocus.ucop.edu/ibi_apps/WFServlet?IBIF_webapp=/ibi_apps&amp;IBIC_server=EDASERVE&amp;IBIWF_msgviewer=OFF&amp;IBIF_ex=CFRX3223&amp;CLICKED_ON=&amp;ROW=190&amp;COL=E1&amp;EFFDATE=FNL2016&amp;LOCATION_1=03Davis&amp;LOCATION_2=1Local%20only&amp;OUTPUT=EXL2K" TargetMode="External"/><Relationship Id="rId148" Type="http://schemas.openxmlformats.org/officeDocument/2006/relationships/hyperlink" Target="https://webfocus.ucop.edu/ibi_apps/WFServlet?IBIF_webapp=/ibi_apps&amp;IBIC_server=EDASERVE&amp;IBIWF_msgviewer=OFF&amp;IBIF_ex=CFRX3223&amp;CLICKED_ON=&amp;ROW=192&amp;COL=E1&amp;EFFDATE=FNL2016&amp;LOCATION_1=03Davis&amp;LOCATION_2=1Local%20only&amp;OUTPUT=EXL2K" TargetMode="External"/><Relationship Id="rId151" Type="http://schemas.openxmlformats.org/officeDocument/2006/relationships/hyperlink" Target="https://webfocus.ucop.edu/ibi_apps/WFServlet?IBIF_webapp=/ibi_apps&amp;IBIC_server=EDASERVE&amp;IBIWF_msgviewer=OFF&amp;IBIF_ex=CFRX3223&amp;CLICKED_ON=&amp;ROW=192&amp;COL=L1&amp;EFFDATE=FNL2016&amp;LOCATION_1=03Davis&amp;LOCATION_2=1Local%20only&amp;OUTPUT=EXL2K" TargetMode="External"/><Relationship Id="rId4" Type="http://schemas.openxmlformats.org/officeDocument/2006/relationships/hyperlink" Target="https://webfocus.ucop.edu/ibi_apps/WFServlet?IBIF_webapp=/ibi_apps&amp;IBIC_server=EDASERVE&amp;IBIWF_msgviewer=OFF&amp;IBIF_ex=CFRX3223&amp;CLICKED_ON=&amp;ROW=100&amp;COL=D1&amp;EFFDATE=FNL2016&amp;LOCATION_1=03Davis&amp;LOCATION_2=1Local%20only&amp;OUTPUT=EXL2K" TargetMode="External"/><Relationship Id="rId9" Type="http://schemas.openxmlformats.org/officeDocument/2006/relationships/hyperlink" Target="https://webfocus.ucop.edu/ibi_apps/WFServlet?IBIF_webapp=/ibi_apps&amp;IBIC_server=EDASERVE&amp;IBIWF_msgviewer=OFF&amp;IBIF_ex=CFRX3223&amp;CLICKED_ON=&amp;ROW=100&amp;COL=I1&amp;EFFDATE=FNL2016&amp;LOCATION_1=03Davis&amp;LOCATION_2=1Local%20only&amp;OUTPUT=EXL2K" TargetMode="External"/><Relationship Id="rId13" Type="http://schemas.openxmlformats.org/officeDocument/2006/relationships/hyperlink" Target="https://webfocus.ucop.edu/ibi_apps/WFServlet?IBIF_webapp=/ibi_apps&amp;IBIC_server=EDASERVE&amp;IBIWF_msgviewer=OFF&amp;IBIF_ex=CFRX3223&amp;CLICKED_ON=&amp;ROW=102&amp;COL=B1&amp;EFFDATE=FNL2016&amp;LOCATION_1=03Davis&amp;LOCATION_2=1Local%20only&amp;OUTPUT=EXL2K" TargetMode="External"/><Relationship Id="rId18" Type="http://schemas.openxmlformats.org/officeDocument/2006/relationships/hyperlink" Target="https://webfocus.ucop.edu/ibi_apps/WFServlet?IBIF_webapp=/ibi_apps&amp;IBIC_server=EDASERVE&amp;IBIWF_msgviewer=OFF&amp;IBIF_ex=CFRX3223&amp;CLICKED_ON=&amp;ROW=102&amp;COL=H1&amp;EFFDATE=FNL2016&amp;LOCATION_1=03Davis&amp;LOCATION_2=1Local%20only&amp;OUTPUT=EXL2K" TargetMode="External"/><Relationship Id="rId39" Type="http://schemas.openxmlformats.org/officeDocument/2006/relationships/hyperlink" Target="https://webfocus.ucop.edu/ibi_apps/WFServlet?IBIF_webapp=/ibi_apps&amp;IBIC_server=EDASERVE&amp;IBIWF_msgviewer=OFF&amp;IBIF_ex=CFRX3223&amp;CLICKED_ON=&amp;ROW=112&amp;COL=K1&amp;EFFDATE=FNL2016&amp;LOCATION_1=03Davis&amp;LOCATION_2=1Local%20only&amp;OUTPUT=EXL2K" TargetMode="External"/><Relationship Id="rId109" Type="http://schemas.openxmlformats.org/officeDocument/2006/relationships/hyperlink" Target="https://webfocus.ucop.edu/ibi_apps/WFServlet?IBIF_webapp=/ibi_apps&amp;IBIC_server=EDASERVE&amp;IBIWF_msgviewer=OFF&amp;IBIF_ex=CFRX3223&amp;CLICKED_ON=&amp;ROW=160&amp;COL=K1&amp;EFFDATE=FNL2016&amp;LOCATION_1=03Davis&amp;LOCATION_2=1Local%20only&amp;OUTPUT=EXL2K" TargetMode="External"/><Relationship Id="rId34" Type="http://schemas.openxmlformats.org/officeDocument/2006/relationships/hyperlink" Target="https://webfocus.ucop.edu/ibi_apps/WFServlet?IBIF_webapp=/ibi_apps&amp;IBIC_server=EDASERVE&amp;IBIWF_msgviewer=OFF&amp;IBIF_ex=CFRX3223&amp;CLICKED_ON=&amp;ROW=112&amp;COL=D1&amp;EFFDATE=FNL2016&amp;LOCATION_1=03Davis&amp;LOCATION_2=1Local%20only&amp;OUTPUT=EXL2K" TargetMode="External"/><Relationship Id="rId50" Type="http://schemas.openxmlformats.org/officeDocument/2006/relationships/hyperlink" Target="https://webfocus.ucop.edu/ibi_apps/WFServlet?IBIF_webapp=/ibi_apps&amp;IBIC_server=EDASERVE&amp;IBIWF_msgviewer=OFF&amp;IBIF_ex=CFRX3223&amp;CLICKED_ON=&amp;ROW=120&amp;COL=K1&amp;EFFDATE=FNL2016&amp;LOCATION_1=03Davis&amp;LOCATION_2=1Local%20only&amp;OUTPUT=EXL2K" TargetMode="External"/><Relationship Id="rId55" Type="http://schemas.openxmlformats.org/officeDocument/2006/relationships/hyperlink" Target="https://webfocus.ucop.edu/ibi_apps/WFServlet?IBIF_webapp=/ibi_apps&amp;IBIC_server=EDASERVE&amp;IBIWF_msgviewer=OFF&amp;IBIF_ex=CFRX3223&amp;CLICKED_ON=&amp;ROW=122&amp;COL=E1&amp;EFFDATE=FNL2016&amp;LOCATION_1=03Davis&amp;LOCATION_2=1Local%20only&amp;OUTPUT=EXL2K" TargetMode="External"/><Relationship Id="rId76" Type="http://schemas.openxmlformats.org/officeDocument/2006/relationships/hyperlink" Target="https://webfocus.ucop.edu/ibi_apps/WFServlet?IBIF_webapp=/ibi_apps&amp;IBIC_server=EDASERVE&amp;IBIWF_msgviewer=OFF&amp;IBIF_ex=CFRX3223&amp;CLICKED_ON=&amp;ROW=132&amp;COL=G1&amp;EFFDATE=FNL2016&amp;LOCATION_1=03Davis&amp;LOCATION_2=1Local%20only&amp;OUTPUT=EXL2K" TargetMode="External"/><Relationship Id="rId97" Type="http://schemas.openxmlformats.org/officeDocument/2006/relationships/hyperlink" Target="https://webfocus.ucop.edu/ibi_apps/WFServlet?IBIF_webapp=/ibi_apps&amp;IBIC_server=EDASERVE&amp;IBIWF_msgviewer=OFF&amp;IBIF_ex=CFRX3223&amp;CLICKED_ON=&amp;ROW=152&amp;COL=F1&amp;EFFDATE=FNL2016&amp;LOCATION_1=03Davis&amp;LOCATION_2=1Local%20only&amp;OUTPUT=EXL2K" TargetMode="External"/><Relationship Id="rId104" Type="http://schemas.openxmlformats.org/officeDocument/2006/relationships/hyperlink" Target="https://webfocus.ucop.edu/ibi_apps/WFServlet?IBIF_webapp=/ibi_apps&amp;IBIC_server=EDASERVE&amp;IBIWF_msgviewer=OFF&amp;IBIF_ex=CFRX3223&amp;CLICKED_ON=&amp;ROW=160&amp;COL=E1&amp;EFFDATE=FNL2016&amp;LOCATION_1=03Davis&amp;LOCATION_2=1Local%20only&amp;OUTPUT=EXL2K" TargetMode="External"/><Relationship Id="rId120" Type="http://schemas.openxmlformats.org/officeDocument/2006/relationships/hyperlink" Target="https://webfocus.ucop.edu/ibi_apps/WFServlet?IBIF_webapp=/ibi_apps&amp;IBIC_server=EDASERVE&amp;IBIWF_msgviewer=OFF&amp;IBIF_ex=CFRX3223&amp;CLICKED_ON=&amp;ROW=170&amp;COL=G1&amp;EFFDATE=FNL2016&amp;LOCATION_1=03Davis&amp;LOCATION_2=1Local%20only&amp;OUTPUT=EXL2K" TargetMode="External"/><Relationship Id="rId125" Type="http://schemas.openxmlformats.org/officeDocument/2006/relationships/hyperlink" Target="https://webfocus.ucop.edu/ibi_apps/WFServlet?IBIF_webapp=/ibi_apps&amp;IBIC_server=EDASERVE&amp;IBIWF_msgviewer=OFF&amp;IBIF_ex=CFRX3223&amp;CLICKED_ON=&amp;ROW=172&amp;COL=A1&amp;EFFDATE=FNL2016&amp;LOCATION_1=03Davis&amp;LOCATION_2=1Local%20only&amp;OUTPUT=EXL2K" TargetMode="External"/><Relationship Id="rId141" Type="http://schemas.openxmlformats.org/officeDocument/2006/relationships/hyperlink" Target="https://webfocus.ucop.edu/ibi_apps/WFServlet?IBIF_webapp=/ibi_apps&amp;IBIC_server=EDASERVE&amp;IBIWF_msgviewer=OFF&amp;IBIF_ex=CFRX3223&amp;CLICKED_ON=&amp;ROW=182&amp;COL=I1&amp;EFFDATE=FNL2016&amp;LOCATION_1=03Davis&amp;LOCATION_2=1Local%20only&amp;OUTPUT=EXL2K" TargetMode="External"/><Relationship Id="rId146" Type="http://schemas.openxmlformats.org/officeDocument/2006/relationships/hyperlink" Target="https://webfocus.ucop.edu/ibi_apps/WFServlet?IBIF_webapp=/ibi_apps&amp;IBIC_server=EDASERVE&amp;IBIWF_msgviewer=OFF&amp;IBIF_ex=CFRX3223&amp;CLICKED_ON=&amp;ROW=190&amp;COL=K1&amp;EFFDATE=FNL2016&amp;LOCATION_1=03Davis&amp;LOCATION_2=1Local%20only&amp;OUTPUT=EXL2K" TargetMode="External"/><Relationship Id="rId7" Type="http://schemas.openxmlformats.org/officeDocument/2006/relationships/hyperlink" Target="https://webfocus.ucop.edu/ibi_apps/WFServlet?IBIF_webapp=/ibi_apps&amp;IBIC_server=EDASERVE&amp;IBIWF_msgviewer=OFF&amp;IBIF_ex=CFRX3223&amp;CLICKED_ON=&amp;ROW=100&amp;COL=G1&amp;EFFDATE=FNL2016&amp;LOCATION_1=03Davis&amp;LOCATION_2=1Local%20only&amp;OUTPUT=EXL2K" TargetMode="External"/><Relationship Id="rId71" Type="http://schemas.openxmlformats.org/officeDocument/2006/relationships/hyperlink" Target="https://webfocus.ucop.edu/ibi_apps/WFServlet?IBIF_webapp=/ibi_apps&amp;IBIC_server=EDASERVE&amp;IBIWF_msgviewer=OFF&amp;IBIF_ex=CFRX3223&amp;CLICKED_ON=&amp;ROW=130&amp;COL=L1&amp;EFFDATE=FNL2016&amp;LOCATION_1=03Davis&amp;LOCATION_2=1Local%20only&amp;OUTPUT=EXL2K" TargetMode="External"/><Relationship Id="rId92" Type="http://schemas.openxmlformats.org/officeDocument/2006/relationships/hyperlink" Target="https://webfocus.ucop.edu/ibi_apps/WFServlet?IBIF_webapp=/ibi_apps&amp;IBIC_server=EDASERVE&amp;IBIWF_msgviewer=OFF&amp;IBIF_ex=CFRX3223&amp;CLICKED_ON=&amp;ROW=150&amp;COL=I1&amp;EFFDATE=FNL2016&amp;LOCATION_1=03Davis&amp;LOCATION_2=1Local%20only&amp;OUTPUT=EXL2K" TargetMode="External"/><Relationship Id="rId2" Type="http://schemas.openxmlformats.org/officeDocument/2006/relationships/hyperlink" Target="https://webfocus.ucop.edu/ibi_apps/WFServlet?IBIF_webapp=/ibi_apps&amp;IBIC_server=EDASERVE&amp;IBIWF_msgviewer=OFF&amp;IBIF_ex=CFRX3223&amp;CLICKED_ON=&amp;ROW=100&amp;COL=B1&amp;EFFDATE=FNL2016&amp;LOCATION_1=03Davis&amp;LOCATION_2=1Local%20only&amp;OUTPUT=EXL2K" TargetMode="External"/><Relationship Id="rId29" Type="http://schemas.openxmlformats.org/officeDocument/2006/relationships/hyperlink" Target="https://webfocus.ucop.edu/ibi_apps/WFServlet?IBIF_webapp=/ibi_apps&amp;IBIC_server=EDASERVE&amp;IBIWF_msgviewer=OFF&amp;IBIF_ex=CFRX3223&amp;CLICKED_ON=&amp;ROW=110&amp;COL=K1&amp;EFFDATE=FNL2016&amp;LOCATION_1=03Davis&amp;LOCATION_2=1Local%20only&amp;OUTPUT=EXL2K" TargetMode="External"/><Relationship Id="rId24" Type="http://schemas.openxmlformats.org/officeDocument/2006/relationships/hyperlink" Target="https://webfocus.ucop.edu/ibi_apps/WFServlet?IBIF_webapp=/ibi_apps&amp;IBIC_server=EDASERVE&amp;IBIWF_msgviewer=OFF&amp;IBIF_ex=CFRX3223&amp;CLICKED_ON=&amp;ROW=110&amp;COL=D1&amp;EFFDATE=FNL2016&amp;LOCATION_1=03Davis&amp;LOCATION_2=1Local%20only&amp;OUTPUT=EXL2K" TargetMode="External"/><Relationship Id="rId40" Type="http://schemas.openxmlformats.org/officeDocument/2006/relationships/hyperlink" Target="https://webfocus.ucop.edu/ibi_apps/WFServlet?IBIF_webapp=/ibi_apps&amp;IBIC_server=EDASERVE&amp;IBIWF_msgviewer=OFF&amp;IBIF_ex=CFRX3223&amp;CLICKED_ON=&amp;ROW=112&amp;COL=L1&amp;EFFDATE=FNL2016&amp;LOCATION_1=03Davis&amp;LOCATION_2=1Local%20only&amp;OUTPUT=EXL2K" TargetMode="External"/><Relationship Id="rId45" Type="http://schemas.openxmlformats.org/officeDocument/2006/relationships/hyperlink" Target="https://webfocus.ucop.edu/ibi_apps/WFServlet?IBIF_webapp=/ibi_apps&amp;IBIC_server=EDASERVE&amp;IBIWF_msgviewer=OFF&amp;IBIF_ex=CFRX3223&amp;CLICKED_ON=&amp;ROW=120&amp;COL=E1&amp;EFFDATE=FNL2016&amp;LOCATION_1=03Davis&amp;LOCATION_2=1Local%20only&amp;OUTPUT=EXL2K" TargetMode="External"/><Relationship Id="rId66" Type="http://schemas.openxmlformats.org/officeDocument/2006/relationships/hyperlink" Target="https://webfocus.ucop.edu/ibi_apps/WFServlet?IBIF_webapp=/ibi_apps&amp;IBIC_server=EDASERVE&amp;IBIWF_msgviewer=OFF&amp;IBIF_ex=CFRX3223&amp;CLICKED_ON=&amp;ROW=130&amp;COL=F1&amp;EFFDATE=FNL2016&amp;LOCATION_1=03Davis&amp;LOCATION_2=1Local%20only&amp;OUTPUT=EXL2K" TargetMode="External"/><Relationship Id="rId87" Type="http://schemas.openxmlformats.org/officeDocument/2006/relationships/hyperlink" Target="https://webfocus.ucop.edu/ibi_apps/WFServlet?IBIF_webapp=/ibi_apps&amp;IBIC_server=EDASERVE&amp;IBIWF_msgviewer=OFF&amp;IBIF_ex=CFRX3223&amp;CLICKED_ON=&amp;ROW=150&amp;COL=D1&amp;EFFDATE=FNL2016&amp;LOCATION_1=03Davis&amp;LOCATION_2=1Local%20only&amp;OUTPUT=EXL2K" TargetMode="External"/><Relationship Id="rId110" Type="http://schemas.openxmlformats.org/officeDocument/2006/relationships/hyperlink" Target="https://webfocus.ucop.edu/ibi_apps/WFServlet?IBIF_webapp=/ibi_apps&amp;IBIC_server=EDASERVE&amp;IBIWF_msgviewer=OFF&amp;IBIF_ex=CFRX3223&amp;CLICKED_ON=&amp;ROW=160&amp;COL=L1&amp;EFFDATE=FNL2016&amp;LOCATION_1=03Davis&amp;LOCATION_2=1Local%20only&amp;OUTPUT=EXL2K" TargetMode="External"/><Relationship Id="rId115" Type="http://schemas.openxmlformats.org/officeDocument/2006/relationships/hyperlink" Target="https://webfocus.ucop.edu/ibi_apps/WFServlet?IBIF_webapp=/ibi_apps&amp;IBIC_server=EDASERVE&amp;IBIWF_msgviewer=OFF&amp;IBIF_ex=CFRX3223&amp;CLICKED_ON=&amp;ROW=162&amp;COL=K1&amp;EFFDATE=FNL2016&amp;LOCATION_1=03Davis&amp;LOCATION_2=1Local%20only&amp;OUTPUT=EXL2K" TargetMode="External"/><Relationship Id="rId131" Type="http://schemas.openxmlformats.org/officeDocument/2006/relationships/hyperlink" Target="https://webfocus.ucop.edu/ibi_apps/WFServlet?IBIF_webapp=/ibi_apps&amp;IBIC_server=EDASERVE&amp;IBIWF_msgviewer=OFF&amp;IBIF_ex=CFRX3223&amp;CLICKED_ON=&amp;ROW=180&amp;COL=B1&amp;EFFDATE=FNL2016&amp;LOCATION_1=03Davis&amp;LOCATION_2=1Local%20only&amp;OUTPUT=EXL2K" TargetMode="External"/><Relationship Id="rId136" Type="http://schemas.openxmlformats.org/officeDocument/2006/relationships/hyperlink" Target="https://webfocus.ucop.edu/ibi_apps/WFServlet?IBIF_webapp=/ibi_apps&amp;IBIC_server=EDASERVE&amp;IBIWF_msgviewer=OFF&amp;IBIF_ex=CFRX3223&amp;CLICKED_ON=&amp;ROW=180&amp;COL=H1&amp;EFFDATE=FNL2016&amp;LOCATION_1=03Davis&amp;LOCATION_2=1Local%20only&amp;OUTPUT=EXL2K" TargetMode="External"/><Relationship Id="rId61" Type="http://schemas.openxmlformats.org/officeDocument/2006/relationships/hyperlink" Target="https://webfocus.ucop.edu/ibi_apps/WFServlet?IBIF_webapp=/ibi_apps&amp;IBIC_server=EDASERVE&amp;IBIWF_msgviewer=OFF&amp;IBIF_ex=CFRX3223&amp;CLICKED_ON=&amp;ROW=130&amp;COL=A1&amp;EFFDATE=FNL2016&amp;LOCATION_1=03Davis&amp;LOCATION_2=1Local%20only&amp;OUTPUT=EXL2K" TargetMode="External"/><Relationship Id="rId82" Type="http://schemas.openxmlformats.org/officeDocument/2006/relationships/hyperlink" Target="https://webfocus.ucop.edu/ibi_apps/WFServlet?IBIF_webapp=/ibi_apps&amp;IBIC_server=EDASERVE&amp;IBIWF_msgviewer=OFF&amp;IBIF_ex=CFRX3223&amp;CLICKED_ON=&amp;ROW=140&amp;COL=K1&amp;EFFDATE=FNL2016&amp;LOCATION_1=03Davis&amp;LOCATION_2=1Local%20only&amp;OUTPUT=EXL2K" TargetMode="External"/><Relationship Id="rId19" Type="http://schemas.openxmlformats.org/officeDocument/2006/relationships/hyperlink" Target="https://webfocus.ucop.edu/ibi_apps/WFServlet?IBIF_webapp=/ibi_apps&amp;IBIC_server=EDASERVE&amp;IBIWF_msgviewer=OFF&amp;IBIF_ex=CFRX3223&amp;CLICKED_ON=&amp;ROW=102&amp;COL=K1&amp;EFFDATE=FNL2016&amp;LOCATION_1=03Davis&amp;LOCATION_2=1Local%20only&amp;OUTPUT=EXL2K" TargetMode="External"/><Relationship Id="rId14" Type="http://schemas.openxmlformats.org/officeDocument/2006/relationships/hyperlink" Target="https://webfocus.ucop.edu/ibi_apps/WFServlet?IBIF_webapp=/ibi_apps&amp;IBIC_server=EDASERVE&amp;IBIWF_msgviewer=OFF&amp;IBIF_ex=CFRX3223&amp;CLICKED_ON=&amp;ROW=102&amp;COL=C1&amp;EFFDATE=FNL2016&amp;LOCATION_1=03Davis&amp;LOCATION_2=1Local%20only&amp;OUTPUT=EXL2K" TargetMode="External"/><Relationship Id="rId30" Type="http://schemas.openxmlformats.org/officeDocument/2006/relationships/hyperlink" Target="https://webfocus.ucop.edu/ibi_apps/WFServlet?IBIF_webapp=/ibi_apps&amp;IBIC_server=EDASERVE&amp;IBIWF_msgviewer=OFF&amp;IBIF_ex=CFRX3223&amp;CLICKED_ON=&amp;ROW=110&amp;COL=L1&amp;EFFDATE=FNL2016&amp;LOCATION_1=03Davis&amp;LOCATION_2=1Local%20only&amp;OUTPUT=EXL2K" TargetMode="External"/><Relationship Id="rId35" Type="http://schemas.openxmlformats.org/officeDocument/2006/relationships/hyperlink" Target="https://webfocus.ucop.edu/ibi_apps/WFServlet?IBIF_webapp=/ibi_apps&amp;IBIC_server=EDASERVE&amp;IBIWF_msgviewer=OFF&amp;IBIF_ex=CFRX3223&amp;CLICKED_ON=&amp;ROW=112&amp;COL=E1&amp;EFFDATE=FNL2016&amp;LOCATION_1=03Davis&amp;LOCATION_2=1Local%20only&amp;OUTPUT=EXL2K" TargetMode="External"/><Relationship Id="rId56" Type="http://schemas.openxmlformats.org/officeDocument/2006/relationships/hyperlink" Target="https://webfocus.ucop.edu/ibi_apps/WFServlet?IBIF_webapp=/ibi_apps&amp;IBIC_server=EDASERVE&amp;IBIWF_msgviewer=OFF&amp;IBIF_ex=CFRX3223&amp;CLICKED_ON=&amp;ROW=122&amp;COL=F1&amp;EFFDATE=FNL2016&amp;LOCATION_1=03Davis&amp;LOCATION_2=1Local%20only&amp;OUTPUT=EXL2K" TargetMode="External"/><Relationship Id="rId77" Type="http://schemas.openxmlformats.org/officeDocument/2006/relationships/hyperlink" Target="https://webfocus.ucop.edu/ibi_apps/WFServlet?IBIF_webapp=/ibi_apps&amp;IBIC_server=EDASERVE&amp;IBIWF_msgviewer=OFF&amp;IBIF_ex=CFRX3223&amp;CLICKED_ON=&amp;ROW=132&amp;COL=H1&amp;EFFDATE=FNL2016&amp;LOCATION_1=03Davis&amp;LOCATION_2=1Local%20only&amp;OUTPUT=EXL2K" TargetMode="External"/><Relationship Id="rId100" Type="http://schemas.openxmlformats.org/officeDocument/2006/relationships/hyperlink" Target="https://webfocus.ucop.edu/ibi_apps/WFServlet?IBIF_webapp=/ibi_apps&amp;IBIC_server=EDASERVE&amp;IBIWF_msgviewer=OFF&amp;IBIF_ex=CFRX3223&amp;CLICKED_ON=&amp;ROW=152&amp;COL=L1&amp;EFFDATE=FNL2016&amp;LOCATION_1=03Davis&amp;LOCATION_2=1Local%20only&amp;OUTPUT=EXL2K" TargetMode="External"/><Relationship Id="rId105" Type="http://schemas.openxmlformats.org/officeDocument/2006/relationships/hyperlink" Target="https://webfocus.ucop.edu/ibi_apps/WFServlet?IBIF_webapp=/ibi_apps&amp;IBIC_server=EDASERVE&amp;IBIWF_msgviewer=OFF&amp;IBIF_ex=CFRX3223&amp;CLICKED_ON=&amp;ROW=160&amp;COL=F1&amp;EFFDATE=FNL2016&amp;LOCATION_1=03Davis&amp;LOCATION_2=1Local%20only&amp;OUTPUT=EXL2K" TargetMode="External"/><Relationship Id="rId126" Type="http://schemas.openxmlformats.org/officeDocument/2006/relationships/hyperlink" Target="https://webfocus.ucop.edu/ibi_apps/WFServlet?IBIF_webapp=/ibi_apps&amp;IBIC_server=EDASERVE&amp;IBIWF_msgviewer=OFF&amp;IBIF_ex=CFRX3223&amp;CLICKED_ON=&amp;ROW=172&amp;COL=B1&amp;EFFDATE=FNL2016&amp;LOCATION_1=03Davis&amp;LOCATION_2=1Local%20only&amp;OUTPUT=EXL2K" TargetMode="External"/><Relationship Id="rId147" Type="http://schemas.openxmlformats.org/officeDocument/2006/relationships/hyperlink" Target="https://webfocus.ucop.edu/ibi_apps/WFServlet?IBIF_webapp=/ibi_apps&amp;IBIC_server=EDASERVE&amp;IBIWF_msgviewer=OFF&amp;IBIF_ex=CFRX3223&amp;CLICKED_ON=&amp;ROW=190&amp;COL=L1&amp;EFFDATE=FNL2016&amp;LOCATION_1=03Davis&amp;LOCATION_2=1Local%20only&amp;OUTPUT=EXL2K" TargetMode="External"/><Relationship Id="rId8" Type="http://schemas.openxmlformats.org/officeDocument/2006/relationships/hyperlink" Target="https://webfocus.ucop.edu/ibi_apps/WFServlet?IBIF_webapp=/ibi_apps&amp;IBIC_server=EDASERVE&amp;IBIWF_msgviewer=OFF&amp;IBIF_ex=CFRX3223&amp;CLICKED_ON=&amp;ROW=100&amp;COL=H1&amp;EFFDATE=FNL2016&amp;LOCATION_1=03Davis&amp;LOCATION_2=1Local%20only&amp;OUTPUT=EXL2K" TargetMode="External"/><Relationship Id="rId51" Type="http://schemas.openxmlformats.org/officeDocument/2006/relationships/hyperlink" Target="https://webfocus.ucop.edu/ibi_apps/WFServlet?IBIF_webapp=/ibi_apps&amp;IBIC_server=EDASERVE&amp;IBIWF_msgviewer=OFF&amp;IBIF_ex=CFRX3223&amp;CLICKED_ON=&amp;ROW=120&amp;COL=L1&amp;EFFDATE=FNL2016&amp;LOCATION_1=03Davis&amp;LOCATION_2=1Local%20only&amp;OUTPUT=EXL2K" TargetMode="External"/><Relationship Id="rId72" Type="http://schemas.openxmlformats.org/officeDocument/2006/relationships/hyperlink" Target="https://webfocus.ucop.edu/ibi_apps/WFServlet?IBIF_webapp=/ibi_apps&amp;IBIC_server=EDASERVE&amp;IBIWF_msgviewer=OFF&amp;IBIF_ex=CFRX3223&amp;CLICKED_ON=&amp;ROW=132&amp;COL=A1&amp;EFFDATE=FNL2016&amp;LOCATION_1=03Davis&amp;LOCATION_2=1Local%20only&amp;OUTPUT=EXL2K" TargetMode="External"/><Relationship Id="rId93" Type="http://schemas.openxmlformats.org/officeDocument/2006/relationships/hyperlink" Target="https://webfocus.ucop.edu/ibi_apps/WFServlet?IBIF_webapp=/ibi_apps&amp;IBIC_server=EDASERVE&amp;IBIWF_msgviewer=OFF&amp;IBIF_ex=CFRX3223&amp;CLICKED_ON=&amp;ROW=150&amp;COL=K1&amp;EFFDATE=FNL2016&amp;LOCATION_1=03Davis&amp;LOCATION_2=1Local%20only&amp;OUTPUT=EXL2K" TargetMode="External"/><Relationship Id="rId98" Type="http://schemas.openxmlformats.org/officeDocument/2006/relationships/hyperlink" Target="https://webfocus.ucop.edu/ibi_apps/WFServlet?IBIF_webapp=/ibi_apps&amp;IBIC_server=EDASERVE&amp;IBIWF_msgviewer=OFF&amp;IBIF_ex=CFRX3223&amp;CLICKED_ON=&amp;ROW=152&amp;COL=H1&amp;EFFDATE=FNL2016&amp;LOCATION_1=03Davis&amp;LOCATION_2=1Local%20only&amp;OUTPUT=EXL2K" TargetMode="External"/><Relationship Id="rId121" Type="http://schemas.openxmlformats.org/officeDocument/2006/relationships/hyperlink" Target="https://webfocus.ucop.edu/ibi_apps/WFServlet?IBIF_webapp=/ibi_apps&amp;IBIC_server=EDASERVE&amp;IBIWF_msgviewer=OFF&amp;IBIF_ex=CFRX3223&amp;CLICKED_ON=&amp;ROW=170&amp;COL=H1&amp;EFFDATE=FNL2016&amp;LOCATION_1=03Davis&amp;LOCATION_2=1Local%20only&amp;OUTPUT=EXL2K" TargetMode="External"/><Relationship Id="rId142" Type="http://schemas.openxmlformats.org/officeDocument/2006/relationships/hyperlink" Target="https://webfocus.ucop.edu/ibi_apps/WFServlet?IBIF_webapp=/ibi_apps&amp;IBIC_server=EDASERVE&amp;IBIWF_msgviewer=OFF&amp;IBIF_ex=CFRX3223&amp;CLICKED_ON=&amp;ROW=182&amp;COL=K1&amp;EFFDATE=FNL2016&amp;LOCATION_1=03Davis&amp;LOCATION_2=1Local%20only&amp;OUTPUT=EXL2K" TargetMode="External"/><Relationship Id="rId3" Type="http://schemas.openxmlformats.org/officeDocument/2006/relationships/hyperlink" Target="https://webfocus.ucop.edu/ibi_apps/WFServlet?IBIF_webapp=/ibi_apps&amp;IBIC_server=EDASERVE&amp;IBIWF_msgviewer=OFF&amp;IBIF_ex=CFRX3223&amp;CLICKED_ON=&amp;ROW=100&amp;COL=C1&amp;EFFDATE=FNL2016&amp;LOCATION_1=03Davis&amp;LOCATION_2=1Local%20only&amp;OUTPUT=EXL2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996"/>
  <sheetViews>
    <sheetView tabSelected="1" zoomScaleNormal="100" zoomScaleSheetLayoutView="100" workbookViewId="0">
      <selection sqref="A1:R994"/>
    </sheetView>
  </sheetViews>
  <sheetFormatPr defaultColWidth="9.109375" defaultRowHeight="13.2" x14ac:dyDescent="0.25"/>
  <cols>
    <col min="1" max="1" width="2" style="6" customWidth="1"/>
    <col min="2" max="2" width="1.33203125" style="6" customWidth="1"/>
    <col min="3" max="3" width="1.109375" style="6" customWidth="1"/>
    <col min="4" max="4" width="1.109375" style="9" customWidth="1"/>
    <col min="5" max="5" width="32.5546875" style="6" customWidth="1"/>
    <col min="6" max="6" width="12" style="43" bestFit="1" customWidth="1"/>
    <col min="7" max="7" width="0.88671875" style="44" customWidth="1"/>
    <col min="8" max="8" width="13.44140625" style="43" bestFit="1" customWidth="1"/>
    <col min="9" max="9" width="1" style="43" customWidth="1"/>
    <col min="10" max="10" width="11.33203125" style="43" bestFit="1" customWidth="1"/>
    <col min="11" max="11" width="1" style="43" customWidth="1"/>
    <col min="12" max="12" width="10.6640625" style="43" customWidth="1"/>
    <col min="13" max="13" width="1" style="43" customWidth="1"/>
    <col min="14" max="14" width="11.33203125" style="43" bestFit="1" customWidth="1"/>
    <col min="15" max="15" width="1" style="43" customWidth="1"/>
    <col min="16" max="16" width="11.33203125" style="43" bestFit="1" customWidth="1"/>
    <col min="17" max="17" width="1" style="43" customWidth="1"/>
    <col min="18" max="18" width="10.6640625" style="43" customWidth="1"/>
    <col min="19" max="19" width="10.44140625" style="5" customWidth="1"/>
    <col min="20" max="16384" width="9.109375" style="6"/>
  </cols>
  <sheetData>
    <row r="1" spans="1:21" ht="21.75" customHeight="1" x14ac:dyDescent="0.25">
      <c r="A1" s="2"/>
      <c r="B1" s="2"/>
      <c r="C1" s="2"/>
      <c r="D1" s="3"/>
      <c r="E1" s="4" t="s">
        <v>16</v>
      </c>
      <c r="F1" s="32" t="s">
        <v>16</v>
      </c>
      <c r="G1" s="33"/>
      <c r="H1" s="34" t="s">
        <v>17</v>
      </c>
      <c r="I1" s="34"/>
      <c r="J1" s="34"/>
      <c r="K1" s="34"/>
      <c r="L1" s="34"/>
      <c r="M1" s="35"/>
      <c r="N1" s="34" t="s">
        <v>18</v>
      </c>
      <c r="O1" s="34"/>
      <c r="P1" s="34"/>
      <c r="Q1" s="34"/>
      <c r="R1" s="34"/>
    </row>
    <row r="2" spans="1:21" s="7" customFormat="1" ht="33.75" customHeight="1" x14ac:dyDescent="0.25">
      <c r="E2" s="7" t="s">
        <v>16</v>
      </c>
      <c r="F2" s="36" t="s">
        <v>4</v>
      </c>
      <c r="G2" s="37"/>
      <c r="H2" s="38" t="s">
        <v>19</v>
      </c>
      <c r="I2" s="38"/>
      <c r="J2" s="38"/>
      <c r="K2" s="39"/>
      <c r="L2" s="40" t="s">
        <v>5</v>
      </c>
      <c r="M2" s="41"/>
      <c r="N2" s="36" t="s">
        <v>20</v>
      </c>
      <c r="O2" s="42"/>
      <c r="P2" s="36" t="s">
        <v>3</v>
      </c>
      <c r="Q2" s="42"/>
      <c r="R2" s="36" t="s">
        <v>21</v>
      </c>
      <c r="S2" s="8"/>
    </row>
    <row r="3" spans="1:21" ht="17.100000000000001" customHeight="1" x14ac:dyDescent="0.25">
      <c r="H3" s="45" t="s">
        <v>22</v>
      </c>
      <c r="J3" s="46" t="s">
        <v>23</v>
      </c>
      <c r="R3" s="43" t="s">
        <v>16</v>
      </c>
    </row>
    <row r="4" spans="1:21" x14ac:dyDescent="0.25">
      <c r="A4" s="10" t="s">
        <v>24</v>
      </c>
      <c r="B4" s="10"/>
    </row>
    <row r="5" spans="1:21" x14ac:dyDescent="0.25">
      <c r="A5" s="11" t="s">
        <v>25</v>
      </c>
      <c r="B5" s="11"/>
      <c r="E5" s="10"/>
    </row>
    <row r="6" spans="1:21" x14ac:dyDescent="0.25">
      <c r="A6" s="11"/>
      <c r="B6" s="11"/>
      <c r="E6" s="10"/>
    </row>
    <row r="7" spans="1:21" x14ac:dyDescent="0.25">
      <c r="B7" s="6" t="s">
        <v>26</v>
      </c>
    </row>
    <row r="8" spans="1:21" s="78" customFormat="1" x14ac:dyDescent="0.25">
      <c r="C8" s="78" t="s">
        <v>27</v>
      </c>
      <c r="D8" s="53"/>
      <c r="F8" s="43">
        <f>SUM(H8:L8)</f>
        <v>9239000</v>
      </c>
      <c r="G8" s="47"/>
      <c r="H8" s="43">
        <v>2673000</v>
      </c>
      <c r="I8" s="47"/>
      <c r="J8" s="43">
        <v>247000</v>
      </c>
      <c r="K8" s="47"/>
      <c r="L8" s="43">
        <v>6319000</v>
      </c>
      <c r="M8" s="47"/>
      <c r="N8" s="43">
        <v>3399000</v>
      </c>
      <c r="O8" s="47"/>
      <c r="P8" s="43">
        <v>5839000</v>
      </c>
      <c r="Q8" s="47"/>
      <c r="R8" s="43">
        <v>-1000</v>
      </c>
      <c r="S8" s="43">
        <f t="shared" ref="S8" si="0">SUM(N8:P8)-R8-F8</f>
        <v>0</v>
      </c>
    </row>
    <row r="9" spans="1:21" x14ac:dyDescent="0.25">
      <c r="B9" s="9"/>
      <c r="C9" s="54" t="s">
        <v>255</v>
      </c>
      <c r="E9" s="13"/>
      <c r="F9" s="43">
        <f>SUM(H9:L9)</f>
        <v>9000</v>
      </c>
      <c r="G9" s="47"/>
      <c r="H9" s="43">
        <v>9000</v>
      </c>
      <c r="I9" s="47"/>
      <c r="J9" s="43">
        <v>0</v>
      </c>
      <c r="K9" s="47"/>
      <c r="L9" s="43">
        <v>0</v>
      </c>
      <c r="M9" s="47"/>
      <c r="N9" s="43">
        <v>5000</v>
      </c>
      <c r="O9" s="47"/>
      <c r="P9" s="43">
        <v>4000</v>
      </c>
      <c r="Q9" s="47"/>
      <c r="R9" s="43">
        <v>0</v>
      </c>
      <c r="S9" s="43">
        <f t="shared" ref="S9:S42" si="1">SUM(N9:P9)-R9-F9</f>
        <v>0</v>
      </c>
      <c r="T9" s="12"/>
      <c r="U9" s="78"/>
    </row>
    <row r="10" spans="1:21" x14ac:dyDescent="0.25">
      <c r="B10" s="9"/>
      <c r="C10" s="54" t="s">
        <v>28</v>
      </c>
      <c r="F10" s="43">
        <f>SUM(H10:L10)</f>
        <v>9033000</v>
      </c>
      <c r="G10" s="47"/>
      <c r="H10" s="43">
        <v>4431000</v>
      </c>
      <c r="I10" s="47"/>
      <c r="J10" s="43">
        <v>503000</v>
      </c>
      <c r="K10" s="47"/>
      <c r="L10" s="43">
        <v>4099000</v>
      </c>
      <c r="M10" s="47"/>
      <c r="N10" s="43">
        <v>4958000</v>
      </c>
      <c r="O10" s="47"/>
      <c r="P10" s="43">
        <v>4185000</v>
      </c>
      <c r="Q10" s="47"/>
      <c r="R10" s="43">
        <v>110000</v>
      </c>
      <c r="S10" s="43">
        <f t="shared" si="1"/>
        <v>0</v>
      </c>
      <c r="T10" s="12"/>
      <c r="U10" s="78"/>
    </row>
    <row r="11" spans="1:21" x14ac:dyDescent="0.25">
      <c r="B11" s="9"/>
      <c r="C11" s="54" t="s">
        <v>29</v>
      </c>
      <c r="F11" s="43">
        <f>SUM(H11:L11)</f>
        <v>207000</v>
      </c>
      <c r="G11" s="47"/>
      <c r="H11" s="43">
        <v>151000</v>
      </c>
      <c r="I11" s="47"/>
      <c r="J11" s="43">
        <v>41000</v>
      </c>
      <c r="K11" s="47"/>
      <c r="L11" s="43">
        <v>15000</v>
      </c>
      <c r="M11" s="47"/>
      <c r="N11" s="43">
        <v>67000</v>
      </c>
      <c r="O11" s="47"/>
      <c r="P11" s="43">
        <v>163000</v>
      </c>
      <c r="Q11" s="47"/>
      <c r="R11" s="43">
        <v>23000</v>
      </c>
      <c r="S11" s="43">
        <f t="shared" si="1"/>
        <v>0</v>
      </c>
      <c r="T11" s="12"/>
      <c r="U11" s="78"/>
    </row>
    <row r="12" spans="1:21" x14ac:dyDescent="0.25">
      <c r="B12" s="9"/>
      <c r="C12" s="56" t="s">
        <v>468</v>
      </c>
      <c r="D12" s="6"/>
      <c r="F12" s="43">
        <f t="shared" ref="F12:F35" si="2">SUM(H12:L12)</f>
        <v>5686000</v>
      </c>
      <c r="G12" s="47"/>
      <c r="H12" s="43">
        <v>1321000</v>
      </c>
      <c r="I12" s="47"/>
      <c r="J12" s="43">
        <v>318000</v>
      </c>
      <c r="K12" s="47"/>
      <c r="L12" s="43">
        <v>4047000</v>
      </c>
      <c r="M12" s="47"/>
      <c r="N12" s="43">
        <v>2895000</v>
      </c>
      <c r="O12" s="47"/>
      <c r="P12" s="43">
        <v>3094000</v>
      </c>
      <c r="Q12" s="47"/>
      <c r="R12" s="43">
        <v>303000</v>
      </c>
      <c r="S12" s="43">
        <f t="shared" si="1"/>
        <v>0</v>
      </c>
      <c r="T12" s="12"/>
      <c r="U12" s="78"/>
    </row>
    <row r="13" spans="1:21" x14ac:dyDescent="0.25">
      <c r="A13" s="9"/>
      <c r="B13" s="9"/>
      <c r="C13" s="54" t="s">
        <v>30</v>
      </c>
      <c r="F13" s="43">
        <f t="shared" si="2"/>
        <v>19000</v>
      </c>
      <c r="G13" s="47"/>
      <c r="H13" s="43">
        <v>0</v>
      </c>
      <c r="I13" s="47"/>
      <c r="J13" s="43">
        <v>0</v>
      </c>
      <c r="K13" s="47"/>
      <c r="L13" s="43">
        <v>19000</v>
      </c>
      <c r="M13" s="47"/>
      <c r="N13" s="43">
        <v>0</v>
      </c>
      <c r="O13" s="47"/>
      <c r="P13" s="43">
        <v>19000</v>
      </c>
      <c r="Q13" s="47"/>
      <c r="R13" s="43">
        <v>0</v>
      </c>
      <c r="S13" s="43">
        <f t="shared" si="1"/>
        <v>0</v>
      </c>
      <c r="T13" s="12"/>
      <c r="U13" s="78"/>
    </row>
    <row r="14" spans="1:21" x14ac:dyDescent="0.25">
      <c r="A14" s="9"/>
      <c r="B14" s="9"/>
      <c r="C14" s="54" t="s">
        <v>31</v>
      </c>
      <c r="F14" s="43">
        <f t="shared" si="2"/>
        <v>2386000</v>
      </c>
      <c r="G14" s="47"/>
      <c r="H14" s="43">
        <v>1654000</v>
      </c>
      <c r="I14" s="47"/>
      <c r="J14" s="43">
        <v>80000</v>
      </c>
      <c r="K14" s="47"/>
      <c r="L14" s="43">
        <v>652000</v>
      </c>
      <c r="M14" s="47"/>
      <c r="N14" s="43">
        <v>1488000</v>
      </c>
      <c r="O14" s="47"/>
      <c r="P14" s="43">
        <v>899000</v>
      </c>
      <c r="Q14" s="47"/>
      <c r="R14" s="43">
        <v>1000</v>
      </c>
      <c r="S14" s="43">
        <f t="shared" si="1"/>
        <v>0</v>
      </c>
      <c r="T14" s="12"/>
      <c r="U14" s="78"/>
    </row>
    <row r="15" spans="1:21" s="78" customFormat="1" x14ac:dyDescent="0.25">
      <c r="A15" s="53"/>
      <c r="B15" s="53"/>
      <c r="C15" s="54" t="s">
        <v>488</v>
      </c>
      <c r="D15" s="53"/>
      <c r="F15" s="43">
        <f t="shared" ref="F15" si="3">SUM(H15:L15)</f>
        <v>4296000</v>
      </c>
      <c r="G15" s="47"/>
      <c r="H15" s="43">
        <v>4222000</v>
      </c>
      <c r="I15" s="47"/>
      <c r="J15" s="43">
        <v>74000</v>
      </c>
      <c r="K15" s="47"/>
      <c r="L15" s="43">
        <v>0</v>
      </c>
      <c r="M15" s="47"/>
      <c r="N15" s="43">
        <v>2687000</v>
      </c>
      <c r="O15" s="47"/>
      <c r="P15" s="43">
        <v>1609000</v>
      </c>
      <c r="Q15" s="47"/>
      <c r="R15" s="43">
        <v>0</v>
      </c>
      <c r="S15" s="43">
        <f t="shared" ref="S15" si="4">SUM(N15:P15)-R15-F15</f>
        <v>0</v>
      </c>
      <c r="T15" s="77"/>
    </row>
    <row r="16" spans="1:21" x14ac:dyDescent="0.25">
      <c r="B16" s="9"/>
      <c r="C16" s="54" t="s">
        <v>32</v>
      </c>
      <c r="F16" s="43">
        <f t="shared" si="2"/>
        <v>11612000</v>
      </c>
      <c r="G16" s="47"/>
      <c r="H16" s="43">
        <v>2835000</v>
      </c>
      <c r="I16" s="47"/>
      <c r="J16" s="43">
        <v>403000</v>
      </c>
      <c r="K16" s="47"/>
      <c r="L16" s="43">
        <v>8374000</v>
      </c>
      <c r="M16" s="47"/>
      <c r="N16" s="43">
        <v>5632000</v>
      </c>
      <c r="O16" s="47"/>
      <c r="P16" s="43">
        <v>5981000</v>
      </c>
      <c r="Q16" s="47"/>
      <c r="R16" s="43">
        <v>1000</v>
      </c>
      <c r="S16" s="43">
        <f t="shared" si="1"/>
        <v>0</v>
      </c>
      <c r="T16" s="12"/>
      <c r="U16" s="78"/>
    </row>
    <row r="17" spans="1:21" x14ac:dyDescent="0.25">
      <c r="B17" s="9"/>
      <c r="C17" s="54" t="s">
        <v>33</v>
      </c>
      <c r="F17" s="43">
        <f t="shared" si="2"/>
        <v>250000</v>
      </c>
      <c r="G17" s="47"/>
      <c r="H17" s="43">
        <v>49000</v>
      </c>
      <c r="I17" s="47"/>
      <c r="J17" s="43">
        <v>1000</v>
      </c>
      <c r="K17" s="47"/>
      <c r="L17" s="43">
        <v>200000</v>
      </c>
      <c r="M17" s="47"/>
      <c r="N17" s="43">
        <v>150000</v>
      </c>
      <c r="O17" s="47"/>
      <c r="P17" s="43">
        <v>100000</v>
      </c>
      <c r="Q17" s="47"/>
      <c r="R17" s="43">
        <v>0</v>
      </c>
      <c r="S17" s="43">
        <f t="shared" si="1"/>
        <v>0</v>
      </c>
      <c r="T17" s="12"/>
      <c r="U17" s="78"/>
    </row>
    <row r="18" spans="1:21" x14ac:dyDescent="0.25">
      <c r="B18" s="9"/>
      <c r="C18" s="54" t="s">
        <v>34</v>
      </c>
      <c r="F18" s="43">
        <f t="shared" si="2"/>
        <v>4673000</v>
      </c>
      <c r="G18" s="47"/>
      <c r="H18" s="43">
        <v>1222000</v>
      </c>
      <c r="I18" s="47"/>
      <c r="J18" s="43">
        <v>188000</v>
      </c>
      <c r="K18" s="47"/>
      <c r="L18" s="43">
        <v>3263000</v>
      </c>
      <c r="M18" s="47"/>
      <c r="N18" s="43">
        <v>2748000</v>
      </c>
      <c r="O18" s="47"/>
      <c r="P18" s="43">
        <v>1925000</v>
      </c>
      <c r="Q18" s="47"/>
      <c r="R18" s="43">
        <v>0</v>
      </c>
      <c r="S18" s="43">
        <f t="shared" si="1"/>
        <v>0</v>
      </c>
      <c r="T18" s="12"/>
      <c r="U18" s="78"/>
    </row>
    <row r="19" spans="1:21" x14ac:dyDescent="0.25">
      <c r="B19" s="9"/>
      <c r="C19" s="55" t="s">
        <v>35</v>
      </c>
      <c r="F19" s="43">
        <f t="shared" si="2"/>
        <v>6113000</v>
      </c>
      <c r="G19" s="47"/>
      <c r="H19" s="43">
        <v>1245000</v>
      </c>
      <c r="I19" s="47"/>
      <c r="J19" s="43">
        <v>142000</v>
      </c>
      <c r="K19" s="47"/>
      <c r="L19" s="43">
        <v>4726000</v>
      </c>
      <c r="M19" s="47"/>
      <c r="N19" s="43">
        <v>2997000</v>
      </c>
      <c r="O19" s="47"/>
      <c r="P19" s="43">
        <v>3119000</v>
      </c>
      <c r="Q19" s="47"/>
      <c r="R19" s="43">
        <v>3000</v>
      </c>
      <c r="S19" s="43">
        <f t="shared" si="1"/>
        <v>0</v>
      </c>
      <c r="T19" s="12"/>
      <c r="U19" s="78"/>
    </row>
    <row r="20" spans="1:21" x14ac:dyDescent="0.25">
      <c r="A20" s="9"/>
      <c r="B20" s="9"/>
      <c r="C20" s="54" t="s">
        <v>36</v>
      </c>
      <c r="F20" s="43">
        <f t="shared" si="2"/>
        <v>3570000</v>
      </c>
      <c r="G20" s="47"/>
      <c r="H20" s="43">
        <v>867000</v>
      </c>
      <c r="I20" s="47"/>
      <c r="J20" s="43">
        <v>58000</v>
      </c>
      <c r="K20" s="47"/>
      <c r="L20" s="43">
        <v>2645000</v>
      </c>
      <c r="M20" s="47"/>
      <c r="N20" s="43">
        <v>1963000</v>
      </c>
      <c r="O20" s="47"/>
      <c r="P20" s="43">
        <v>1607000</v>
      </c>
      <c r="Q20" s="47"/>
      <c r="R20" s="43">
        <v>0</v>
      </c>
      <c r="S20" s="43">
        <f t="shared" si="1"/>
        <v>0</v>
      </c>
      <c r="T20" s="12"/>
      <c r="U20" s="78"/>
    </row>
    <row r="21" spans="1:21" x14ac:dyDescent="0.25">
      <c r="B21" s="9"/>
      <c r="C21" s="55" t="s">
        <v>37</v>
      </c>
      <c r="F21" s="43">
        <f t="shared" si="2"/>
        <v>6133000</v>
      </c>
      <c r="G21" s="47"/>
      <c r="H21" s="43">
        <v>1725000</v>
      </c>
      <c r="I21" s="47"/>
      <c r="J21" s="43">
        <v>440000</v>
      </c>
      <c r="K21" s="47"/>
      <c r="L21" s="43">
        <v>3968000</v>
      </c>
      <c r="M21" s="47"/>
      <c r="N21" s="43">
        <v>3283000</v>
      </c>
      <c r="O21" s="47"/>
      <c r="P21" s="43">
        <v>2878000</v>
      </c>
      <c r="Q21" s="47"/>
      <c r="R21" s="43">
        <v>28000</v>
      </c>
      <c r="S21" s="43">
        <f t="shared" si="1"/>
        <v>0</v>
      </c>
      <c r="T21" s="12"/>
      <c r="U21" s="78"/>
    </row>
    <row r="22" spans="1:21" x14ac:dyDescent="0.25">
      <c r="B22" s="9"/>
      <c r="C22" s="55" t="s">
        <v>22</v>
      </c>
      <c r="F22" s="43">
        <f t="shared" si="2"/>
        <v>7334000</v>
      </c>
      <c r="G22" s="47"/>
      <c r="H22" s="43">
        <v>1550000</v>
      </c>
      <c r="I22" s="47"/>
      <c r="J22" s="43">
        <v>1073000</v>
      </c>
      <c r="K22" s="47"/>
      <c r="L22" s="43">
        <v>4711000</v>
      </c>
      <c r="M22" s="47"/>
      <c r="N22" s="43">
        <v>2939000</v>
      </c>
      <c r="O22" s="47"/>
      <c r="P22" s="43">
        <v>4994000</v>
      </c>
      <c r="Q22" s="47"/>
      <c r="R22" s="43">
        <v>599000</v>
      </c>
      <c r="S22" s="43">
        <f t="shared" si="1"/>
        <v>0</v>
      </c>
      <c r="T22" s="12"/>
      <c r="U22" s="78"/>
    </row>
    <row r="23" spans="1:21" x14ac:dyDescent="0.25">
      <c r="B23" s="9"/>
      <c r="C23" s="55" t="s">
        <v>38</v>
      </c>
      <c r="F23" s="43">
        <f t="shared" si="2"/>
        <v>668000</v>
      </c>
      <c r="G23" s="47"/>
      <c r="H23" s="43">
        <v>119000</v>
      </c>
      <c r="I23" s="47"/>
      <c r="J23" s="43">
        <v>29000</v>
      </c>
      <c r="K23" s="47"/>
      <c r="L23" s="43">
        <v>520000</v>
      </c>
      <c r="M23" s="47"/>
      <c r="N23" s="43">
        <v>335000</v>
      </c>
      <c r="O23" s="47"/>
      <c r="P23" s="43">
        <v>333000</v>
      </c>
      <c r="Q23" s="47"/>
      <c r="R23" s="43">
        <v>0</v>
      </c>
      <c r="S23" s="43">
        <f t="shared" si="1"/>
        <v>0</v>
      </c>
      <c r="T23" s="12"/>
      <c r="U23" s="78"/>
    </row>
    <row r="24" spans="1:21" x14ac:dyDescent="0.25">
      <c r="B24" s="9"/>
      <c r="C24" s="55" t="s">
        <v>39</v>
      </c>
      <c r="E24" s="15"/>
      <c r="F24" s="43">
        <f t="shared" si="2"/>
        <v>9799000</v>
      </c>
      <c r="G24" s="47"/>
      <c r="H24" s="43">
        <v>3011000</v>
      </c>
      <c r="I24" s="47"/>
      <c r="J24" s="43">
        <v>365000</v>
      </c>
      <c r="K24" s="47"/>
      <c r="L24" s="43">
        <v>6423000</v>
      </c>
      <c r="M24" s="47"/>
      <c r="N24" s="43">
        <v>5488000</v>
      </c>
      <c r="O24" s="47"/>
      <c r="P24" s="43">
        <v>4365000</v>
      </c>
      <c r="Q24" s="47"/>
      <c r="R24" s="43">
        <v>54000</v>
      </c>
      <c r="S24" s="43">
        <f t="shared" si="1"/>
        <v>0</v>
      </c>
      <c r="T24" s="12"/>
      <c r="U24" s="78"/>
    </row>
    <row r="25" spans="1:21" x14ac:dyDescent="0.25">
      <c r="B25" s="9"/>
      <c r="C25" s="54" t="s">
        <v>40</v>
      </c>
      <c r="F25" s="43">
        <f t="shared" si="2"/>
        <v>554000</v>
      </c>
      <c r="G25" s="47"/>
      <c r="H25" s="43">
        <v>367000</v>
      </c>
      <c r="I25" s="47"/>
      <c r="J25" s="43">
        <v>187000</v>
      </c>
      <c r="K25" s="47"/>
      <c r="L25" s="43">
        <v>0</v>
      </c>
      <c r="M25" s="47"/>
      <c r="N25" s="43">
        <v>318000</v>
      </c>
      <c r="O25" s="47"/>
      <c r="P25" s="43">
        <v>236000</v>
      </c>
      <c r="Q25" s="47"/>
      <c r="R25" s="43">
        <v>0</v>
      </c>
      <c r="S25" s="43">
        <f t="shared" si="1"/>
        <v>0</v>
      </c>
      <c r="T25" s="12"/>
      <c r="U25" s="78"/>
    </row>
    <row r="26" spans="1:21" x14ac:dyDescent="0.25">
      <c r="A26" s="9"/>
      <c r="B26" s="9"/>
      <c r="C26" s="54" t="s">
        <v>41</v>
      </c>
      <c r="F26" s="43">
        <f t="shared" si="2"/>
        <v>437000</v>
      </c>
      <c r="G26" s="47"/>
      <c r="H26" s="43">
        <v>268000</v>
      </c>
      <c r="I26" s="47"/>
      <c r="J26" s="43">
        <v>0</v>
      </c>
      <c r="K26" s="47"/>
      <c r="L26" s="43">
        <v>169000</v>
      </c>
      <c r="M26" s="47"/>
      <c r="N26" s="43">
        <v>249000</v>
      </c>
      <c r="O26" s="47"/>
      <c r="P26" s="43">
        <v>188000</v>
      </c>
      <c r="Q26" s="47"/>
      <c r="R26" s="43">
        <v>0</v>
      </c>
      <c r="S26" s="43">
        <f t="shared" si="1"/>
        <v>0</v>
      </c>
      <c r="T26" s="12"/>
      <c r="U26" s="78"/>
    </row>
    <row r="27" spans="1:21" x14ac:dyDescent="0.25">
      <c r="A27" s="9"/>
      <c r="B27" s="9"/>
      <c r="C27" s="54" t="s">
        <v>42</v>
      </c>
      <c r="F27" s="43">
        <f t="shared" si="2"/>
        <v>2600000</v>
      </c>
      <c r="G27" s="47"/>
      <c r="H27" s="43">
        <v>699000</v>
      </c>
      <c r="I27" s="47"/>
      <c r="J27" s="43">
        <v>-5000</v>
      </c>
      <c r="K27" s="47"/>
      <c r="L27" s="43">
        <v>1906000</v>
      </c>
      <c r="M27" s="47"/>
      <c r="N27" s="43">
        <v>1603000</v>
      </c>
      <c r="O27" s="47"/>
      <c r="P27" s="43">
        <v>997000</v>
      </c>
      <c r="Q27" s="47"/>
      <c r="R27" s="43">
        <v>0</v>
      </c>
      <c r="S27" s="43">
        <f t="shared" si="1"/>
        <v>0</v>
      </c>
      <c r="T27" s="12"/>
      <c r="U27" s="78"/>
    </row>
    <row r="28" spans="1:21" s="52" customFormat="1" x14ac:dyDescent="0.25">
      <c r="A28" s="53"/>
      <c r="B28" s="53"/>
      <c r="C28" s="54" t="s">
        <v>475</v>
      </c>
      <c r="D28" s="53"/>
      <c r="F28" s="43">
        <f t="shared" si="2"/>
        <v>73000</v>
      </c>
      <c r="G28" s="47"/>
      <c r="H28" s="43">
        <v>73000</v>
      </c>
      <c r="I28" s="47"/>
      <c r="J28" s="43">
        <v>0</v>
      </c>
      <c r="K28" s="47"/>
      <c r="L28" s="43">
        <v>0</v>
      </c>
      <c r="M28" s="47"/>
      <c r="N28" s="43">
        <v>53000</v>
      </c>
      <c r="O28" s="47"/>
      <c r="P28" s="43">
        <v>21000</v>
      </c>
      <c r="Q28" s="47"/>
      <c r="R28" s="43">
        <v>1000</v>
      </c>
      <c r="S28" s="43">
        <f t="shared" si="1"/>
        <v>0</v>
      </c>
      <c r="T28" s="12"/>
      <c r="U28" s="78"/>
    </row>
    <row r="29" spans="1:21" x14ac:dyDescent="0.25">
      <c r="B29" s="9"/>
      <c r="C29" s="54" t="s">
        <v>43</v>
      </c>
      <c r="F29" s="43">
        <f t="shared" si="2"/>
        <v>437000</v>
      </c>
      <c r="G29" s="47"/>
      <c r="H29" s="43">
        <v>132000</v>
      </c>
      <c r="I29" s="47"/>
      <c r="J29" s="43">
        <v>0</v>
      </c>
      <c r="K29" s="47"/>
      <c r="L29" s="43">
        <v>305000</v>
      </c>
      <c r="M29" s="47"/>
      <c r="N29" s="43">
        <v>229000</v>
      </c>
      <c r="O29" s="47"/>
      <c r="P29" s="43">
        <v>207000</v>
      </c>
      <c r="Q29" s="47"/>
      <c r="R29" s="43">
        <v>-1000</v>
      </c>
      <c r="S29" s="43">
        <f t="shared" si="1"/>
        <v>0</v>
      </c>
      <c r="T29" s="12"/>
      <c r="U29" s="78"/>
    </row>
    <row r="30" spans="1:21" x14ac:dyDescent="0.25">
      <c r="C30" s="54" t="s">
        <v>114</v>
      </c>
      <c r="F30" s="43">
        <f t="shared" si="2"/>
        <v>1250000</v>
      </c>
      <c r="G30" s="47"/>
      <c r="H30" s="43">
        <v>401000</v>
      </c>
      <c r="I30" s="47"/>
      <c r="J30" s="43">
        <v>20000</v>
      </c>
      <c r="K30" s="47"/>
      <c r="L30" s="43">
        <v>829000</v>
      </c>
      <c r="M30" s="47"/>
      <c r="N30" s="43">
        <v>699000</v>
      </c>
      <c r="O30" s="47"/>
      <c r="P30" s="43">
        <v>550000</v>
      </c>
      <c r="Q30" s="47"/>
      <c r="R30" s="43">
        <v>-1000</v>
      </c>
      <c r="S30" s="43">
        <f t="shared" si="1"/>
        <v>0</v>
      </c>
      <c r="T30" s="12"/>
      <c r="U30" s="78"/>
    </row>
    <row r="31" spans="1:21" x14ac:dyDescent="0.25">
      <c r="B31" s="9"/>
      <c r="C31" s="54" t="s">
        <v>44</v>
      </c>
      <c r="E31" s="13"/>
      <c r="F31" s="43">
        <f t="shared" si="2"/>
        <v>10998000</v>
      </c>
      <c r="G31" s="47"/>
      <c r="H31" s="43">
        <v>1054000</v>
      </c>
      <c r="I31" s="47"/>
      <c r="J31" s="43">
        <v>375000</v>
      </c>
      <c r="K31" s="47"/>
      <c r="L31" s="43">
        <v>9569000</v>
      </c>
      <c r="M31" s="47"/>
      <c r="N31" s="43">
        <v>4817000</v>
      </c>
      <c r="O31" s="47"/>
      <c r="P31" s="43">
        <v>6514000</v>
      </c>
      <c r="Q31" s="47"/>
      <c r="R31" s="43">
        <v>333000</v>
      </c>
      <c r="S31" s="43">
        <f t="shared" si="1"/>
        <v>0</v>
      </c>
      <c r="T31" s="12"/>
      <c r="U31" s="78"/>
    </row>
    <row r="32" spans="1:21" x14ac:dyDescent="0.25">
      <c r="B32" s="9"/>
      <c r="C32" s="54" t="s">
        <v>115</v>
      </c>
      <c r="F32" s="43">
        <f t="shared" si="2"/>
        <v>483000</v>
      </c>
      <c r="G32" s="47"/>
      <c r="H32" s="43">
        <v>429000</v>
      </c>
      <c r="I32" s="47"/>
      <c r="J32" s="43">
        <v>0</v>
      </c>
      <c r="K32" s="47"/>
      <c r="L32" s="43">
        <v>54000</v>
      </c>
      <c r="M32" s="47"/>
      <c r="N32" s="43">
        <v>321000</v>
      </c>
      <c r="O32" s="47"/>
      <c r="P32" s="43">
        <v>162000</v>
      </c>
      <c r="Q32" s="47"/>
      <c r="R32" s="43">
        <v>0</v>
      </c>
      <c r="S32" s="43">
        <f t="shared" si="1"/>
        <v>0</v>
      </c>
      <c r="T32" s="12"/>
      <c r="U32" s="78"/>
    </row>
    <row r="33" spans="1:21" x14ac:dyDescent="0.25">
      <c r="A33" s="9"/>
      <c r="B33" s="9"/>
      <c r="C33" s="54" t="s">
        <v>46</v>
      </c>
      <c r="F33" s="43">
        <f t="shared" si="2"/>
        <v>3032000</v>
      </c>
      <c r="G33" s="47"/>
      <c r="H33" s="43">
        <v>607000</v>
      </c>
      <c r="I33" s="47"/>
      <c r="J33" s="43">
        <v>0</v>
      </c>
      <c r="K33" s="47"/>
      <c r="L33" s="43">
        <v>2425000</v>
      </c>
      <c r="M33" s="47"/>
      <c r="N33" s="43">
        <v>1670000</v>
      </c>
      <c r="O33" s="47"/>
      <c r="P33" s="43">
        <v>1362000</v>
      </c>
      <c r="Q33" s="47"/>
      <c r="R33" s="43">
        <v>0</v>
      </c>
      <c r="S33" s="43">
        <f t="shared" si="1"/>
        <v>0</v>
      </c>
      <c r="T33" s="12"/>
      <c r="U33" s="78"/>
    </row>
    <row r="34" spans="1:21" x14ac:dyDescent="0.25">
      <c r="B34" s="9"/>
      <c r="C34" s="54" t="s">
        <v>47</v>
      </c>
      <c r="E34" s="13"/>
      <c r="F34" s="43">
        <f t="shared" si="2"/>
        <v>13792000</v>
      </c>
      <c r="G34" s="47"/>
      <c r="H34" s="43">
        <v>2495000</v>
      </c>
      <c r="I34" s="47"/>
      <c r="J34" s="43">
        <v>234000</v>
      </c>
      <c r="K34" s="47"/>
      <c r="L34" s="43">
        <v>11063000</v>
      </c>
      <c r="M34" s="47"/>
      <c r="N34" s="43">
        <v>6677000</v>
      </c>
      <c r="O34" s="47"/>
      <c r="P34" s="43">
        <v>7114000</v>
      </c>
      <c r="Q34" s="47"/>
      <c r="R34" s="43">
        <v>-1000</v>
      </c>
      <c r="S34" s="43">
        <f t="shared" si="1"/>
        <v>0</v>
      </c>
      <c r="T34" s="12"/>
      <c r="U34" s="78"/>
    </row>
    <row r="35" spans="1:21" x14ac:dyDescent="0.25">
      <c r="B35" s="9"/>
      <c r="C35" s="54" t="s">
        <v>48</v>
      </c>
      <c r="E35" s="13"/>
      <c r="F35" s="43">
        <f t="shared" si="2"/>
        <v>40945000</v>
      </c>
      <c r="G35" s="47"/>
      <c r="H35" s="43">
        <v>10324000</v>
      </c>
      <c r="I35" s="47"/>
      <c r="J35" s="43">
        <v>3436000</v>
      </c>
      <c r="K35" s="47"/>
      <c r="L35" s="43">
        <v>27185000</v>
      </c>
      <c r="M35" s="47"/>
      <c r="N35" s="43">
        <v>17319000</v>
      </c>
      <c r="O35" s="47"/>
      <c r="P35" s="43">
        <v>24745000</v>
      </c>
      <c r="Q35" s="47"/>
      <c r="R35" s="43">
        <v>1119000</v>
      </c>
      <c r="S35" s="43">
        <f t="shared" si="1"/>
        <v>0</v>
      </c>
      <c r="T35" s="12"/>
      <c r="U35" s="78"/>
    </row>
    <row r="36" spans="1:21" x14ac:dyDescent="0.25">
      <c r="B36" s="9"/>
      <c r="C36" s="54" t="s">
        <v>49</v>
      </c>
      <c r="F36" s="43">
        <f t="shared" ref="F36:F42" si="5">SUM(H36:L36)</f>
        <v>823000</v>
      </c>
      <c r="G36" s="47"/>
      <c r="H36" s="43">
        <v>821000</v>
      </c>
      <c r="I36" s="47"/>
      <c r="J36" s="43">
        <v>0</v>
      </c>
      <c r="K36" s="47"/>
      <c r="L36" s="43">
        <v>2000</v>
      </c>
      <c r="M36" s="47"/>
      <c r="N36" s="43">
        <v>589000</v>
      </c>
      <c r="O36" s="47"/>
      <c r="P36" s="43">
        <v>233000</v>
      </c>
      <c r="Q36" s="47"/>
      <c r="R36" s="43">
        <v>-1000</v>
      </c>
      <c r="S36" s="43">
        <f t="shared" si="1"/>
        <v>0</v>
      </c>
      <c r="T36" s="12"/>
      <c r="U36" s="78"/>
    </row>
    <row r="37" spans="1:21" s="78" customFormat="1" x14ac:dyDescent="0.25">
      <c r="B37" s="53"/>
      <c r="C37" s="54" t="s">
        <v>50</v>
      </c>
      <c r="D37" s="53"/>
      <c r="F37" s="43">
        <f t="shared" ref="F37" si="6">SUM(H37:L37)</f>
        <v>41000</v>
      </c>
      <c r="G37" s="47"/>
      <c r="H37" s="43">
        <v>0</v>
      </c>
      <c r="I37" s="47"/>
      <c r="J37" s="43">
        <v>4000</v>
      </c>
      <c r="K37" s="47"/>
      <c r="L37" s="43">
        <v>37000</v>
      </c>
      <c r="M37" s="47"/>
      <c r="N37" s="43">
        <v>28000</v>
      </c>
      <c r="O37" s="47"/>
      <c r="P37" s="43">
        <v>13000</v>
      </c>
      <c r="Q37" s="47"/>
      <c r="R37" s="43">
        <v>0</v>
      </c>
      <c r="S37" s="43">
        <f t="shared" ref="S37" si="7">SUM(N37:P37)-R37-F37</f>
        <v>0</v>
      </c>
      <c r="T37" s="77"/>
    </row>
    <row r="38" spans="1:21" x14ac:dyDescent="0.25">
      <c r="B38" s="9"/>
      <c r="C38" s="54" t="s">
        <v>51</v>
      </c>
      <c r="E38" s="13"/>
      <c r="F38" s="43">
        <f t="shared" si="5"/>
        <v>27000</v>
      </c>
      <c r="G38" s="47"/>
      <c r="H38" s="43">
        <v>25000</v>
      </c>
      <c r="I38" s="47"/>
      <c r="J38" s="43">
        <v>0</v>
      </c>
      <c r="K38" s="47"/>
      <c r="L38" s="43">
        <v>2000</v>
      </c>
      <c r="M38" s="47"/>
      <c r="N38" s="43">
        <v>18000</v>
      </c>
      <c r="O38" s="47"/>
      <c r="P38" s="43">
        <v>9000</v>
      </c>
      <c r="Q38" s="47"/>
      <c r="R38" s="43">
        <v>0</v>
      </c>
      <c r="S38" s="43">
        <f t="shared" si="1"/>
        <v>0</v>
      </c>
      <c r="T38" s="12"/>
      <c r="U38" s="78"/>
    </row>
    <row r="39" spans="1:21" x14ac:dyDescent="0.25">
      <c r="B39" s="9"/>
      <c r="C39" s="54" t="s">
        <v>52</v>
      </c>
      <c r="E39" s="13"/>
      <c r="F39" s="43">
        <f t="shared" si="5"/>
        <v>530000</v>
      </c>
      <c r="G39" s="47"/>
      <c r="H39" s="43">
        <v>271000</v>
      </c>
      <c r="I39" s="47"/>
      <c r="J39" s="43">
        <v>42000</v>
      </c>
      <c r="K39" s="47"/>
      <c r="L39" s="43">
        <v>217000</v>
      </c>
      <c r="M39" s="47"/>
      <c r="N39" s="43">
        <v>356000</v>
      </c>
      <c r="O39" s="47"/>
      <c r="P39" s="43">
        <v>174000</v>
      </c>
      <c r="Q39" s="47"/>
      <c r="R39" s="43">
        <v>0</v>
      </c>
      <c r="S39" s="43">
        <f t="shared" si="1"/>
        <v>0</v>
      </c>
      <c r="T39" s="12"/>
      <c r="U39" s="78"/>
    </row>
    <row r="40" spans="1:21" x14ac:dyDescent="0.25">
      <c r="C40" s="54" t="s">
        <v>53</v>
      </c>
      <c r="F40" s="43">
        <f t="shared" si="5"/>
        <v>10000</v>
      </c>
      <c r="G40" s="47"/>
      <c r="H40" s="43">
        <v>0</v>
      </c>
      <c r="I40" s="47"/>
      <c r="J40" s="43">
        <v>-4000</v>
      </c>
      <c r="K40" s="47"/>
      <c r="L40" s="43">
        <v>14000</v>
      </c>
      <c r="M40" s="47"/>
      <c r="N40" s="43">
        <v>2000</v>
      </c>
      <c r="O40" s="47"/>
      <c r="P40" s="43">
        <v>9000</v>
      </c>
      <c r="Q40" s="47"/>
      <c r="R40" s="43">
        <v>1000</v>
      </c>
      <c r="S40" s="43">
        <f t="shared" si="1"/>
        <v>0</v>
      </c>
      <c r="T40" s="12"/>
      <c r="U40" s="78"/>
    </row>
    <row r="41" spans="1:21" x14ac:dyDescent="0.25">
      <c r="C41" s="54" t="s">
        <v>54</v>
      </c>
      <c r="F41" s="43">
        <f t="shared" si="5"/>
        <v>5898000</v>
      </c>
      <c r="G41" s="47"/>
      <c r="H41" s="43">
        <v>2056000</v>
      </c>
      <c r="I41" s="47"/>
      <c r="J41" s="43">
        <v>204000</v>
      </c>
      <c r="K41" s="47"/>
      <c r="L41" s="43">
        <v>3638000</v>
      </c>
      <c r="M41" s="47"/>
      <c r="N41" s="43">
        <v>3420000</v>
      </c>
      <c r="O41" s="47"/>
      <c r="P41" s="43">
        <v>2537000</v>
      </c>
      <c r="Q41" s="47"/>
      <c r="R41" s="43">
        <v>59000</v>
      </c>
      <c r="S41" s="43">
        <f t="shared" si="1"/>
        <v>0</v>
      </c>
      <c r="T41" s="12"/>
      <c r="U41" s="78"/>
    </row>
    <row r="42" spans="1:21" x14ac:dyDescent="0.25">
      <c r="C42" s="56" t="s">
        <v>467</v>
      </c>
      <c r="D42" s="6"/>
      <c r="F42" s="46">
        <f t="shared" si="5"/>
        <v>4503000</v>
      </c>
      <c r="G42" s="47"/>
      <c r="H42" s="46">
        <v>846000</v>
      </c>
      <c r="I42" s="47"/>
      <c r="J42" s="46">
        <v>70000</v>
      </c>
      <c r="K42" s="47"/>
      <c r="L42" s="46">
        <v>3587000</v>
      </c>
      <c r="M42" s="47"/>
      <c r="N42" s="46">
        <v>2175000</v>
      </c>
      <c r="O42" s="47"/>
      <c r="P42" s="46">
        <v>2328000</v>
      </c>
      <c r="Q42" s="47"/>
      <c r="R42" s="46">
        <v>0</v>
      </c>
      <c r="S42" s="43">
        <f t="shared" si="1"/>
        <v>0</v>
      </c>
      <c r="T42" s="12"/>
      <c r="U42" s="78"/>
    </row>
    <row r="43" spans="1:21" x14ac:dyDescent="0.25">
      <c r="F43" s="48"/>
      <c r="G43" s="47"/>
      <c r="I43" s="47"/>
      <c r="K43" s="47"/>
      <c r="M43" s="47"/>
      <c r="O43" s="47"/>
      <c r="Q43" s="47"/>
      <c r="T43" s="12"/>
    </row>
    <row r="44" spans="1:21" x14ac:dyDescent="0.25">
      <c r="E44" s="6" t="s">
        <v>4</v>
      </c>
      <c r="F44" s="46">
        <f>SUM(F8:F42)</f>
        <v>167460000</v>
      </c>
      <c r="G44" s="48"/>
      <c r="H44" s="46">
        <f>SUM(H8:H42)</f>
        <v>47952000</v>
      </c>
      <c r="I44" s="48"/>
      <c r="J44" s="46">
        <f>SUM(J8:J42)</f>
        <v>8525000</v>
      </c>
      <c r="K44" s="48"/>
      <c r="L44" s="46">
        <f>SUM(L8:L42)</f>
        <v>110983000</v>
      </c>
      <c r="M44" s="48"/>
      <c r="N44" s="46">
        <f>SUM(N8:N42)</f>
        <v>81577000</v>
      </c>
      <c r="O44" s="48"/>
      <c r="P44" s="46">
        <f>SUM(P8:P42)</f>
        <v>88513000</v>
      </c>
      <c r="Q44" s="48"/>
      <c r="R44" s="46">
        <f>SUM(R8:R42)</f>
        <v>2630000</v>
      </c>
      <c r="T44" s="12"/>
    </row>
    <row r="45" spans="1:21" x14ac:dyDescent="0.25">
      <c r="F45" s="48"/>
      <c r="G45" s="47"/>
      <c r="H45" s="48"/>
      <c r="I45" s="47"/>
      <c r="J45" s="48"/>
      <c r="K45" s="47"/>
      <c r="L45" s="48"/>
      <c r="M45" s="47"/>
      <c r="N45" s="48"/>
      <c r="O45" s="47"/>
      <c r="P45" s="48"/>
      <c r="Q45" s="47"/>
      <c r="R45" s="48"/>
      <c r="T45" s="12"/>
    </row>
    <row r="46" spans="1:21" s="78" customFormat="1" x14ac:dyDescent="0.25">
      <c r="B46" s="78" t="s">
        <v>489</v>
      </c>
      <c r="D46" s="53"/>
      <c r="F46" s="48"/>
      <c r="G46" s="47"/>
      <c r="H46" s="48"/>
      <c r="I46" s="47"/>
      <c r="J46" s="48"/>
      <c r="K46" s="47"/>
      <c r="L46" s="48"/>
      <c r="M46" s="47"/>
      <c r="N46" s="48"/>
      <c r="O46" s="47"/>
      <c r="P46" s="48"/>
      <c r="Q46" s="47"/>
      <c r="R46" s="48"/>
      <c r="S46" s="5"/>
      <c r="T46" s="77"/>
    </row>
    <row r="47" spans="1:21" s="78" customFormat="1" x14ac:dyDescent="0.25">
      <c r="C47" s="78" t="s">
        <v>490</v>
      </c>
      <c r="D47" s="53"/>
      <c r="F47" s="46">
        <f>SUM(H47:L47)</f>
        <v>227000</v>
      </c>
      <c r="G47" s="47"/>
      <c r="H47" s="46">
        <v>0</v>
      </c>
      <c r="I47" s="47"/>
      <c r="J47" s="46">
        <v>7000</v>
      </c>
      <c r="K47" s="47"/>
      <c r="L47" s="46">
        <v>220000</v>
      </c>
      <c r="M47" s="47"/>
      <c r="N47" s="46">
        <v>130000</v>
      </c>
      <c r="O47" s="47"/>
      <c r="P47" s="46">
        <v>96000</v>
      </c>
      <c r="Q47" s="47"/>
      <c r="R47" s="46">
        <v>-1000</v>
      </c>
      <c r="S47" s="43">
        <f t="shared" ref="S47" si="8">SUM(N47:P47)-R47-F47</f>
        <v>0</v>
      </c>
      <c r="T47" s="77"/>
    </row>
    <row r="48" spans="1:21" s="78" customFormat="1" x14ac:dyDescent="0.25">
      <c r="D48" s="53"/>
      <c r="F48" s="48"/>
      <c r="G48" s="47"/>
      <c r="H48" s="48"/>
      <c r="I48" s="47"/>
      <c r="J48" s="48"/>
      <c r="K48" s="47"/>
      <c r="L48" s="48"/>
      <c r="M48" s="47"/>
      <c r="N48" s="48"/>
      <c r="O48" s="47"/>
      <c r="P48" s="48"/>
      <c r="Q48" s="47"/>
      <c r="R48" s="48"/>
      <c r="S48" s="5"/>
      <c r="T48" s="77"/>
    </row>
    <row r="49" spans="1:20" s="78" customFormat="1" x14ac:dyDescent="0.25">
      <c r="D49" s="53"/>
      <c r="E49" s="78" t="s">
        <v>4</v>
      </c>
      <c r="F49" s="46">
        <f>SUM(F46:F47)</f>
        <v>227000</v>
      </c>
      <c r="G49" s="48"/>
      <c r="H49" s="46">
        <f>SUM(H46:H47)</f>
        <v>0</v>
      </c>
      <c r="I49" s="48"/>
      <c r="J49" s="46">
        <f>SUM(J46:J47)</f>
        <v>7000</v>
      </c>
      <c r="K49" s="48"/>
      <c r="L49" s="46">
        <f>SUM(L46:L47)</f>
        <v>220000</v>
      </c>
      <c r="M49" s="48"/>
      <c r="N49" s="46">
        <f>SUM(N46:N47)</f>
        <v>130000</v>
      </c>
      <c r="O49" s="48"/>
      <c r="P49" s="46">
        <f>SUM(P46:P47)</f>
        <v>96000</v>
      </c>
      <c r="Q49" s="48"/>
      <c r="R49" s="46">
        <f>SUM(R46:R47)</f>
        <v>-1000</v>
      </c>
      <c r="S49" s="5"/>
      <c r="T49" s="77"/>
    </row>
    <row r="50" spans="1:20" s="78" customFormat="1" x14ac:dyDescent="0.25">
      <c r="D50" s="53"/>
      <c r="F50" s="48"/>
      <c r="G50" s="47"/>
      <c r="H50" s="48"/>
      <c r="I50" s="47"/>
      <c r="J50" s="48"/>
      <c r="K50" s="47"/>
      <c r="L50" s="48"/>
      <c r="M50" s="47"/>
      <c r="N50" s="48"/>
      <c r="O50" s="47"/>
      <c r="P50" s="48"/>
      <c r="Q50" s="47"/>
      <c r="R50" s="48"/>
      <c r="S50" s="5"/>
      <c r="T50" s="77"/>
    </row>
    <row r="51" spans="1:20" x14ac:dyDescent="0.25">
      <c r="B51" s="6" t="s">
        <v>55</v>
      </c>
      <c r="G51" s="47"/>
      <c r="I51" s="47"/>
      <c r="K51" s="47"/>
      <c r="M51" s="47"/>
      <c r="O51" s="47"/>
      <c r="Q51" s="47"/>
      <c r="T51" s="12"/>
    </row>
    <row r="52" spans="1:20" x14ac:dyDescent="0.25">
      <c r="C52" s="6" t="s">
        <v>116</v>
      </c>
      <c r="D52" s="6"/>
      <c r="F52" s="48"/>
      <c r="G52" s="47"/>
      <c r="H52" s="48"/>
      <c r="I52" s="47"/>
      <c r="J52" s="48"/>
      <c r="K52" s="47"/>
      <c r="L52" s="48"/>
      <c r="M52" s="47"/>
      <c r="N52" s="48"/>
      <c r="O52" s="47"/>
      <c r="P52" s="48"/>
      <c r="Q52" s="47"/>
      <c r="R52" s="49"/>
      <c r="T52" s="12"/>
    </row>
    <row r="53" spans="1:20" x14ac:dyDescent="0.25">
      <c r="D53" s="6" t="s">
        <v>117</v>
      </c>
      <c r="F53" s="46">
        <f>SUM(H53:L53)</f>
        <v>7512000</v>
      </c>
      <c r="G53" s="47"/>
      <c r="H53" s="46">
        <v>5072000</v>
      </c>
      <c r="I53" s="47"/>
      <c r="J53" s="46">
        <v>1727000</v>
      </c>
      <c r="K53" s="47"/>
      <c r="L53" s="46">
        <v>713000</v>
      </c>
      <c r="M53" s="47"/>
      <c r="N53" s="46">
        <v>2605000</v>
      </c>
      <c r="O53" s="47"/>
      <c r="P53" s="46">
        <v>5085000</v>
      </c>
      <c r="Q53" s="47"/>
      <c r="R53" s="46">
        <v>178000</v>
      </c>
      <c r="S53" s="43">
        <f t="shared" ref="S53" si="9">SUM(N53:P53)-R53-F53</f>
        <v>0</v>
      </c>
      <c r="T53" s="12"/>
    </row>
    <row r="54" spans="1:20" x14ac:dyDescent="0.25">
      <c r="G54" s="47"/>
      <c r="I54" s="47"/>
      <c r="K54" s="47"/>
      <c r="M54" s="47"/>
      <c r="O54" s="47"/>
      <c r="Q54" s="47"/>
      <c r="T54" s="12"/>
    </row>
    <row r="55" spans="1:20" x14ac:dyDescent="0.25">
      <c r="A55" s="10"/>
      <c r="B55" s="10"/>
      <c r="E55" s="6" t="s">
        <v>4</v>
      </c>
      <c r="F55" s="46">
        <f>SUM(F52:F53)</f>
        <v>7512000</v>
      </c>
      <c r="G55" s="48"/>
      <c r="H55" s="46">
        <f>SUM(H52:H53)</f>
        <v>5072000</v>
      </c>
      <c r="I55" s="48"/>
      <c r="J55" s="46">
        <f>SUM(J52:J53)</f>
        <v>1727000</v>
      </c>
      <c r="K55" s="48"/>
      <c r="L55" s="46">
        <f>SUM(L52:L53)</f>
        <v>713000</v>
      </c>
      <c r="M55" s="48"/>
      <c r="N55" s="46">
        <f>SUM(N52:N53)</f>
        <v>2605000</v>
      </c>
      <c r="O55" s="48"/>
      <c r="P55" s="46">
        <f>SUM(P52:P53)</f>
        <v>5085000</v>
      </c>
      <c r="Q55" s="48"/>
      <c r="R55" s="46">
        <f>SUM(R52:R53)</f>
        <v>178000</v>
      </c>
      <c r="T55" s="12"/>
    </row>
    <row r="56" spans="1:20" x14ac:dyDescent="0.25">
      <c r="A56" s="10"/>
      <c r="B56" s="10"/>
      <c r="F56" s="48"/>
      <c r="G56" s="48"/>
      <c r="H56" s="48"/>
      <c r="I56" s="48"/>
      <c r="J56" s="48"/>
      <c r="K56" s="48"/>
      <c r="L56" s="48"/>
      <c r="M56" s="48"/>
      <c r="N56" s="48"/>
      <c r="O56" s="48"/>
      <c r="P56" s="48"/>
      <c r="Q56" s="48"/>
      <c r="R56" s="48"/>
      <c r="T56" s="12"/>
    </row>
    <row r="57" spans="1:20" x14ac:dyDescent="0.25">
      <c r="A57" s="10"/>
      <c r="B57" s="10"/>
      <c r="E57" s="6" t="s">
        <v>56</v>
      </c>
      <c r="G57" s="47"/>
      <c r="H57" s="48"/>
      <c r="I57" s="47"/>
      <c r="J57" s="48"/>
      <c r="K57" s="47"/>
      <c r="L57" s="48"/>
      <c r="M57" s="47"/>
      <c r="N57" s="48"/>
      <c r="O57" s="47"/>
      <c r="P57" s="48"/>
      <c r="Q57" s="47"/>
      <c r="R57" s="48"/>
      <c r="T57" s="12"/>
    </row>
    <row r="58" spans="1:20" x14ac:dyDescent="0.25">
      <c r="E58" s="6" t="s">
        <v>118</v>
      </c>
      <c r="F58" s="46">
        <f>SUM(F44+F49+F55)</f>
        <v>175199000</v>
      </c>
      <c r="G58" s="48"/>
      <c r="H58" s="46">
        <f>SUM(H44+H49+H55)</f>
        <v>53024000</v>
      </c>
      <c r="I58" s="48"/>
      <c r="J58" s="46">
        <f>SUM(J44+J49+J55)</f>
        <v>10259000</v>
      </c>
      <c r="K58" s="48"/>
      <c r="L58" s="46">
        <f>SUM(L44+L49+L55)</f>
        <v>111916000</v>
      </c>
      <c r="M58" s="48"/>
      <c r="N58" s="46">
        <f>SUM(N44+N49+N55)</f>
        <v>84312000</v>
      </c>
      <c r="O58" s="48"/>
      <c r="P58" s="46">
        <f>SUM(P44+P49+P55)</f>
        <v>93694000</v>
      </c>
      <c r="Q58" s="48"/>
      <c r="R58" s="46">
        <f>SUM(R44+R49+R55)</f>
        <v>2807000</v>
      </c>
      <c r="T58" s="12"/>
    </row>
    <row r="59" spans="1:20" x14ac:dyDescent="0.25">
      <c r="F59" s="48"/>
      <c r="G59" s="47"/>
      <c r="H59" s="48"/>
      <c r="I59" s="47"/>
      <c r="J59" s="48"/>
      <c r="K59" s="47"/>
      <c r="L59" s="48"/>
      <c r="M59" s="47"/>
      <c r="N59" s="48"/>
      <c r="O59" s="47"/>
      <c r="P59" s="48"/>
      <c r="Q59" s="47"/>
      <c r="R59" s="48"/>
      <c r="T59" s="12"/>
    </row>
    <row r="60" spans="1:20" x14ac:dyDescent="0.25">
      <c r="A60" s="11" t="s">
        <v>57</v>
      </c>
      <c r="D60" s="6"/>
      <c r="F60" s="44"/>
      <c r="G60" s="47"/>
      <c r="I60" s="47"/>
      <c r="K60" s="47"/>
      <c r="M60" s="47"/>
      <c r="O60" s="47"/>
      <c r="Q60" s="47"/>
      <c r="T60" s="12"/>
    </row>
    <row r="61" spans="1:20" x14ac:dyDescent="0.25">
      <c r="B61" s="11" t="s">
        <v>119</v>
      </c>
      <c r="D61" s="6"/>
      <c r="G61" s="47"/>
      <c r="I61" s="47"/>
      <c r="K61" s="47"/>
      <c r="M61" s="47"/>
      <c r="N61" s="48"/>
      <c r="O61" s="47"/>
      <c r="P61" s="48"/>
      <c r="Q61" s="47"/>
      <c r="R61" s="48"/>
      <c r="T61" s="12"/>
    </row>
    <row r="62" spans="1:20" x14ac:dyDescent="0.25">
      <c r="B62" s="9"/>
      <c r="F62" s="48"/>
      <c r="G62" s="47"/>
      <c r="H62" s="48"/>
      <c r="I62" s="47"/>
      <c r="J62" s="48"/>
      <c r="K62" s="47"/>
      <c r="L62" s="48"/>
      <c r="M62" s="47"/>
      <c r="N62" s="48"/>
      <c r="O62" s="47"/>
      <c r="P62" s="48"/>
      <c r="Q62" s="47"/>
      <c r="R62" s="48"/>
      <c r="T62" s="12"/>
    </row>
    <row r="63" spans="1:20" x14ac:dyDescent="0.25">
      <c r="B63" s="16" t="s">
        <v>58</v>
      </c>
      <c r="G63" s="47"/>
      <c r="H63" s="48"/>
      <c r="I63" s="47"/>
      <c r="K63" s="47"/>
      <c r="M63" s="47"/>
      <c r="O63" s="47"/>
      <c r="Q63" s="47"/>
      <c r="T63" s="12"/>
    </row>
    <row r="64" spans="1:20" x14ac:dyDescent="0.25">
      <c r="B64" s="9"/>
      <c r="C64" s="59" t="s">
        <v>27</v>
      </c>
      <c r="F64" s="43">
        <f t="shared" ref="F64:F85" si="10">SUM(H64:L64)</f>
        <v>5947000</v>
      </c>
      <c r="G64" s="47"/>
      <c r="H64" s="43">
        <v>5245000</v>
      </c>
      <c r="I64" s="47"/>
      <c r="J64" s="43">
        <v>589000</v>
      </c>
      <c r="K64" s="47"/>
      <c r="L64" s="43">
        <v>113000</v>
      </c>
      <c r="M64" s="47"/>
      <c r="N64" s="43">
        <v>4111000</v>
      </c>
      <c r="O64" s="47"/>
      <c r="P64" s="43">
        <v>1837000</v>
      </c>
      <c r="Q64" s="47"/>
      <c r="R64" s="43">
        <v>1000</v>
      </c>
      <c r="S64" s="43">
        <f t="shared" ref="S64:S85" si="11">SUM(N64:P64)-R64-F64</f>
        <v>0</v>
      </c>
      <c r="T64" s="12"/>
    </row>
    <row r="65" spans="2:21" x14ac:dyDescent="0.25">
      <c r="B65" s="9"/>
      <c r="C65" s="59" t="s">
        <v>59</v>
      </c>
      <c r="F65" s="43">
        <f t="shared" si="10"/>
        <v>55000</v>
      </c>
      <c r="G65" s="47"/>
      <c r="H65" s="43">
        <v>0</v>
      </c>
      <c r="I65" s="47"/>
      <c r="J65" s="43">
        <v>3000</v>
      </c>
      <c r="K65" s="47"/>
      <c r="L65" s="43">
        <v>52000</v>
      </c>
      <c r="M65" s="47"/>
      <c r="N65" s="43">
        <v>45000</v>
      </c>
      <c r="O65" s="47"/>
      <c r="P65" s="43">
        <v>11000</v>
      </c>
      <c r="Q65" s="47"/>
      <c r="R65" s="43">
        <v>1000</v>
      </c>
      <c r="S65" s="43">
        <f t="shared" si="11"/>
        <v>0</v>
      </c>
      <c r="T65" s="12"/>
      <c r="U65" s="78"/>
    </row>
    <row r="66" spans="2:21" x14ac:dyDescent="0.25">
      <c r="B66" s="9"/>
      <c r="C66" s="59" t="s">
        <v>28</v>
      </c>
      <c r="F66" s="43">
        <f t="shared" si="10"/>
        <v>5426000</v>
      </c>
      <c r="G66" s="47"/>
      <c r="H66" s="43">
        <v>4701000</v>
      </c>
      <c r="I66" s="47"/>
      <c r="J66" s="43">
        <v>84000</v>
      </c>
      <c r="K66" s="47"/>
      <c r="L66" s="43">
        <v>641000</v>
      </c>
      <c r="M66" s="47"/>
      <c r="N66" s="43">
        <v>3719000</v>
      </c>
      <c r="O66" s="47"/>
      <c r="P66" s="43">
        <v>1707000</v>
      </c>
      <c r="Q66" s="47"/>
      <c r="R66" s="43">
        <v>0</v>
      </c>
      <c r="S66" s="43">
        <f t="shared" si="11"/>
        <v>0</v>
      </c>
      <c r="T66" s="12"/>
      <c r="U66" s="78"/>
    </row>
    <row r="67" spans="2:21" x14ac:dyDescent="0.25">
      <c r="B67" s="15"/>
      <c r="C67" s="62" t="s">
        <v>468</v>
      </c>
      <c r="D67" s="6"/>
      <c r="F67" s="43">
        <f t="shared" si="10"/>
        <v>871000</v>
      </c>
      <c r="G67" s="47"/>
      <c r="H67" s="43">
        <v>593000</v>
      </c>
      <c r="I67" s="47"/>
      <c r="J67" s="43">
        <v>69000</v>
      </c>
      <c r="K67" s="47"/>
      <c r="L67" s="43">
        <v>209000</v>
      </c>
      <c r="M67" s="47"/>
      <c r="N67" s="43">
        <v>580000</v>
      </c>
      <c r="O67" s="47"/>
      <c r="P67" s="43">
        <v>291000</v>
      </c>
      <c r="Q67" s="47"/>
      <c r="R67" s="43">
        <v>0</v>
      </c>
      <c r="S67" s="43">
        <f t="shared" si="11"/>
        <v>0</v>
      </c>
      <c r="T67" s="12"/>
      <c r="U67" s="78"/>
    </row>
    <row r="68" spans="2:21" s="58" customFormat="1" x14ac:dyDescent="0.25">
      <c r="B68" s="15"/>
      <c r="C68" s="62" t="s">
        <v>491</v>
      </c>
      <c r="F68" s="43">
        <f t="shared" si="10"/>
        <v>3986000</v>
      </c>
      <c r="G68" s="47"/>
      <c r="H68" s="43">
        <v>3982000</v>
      </c>
      <c r="I68" s="47"/>
      <c r="J68" s="43">
        <v>4000</v>
      </c>
      <c r="K68" s="47"/>
      <c r="L68" s="43">
        <v>0</v>
      </c>
      <c r="M68" s="47"/>
      <c r="N68" s="43">
        <v>2632000</v>
      </c>
      <c r="O68" s="47"/>
      <c r="P68" s="43">
        <v>1355000</v>
      </c>
      <c r="Q68" s="47"/>
      <c r="R68" s="43">
        <v>1000</v>
      </c>
      <c r="S68" s="43">
        <f t="shared" si="11"/>
        <v>0</v>
      </c>
      <c r="T68" s="57"/>
      <c r="U68" s="78"/>
    </row>
    <row r="69" spans="2:21" ht="13.5" customHeight="1" x14ac:dyDescent="0.25">
      <c r="B69" s="9"/>
      <c r="C69" s="59" t="s">
        <v>32</v>
      </c>
      <c r="F69" s="43">
        <f t="shared" si="10"/>
        <v>2376000</v>
      </c>
      <c r="G69" s="47"/>
      <c r="H69" s="43">
        <v>2313000</v>
      </c>
      <c r="I69" s="47"/>
      <c r="J69" s="43">
        <v>35000</v>
      </c>
      <c r="K69" s="47"/>
      <c r="L69" s="43">
        <v>28000</v>
      </c>
      <c r="M69" s="47"/>
      <c r="N69" s="43">
        <v>1638000</v>
      </c>
      <c r="O69" s="47"/>
      <c r="P69" s="43">
        <v>737000</v>
      </c>
      <c r="Q69" s="47"/>
      <c r="R69" s="43">
        <v>-1000</v>
      </c>
      <c r="S69" s="43">
        <f t="shared" si="11"/>
        <v>0</v>
      </c>
      <c r="T69" s="12"/>
      <c r="U69" s="78"/>
    </row>
    <row r="70" spans="2:21" x14ac:dyDescent="0.25">
      <c r="B70" s="9"/>
      <c r="C70" s="59" t="s">
        <v>33</v>
      </c>
      <c r="F70" s="43">
        <f t="shared" si="10"/>
        <v>106000</v>
      </c>
      <c r="G70" s="47"/>
      <c r="H70" s="43">
        <v>83000</v>
      </c>
      <c r="I70" s="47"/>
      <c r="J70" s="43">
        <v>23000</v>
      </c>
      <c r="K70" s="47"/>
      <c r="L70" s="43">
        <v>0</v>
      </c>
      <c r="M70" s="47"/>
      <c r="N70" s="43">
        <v>32000</v>
      </c>
      <c r="O70" s="47"/>
      <c r="P70" s="43">
        <v>75000</v>
      </c>
      <c r="Q70" s="47"/>
      <c r="R70" s="43">
        <v>1000</v>
      </c>
      <c r="S70" s="43">
        <f t="shared" si="11"/>
        <v>0</v>
      </c>
      <c r="T70" s="12"/>
      <c r="U70" s="78"/>
    </row>
    <row r="71" spans="2:21" x14ac:dyDescent="0.25">
      <c r="B71" s="9"/>
      <c r="C71" s="59" t="s">
        <v>34</v>
      </c>
      <c r="F71" s="43">
        <f t="shared" si="10"/>
        <v>3809000</v>
      </c>
      <c r="G71" s="47"/>
      <c r="H71" s="43">
        <v>3242000</v>
      </c>
      <c r="I71" s="47"/>
      <c r="J71" s="43">
        <v>50000</v>
      </c>
      <c r="K71" s="47"/>
      <c r="L71" s="43">
        <v>517000</v>
      </c>
      <c r="M71" s="47"/>
      <c r="N71" s="43">
        <v>2655000</v>
      </c>
      <c r="O71" s="47"/>
      <c r="P71" s="43">
        <v>1154000</v>
      </c>
      <c r="Q71" s="47"/>
      <c r="R71" s="43">
        <v>0</v>
      </c>
      <c r="S71" s="43">
        <f t="shared" si="11"/>
        <v>0</v>
      </c>
      <c r="T71" s="12"/>
      <c r="U71" s="78"/>
    </row>
    <row r="72" spans="2:21" x14ac:dyDescent="0.25">
      <c r="B72" s="9"/>
      <c r="C72" s="59" t="s">
        <v>35</v>
      </c>
      <c r="F72" s="43">
        <f t="shared" si="10"/>
        <v>1376000</v>
      </c>
      <c r="G72" s="47"/>
      <c r="H72" s="43">
        <v>1171000</v>
      </c>
      <c r="I72" s="47"/>
      <c r="J72" s="43">
        <v>73000</v>
      </c>
      <c r="K72" s="47"/>
      <c r="L72" s="43">
        <v>132000</v>
      </c>
      <c r="M72" s="47"/>
      <c r="N72" s="43">
        <v>971000</v>
      </c>
      <c r="O72" s="47"/>
      <c r="P72" s="43">
        <v>405000</v>
      </c>
      <c r="Q72" s="47"/>
      <c r="R72" s="43">
        <v>0</v>
      </c>
      <c r="S72" s="43">
        <f t="shared" si="11"/>
        <v>0</v>
      </c>
      <c r="T72" s="12"/>
      <c r="U72" s="78"/>
    </row>
    <row r="73" spans="2:21" x14ac:dyDescent="0.25">
      <c r="B73" s="9"/>
      <c r="C73" s="59" t="s">
        <v>37</v>
      </c>
      <c r="F73" s="43">
        <f t="shared" si="10"/>
        <v>2835000</v>
      </c>
      <c r="G73" s="47"/>
      <c r="H73" s="43">
        <v>2311000</v>
      </c>
      <c r="I73" s="47"/>
      <c r="J73" s="43">
        <v>483000</v>
      </c>
      <c r="K73" s="47"/>
      <c r="L73" s="43">
        <v>41000</v>
      </c>
      <c r="M73" s="47"/>
      <c r="N73" s="43">
        <v>1823000</v>
      </c>
      <c r="O73" s="47"/>
      <c r="P73" s="43">
        <v>1013000</v>
      </c>
      <c r="Q73" s="47"/>
      <c r="R73" s="43">
        <v>1000</v>
      </c>
      <c r="S73" s="43">
        <f t="shared" si="11"/>
        <v>0</v>
      </c>
      <c r="T73" s="12"/>
      <c r="U73" s="78"/>
    </row>
    <row r="74" spans="2:21" x14ac:dyDescent="0.25">
      <c r="B74" s="9"/>
      <c r="C74" s="59" t="s">
        <v>38</v>
      </c>
      <c r="F74" s="43">
        <f t="shared" si="10"/>
        <v>5749000</v>
      </c>
      <c r="G74" s="47"/>
      <c r="H74" s="43">
        <v>5366000</v>
      </c>
      <c r="I74" s="47"/>
      <c r="J74" s="43">
        <v>322000</v>
      </c>
      <c r="K74" s="47"/>
      <c r="L74" s="43">
        <v>61000</v>
      </c>
      <c r="M74" s="47"/>
      <c r="N74" s="43">
        <v>4105000</v>
      </c>
      <c r="O74" s="47"/>
      <c r="P74" s="43">
        <v>1643000</v>
      </c>
      <c r="Q74" s="47"/>
      <c r="R74" s="43">
        <v>-1000</v>
      </c>
      <c r="S74" s="43">
        <f t="shared" si="11"/>
        <v>0</v>
      </c>
      <c r="T74" s="12"/>
      <c r="U74" s="78"/>
    </row>
    <row r="75" spans="2:21" x14ac:dyDescent="0.25">
      <c r="B75" s="9"/>
      <c r="C75" s="59" t="s">
        <v>39</v>
      </c>
      <c r="F75" s="43">
        <f t="shared" si="10"/>
        <v>2820000</v>
      </c>
      <c r="G75" s="47"/>
      <c r="H75" s="43">
        <v>2761000</v>
      </c>
      <c r="I75" s="47"/>
      <c r="J75" s="43">
        <v>20000</v>
      </c>
      <c r="K75" s="47"/>
      <c r="L75" s="43">
        <v>39000</v>
      </c>
      <c r="M75" s="47"/>
      <c r="N75" s="43">
        <v>1931000</v>
      </c>
      <c r="O75" s="47"/>
      <c r="P75" s="43">
        <v>888000</v>
      </c>
      <c r="Q75" s="47"/>
      <c r="R75" s="43">
        <v>-1000</v>
      </c>
      <c r="S75" s="43">
        <f t="shared" si="11"/>
        <v>0</v>
      </c>
      <c r="T75" s="12"/>
      <c r="U75" s="78"/>
    </row>
    <row r="76" spans="2:21" x14ac:dyDescent="0.25">
      <c r="B76" s="9"/>
      <c r="C76" s="59" t="s">
        <v>43</v>
      </c>
      <c r="F76" s="43">
        <f t="shared" si="10"/>
        <v>0</v>
      </c>
      <c r="G76" s="47"/>
      <c r="H76" s="43">
        <v>0</v>
      </c>
      <c r="I76" s="47"/>
      <c r="J76" s="43">
        <v>0</v>
      </c>
      <c r="K76" s="47"/>
      <c r="L76" s="43">
        <v>0</v>
      </c>
      <c r="M76" s="47"/>
      <c r="N76" s="43">
        <v>0</v>
      </c>
      <c r="O76" s="47"/>
      <c r="P76" s="43">
        <v>0</v>
      </c>
      <c r="Q76" s="47"/>
      <c r="R76" s="43">
        <v>0</v>
      </c>
      <c r="S76" s="43">
        <f t="shared" si="11"/>
        <v>0</v>
      </c>
      <c r="T76" s="12"/>
      <c r="U76" s="78"/>
    </row>
    <row r="77" spans="2:21" x14ac:dyDescent="0.25">
      <c r="B77" s="9"/>
      <c r="C77" s="59" t="s">
        <v>44</v>
      </c>
      <c r="F77" s="43">
        <f t="shared" si="10"/>
        <v>2527000</v>
      </c>
      <c r="G77" s="47"/>
      <c r="H77" s="43">
        <v>2059000</v>
      </c>
      <c r="I77" s="47"/>
      <c r="J77" s="43">
        <v>253000</v>
      </c>
      <c r="K77" s="47"/>
      <c r="L77" s="43">
        <v>215000</v>
      </c>
      <c r="M77" s="47"/>
      <c r="N77" s="43">
        <v>1684000</v>
      </c>
      <c r="O77" s="47"/>
      <c r="P77" s="43">
        <v>843000</v>
      </c>
      <c r="Q77" s="47"/>
      <c r="R77" s="43">
        <v>0</v>
      </c>
      <c r="S77" s="43">
        <f t="shared" si="11"/>
        <v>0</v>
      </c>
      <c r="T77" s="12"/>
      <c r="U77" s="78"/>
    </row>
    <row r="78" spans="2:21" s="18" customFormat="1" x14ac:dyDescent="0.25">
      <c r="B78" s="17"/>
      <c r="C78" s="59" t="s">
        <v>47</v>
      </c>
      <c r="E78" s="6"/>
      <c r="F78" s="43">
        <f t="shared" si="10"/>
        <v>1492000</v>
      </c>
      <c r="G78" s="47"/>
      <c r="H78" s="43">
        <v>1391000</v>
      </c>
      <c r="I78" s="47"/>
      <c r="J78" s="43">
        <v>17000</v>
      </c>
      <c r="K78" s="47"/>
      <c r="L78" s="43">
        <v>84000</v>
      </c>
      <c r="M78" s="47"/>
      <c r="N78" s="43">
        <v>1008000</v>
      </c>
      <c r="O78" s="47"/>
      <c r="P78" s="43">
        <v>484000</v>
      </c>
      <c r="Q78" s="47"/>
      <c r="R78" s="43">
        <v>0</v>
      </c>
      <c r="S78" s="43">
        <f t="shared" si="11"/>
        <v>0</v>
      </c>
      <c r="T78" s="12"/>
      <c r="U78" s="78"/>
    </row>
    <row r="79" spans="2:21" s="18" customFormat="1" x14ac:dyDescent="0.25">
      <c r="B79" s="17"/>
      <c r="C79" s="59" t="s">
        <v>60</v>
      </c>
      <c r="E79" s="6"/>
      <c r="F79" s="43">
        <f t="shared" si="10"/>
        <v>9727000</v>
      </c>
      <c r="G79" s="47"/>
      <c r="H79" s="43">
        <v>6336000</v>
      </c>
      <c r="I79" s="47"/>
      <c r="J79" s="43">
        <v>265000</v>
      </c>
      <c r="K79" s="47"/>
      <c r="L79" s="43">
        <v>3126000</v>
      </c>
      <c r="M79" s="47"/>
      <c r="N79" s="43">
        <v>5408000</v>
      </c>
      <c r="O79" s="47"/>
      <c r="P79" s="43">
        <v>4656000</v>
      </c>
      <c r="Q79" s="47"/>
      <c r="R79" s="43">
        <v>337000</v>
      </c>
      <c r="S79" s="43">
        <f t="shared" si="11"/>
        <v>0</v>
      </c>
      <c r="T79" s="12"/>
      <c r="U79" s="78"/>
    </row>
    <row r="80" spans="2:21" s="18" customFormat="1" x14ac:dyDescent="0.25">
      <c r="C80" s="59" t="s">
        <v>61</v>
      </c>
      <c r="E80" s="6"/>
      <c r="F80" s="43">
        <f t="shared" si="10"/>
        <v>694000</v>
      </c>
      <c r="G80" s="47"/>
      <c r="H80" s="43">
        <v>306000</v>
      </c>
      <c r="I80" s="47"/>
      <c r="J80" s="43">
        <v>12000</v>
      </c>
      <c r="K80" s="47"/>
      <c r="L80" s="43">
        <v>376000</v>
      </c>
      <c r="M80" s="47"/>
      <c r="N80" s="43">
        <v>523000</v>
      </c>
      <c r="O80" s="47"/>
      <c r="P80" s="43">
        <v>171000</v>
      </c>
      <c r="Q80" s="47"/>
      <c r="R80" s="43">
        <v>0</v>
      </c>
      <c r="S80" s="43">
        <f t="shared" si="11"/>
        <v>0</v>
      </c>
      <c r="T80" s="12"/>
      <c r="U80" s="78"/>
    </row>
    <row r="81" spans="1:21" s="18" customFormat="1" x14ac:dyDescent="0.25">
      <c r="C81" s="59" t="s">
        <v>62</v>
      </c>
      <c r="E81" s="6"/>
      <c r="F81" s="43">
        <f t="shared" si="10"/>
        <v>25000</v>
      </c>
      <c r="G81" s="47"/>
      <c r="H81" s="43">
        <v>19000</v>
      </c>
      <c r="I81" s="47"/>
      <c r="J81" s="43">
        <v>6000</v>
      </c>
      <c r="K81" s="47"/>
      <c r="L81" s="43">
        <v>0</v>
      </c>
      <c r="M81" s="47"/>
      <c r="N81" s="43">
        <v>7000</v>
      </c>
      <c r="O81" s="47"/>
      <c r="P81" s="43">
        <v>17000</v>
      </c>
      <c r="Q81" s="47"/>
      <c r="R81" s="43">
        <v>-1000</v>
      </c>
      <c r="S81" s="43">
        <f t="shared" si="11"/>
        <v>0</v>
      </c>
      <c r="T81" s="12"/>
      <c r="U81" s="78"/>
    </row>
    <row r="82" spans="1:21" x14ac:dyDescent="0.25">
      <c r="C82" s="60" t="s">
        <v>52</v>
      </c>
      <c r="E82" s="18"/>
      <c r="F82" s="43">
        <f t="shared" si="10"/>
        <v>665000</v>
      </c>
      <c r="G82" s="47"/>
      <c r="H82" s="43">
        <v>659000</v>
      </c>
      <c r="I82" s="47"/>
      <c r="J82" s="43">
        <v>6000</v>
      </c>
      <c r="K82" s="47"/>
      <c r="L82" s="43">
        <v>0</v>
      </c>
      <c r="M82" s="47"/>
      <c r="N82" s="43">
        <v>467000</v>
      </c>
      <c r="O82" s="47"/>
      <c r="P82" s="43">
        <v>198000</v>
      </c>
      <c r="Q82" s="47"/>
      <c r="R82" s="43">
        <v>0</v>
      </c>
      <c r="S82" s="43">
        <f t="shared" si="11"/>
        <v>0</v>
      </c>
      <c r="T82" s="12"/>
      <c r="U82" s="78"/>
    </row>
    <row r="83" spans="1:21" x14ac:dyDescent="0.25">
      <c r="C83" s="60" t="s">
        <v>63</v>
      </c>
      <c r="E83" s="18"/>
      <c r="F83" s="43">
        <f t="shared" si="10"/>
        <v>0</v>
      </c>
      <c r="G83" s="47"/>
      <c r="H83" s="43">
        <v>0</v>
      </c>
      <c r="I83" s="47"/>
      <c r="J83" s="43">
        <v>0</v>
      </c>
      <c r="K83" s="47"/>
      <c r="L83" s="43">
        <v>0</v>
      </c>
      <c r="M83" s="47"/>
      <c r="N83" s="43">
        <v>0</v>
      </c>
      <c r="O83" s="47"/>
      <c r="P83" s="43">
        <v>0</v>
      </c>
      <c r="Q83" s="47"/>
      <c r="R83" s="43">
        <v>0</v>
      </c>
      <c r="S83" s="43">
        <f t="shared" si="11"/>
        <v>0</v>
      </c>
      <c r="T83" s="12"/>
      <c r="U83" s="78"/>
    </row>
    <row r="84" spans="1:21" s="18" customFormat="1" x14ac:dyDescent="0.25">
      <c r="C84" s="60" t="s">
        <v>54</v>
      </c>
      <c r="F84" s="43">
        <f t="shared" si="10"/>
        <v>3189000</v>
      </c>
      <c r="G84" s="47"/>
      <c r="H84" s="43">
        <v>1992000</v>
      </c>
      <c r="I84" s="47"/>
      <c r="J84" s="43">
        <v>666000</v>
      </c>
      <c r="K84" s="47"/>
      <c r="L84" s="43">
        <v>531000</v>
      </c>
      <c r="M84" s="47"/>
      <c r="N84" s="43">
        <v>1592000</v>
      </c>
      <c r="O84" s="47"/>
      <c r="P84" s="43">
        <v>1597000</v>
      </c>
      <c r="Q84" s="47"/>
      <c r="R84" s="43">
        <v>0</v>
      </c>
      <c r="S84" s="43">
        <f t="shared" si="11"/>
        <v>0</v>
      </c>
      <c r="T84" s="12"/>
      <c r="U84" s="78"/>
    </row>
    <row r="85" spans="1:21" s="18" customFormat="1" x14ac:dyDescent="0.25">
      <c r="C85" s="62" t="s">
        <v>467</v>
      </c>
      <c r="F85" s="46">
        <f t="shared" si="10"/>
        <v>1340000</v>
      </c>
      <c r="G85" s="47"/>
      <c r="H85" s="46">
        <v>1329000</v>
      </c>
      <c r="I85" s="47"/>
      <c r="J85" s="46">
        <v>9000</v>
      </c>
      <c r="K85" s="47"/>
      <c r="L85" s="46">
        <v>2000</v>
      </c>
      <c r="M85" s="47"/>
      <c r="N85" s="46">
        <v>951000</v>
      </c>
      <c r="O85" s="47"/>
      <c r="P85" s="46">
        <v>390000</v>
      </c>
      <c r="Q85" s="47"/>
      <c r="R85" s="46">
        <v>1000</v>
      </c>
      <c r="S85" s="43">
        <f t="shared" si="11"/>
        <v>0</v>
      </c>
      <c r="T85" s="12"/>
      <c r="U85" s="78"/>
    </row>
    <row r="86" spans="1:21" s="18" customFormat="1" x14ac:dyDescent="0.25">
      <c r="C86" s="6"/>
      <c r="E86" s="6"/>
      <c r="F86" s="43"/>
      <c r="G86" s="47"/>
      <c r="H86" s="43"/>
      <c r="I86" s="47"/>
      <c r="J86" s="43"/>
      <c r="K86" s="47"/>
      <c r="L86" s="43"/>
      <c r="M86" s="47"/>
      <c r="N86" s="43"/>
      <c r="O86" s="47"/>
      <c r="P86" s="43"/>
      <c r="Q86" s="47"/>
      <c r="R86" s="43"/>
      <c r="S86" s="14"/>
      <c r="T86" s="12"/>
    </row>
    <row r="87" spans="1:21" s="18" customFormat="1" x14ac:dyDescent="0.25">
      <c r="C87" s="6"/>
      <c r="E87" s="6" t="s">
        <v>4</v>
      </c>
      <c r="F87" s="46">
        <f>SUM(F64:F85)</f>
        <v>55015000</v>
      </c>
      <c r="G87" s="48"/>
      <c r="H87" s="46">
        <f>SUM(H64:H86)</f>
        <v>45859000</v>
      </c>
      <c r="I87" s="48"/>
      <c r="J87" s="46">
        <f>SUM(J64:J86)</f>
        <v>2989000</v>
      </c>
      <c r="K87" s="48"/>
      <c r="L87" s="46">
        <f>SUM(L64:L86)</f>
        <v>6167000</v>
      </c>
      <c r="M87" s="48"/>
      <c r="N87" s="46">
        <f>SUM(N64:N86)</f>
        <v>35882000</v>
      </c>
      <c r="O87" s="48"/>
      <c r="P87" s="46">
        <f>SUM(P64:P86)</f>
        <v>19472000</v>
      </c>
      <c r="Q87" s="48"/>
      <c r="R87" s="46">
        <f>SUM(R64:R86)</f>
        <v>339000</v>
      </c>
      <c r="S87" s="14"/>
      <c r="T87" s="12"/>
    </row>
    <row r="88" spans="1:21" s="18" customFormat="1" x14ac:dyDescent="0.25">
      <c r="C88" s="6"/>
      <c r="E88" s="6"/>
      <c r="F88" s="48"/>
      <c r="G88" s="47"/>
      <c r="H88" s="48"/>
      <c r="I88" s="47"/>
      <c r="J88" s="48"/>
      <c r="K88" s="47"/>
      <c r="L88" s="48"/>
      <c r="M88" s="47"/>
      <c r="N88" s="48"/>
      <c r="O88" s="47"/>
      <c r="P88" s="48"/>
      <c r="Q88" s="47"/>
      <c r="R88" s="48"/>
      <c r="S88" s="14"/>
      <c r="T88" s="12"/>
    </row>
    <row r="89" spans="1:21" s="72" customFormat="1" x14ac:dyDescent="0.25">
      <c r="A89" s="11"/>
      <c r="B89" s="72" t="s">
        <v>26</v>
      </c>
      <c r="D89" s="53"/>
      <c r="F89" s="43"/>
      <c r="G89" s="47"/>
      <c r="H89" s="43"/>
      <c r="I89" s="47"/>
      <c r="J89" s="43"/>
      <c r="K89" s="47"/>
      <c r="L89" s="43"/>
      <c r="M89" s="47"/>
      <c r="N89" s="43"/>
      <c r="O89" s="47"/>
      <c r="P89" s="43"/>
      <c r="Q89" s="47"/>
      <c r="R89" s="43"/>
      <c r="S89" s="5"/>
      <c r="T89" s="71"/>
    </row>
    <row r="90" spans="1:21" s="72" customFormat="1" x14ac:dyDescent="0.25">
      <c r="A90" s="11"/>
      <c r="C90" s="76" t="s">
        <v>492</v>
      </c>
      <c r="D90" s="53"/>
      <c r="F90" s="46">
        <f>SUM(H90:L90)</f>
        <v>5000</v>
      </c>
      <c r="G90" s="47"/>
      <c r="H90" s="46">
        <v>0</v>
      </c>
      <c r="I90" s="47"/>
      <c r="J90" s="46">
        <v>0</v>
      </c>
      <c r="K90" s="47"/>
      <c r="L90" s="46">
        <v>5000</v>
      </c>
      <c r="M90" s="47"/>
      <c r="N90" s="46">
        <v>2000</v>
      </c>
      <c r="O90" s="47"/>
      <c r="P90" s="46">
        <v>3000</v>
      </c>
      <c r="Q90" s="47"/>
      <c r="R90" s="46">
        <v>0</v>
      </c>
      <c r="S90" s="43">
        <f t="shared" ref="S90" si="12">SUM(N90:P90)-R90-F90</f>
        <v>0</v>
      </c>
      <c r="T90" s="71"/>
      <c r="U90" s="78"/>
    </row>
    <row r="91" spans="1:21" s="18" customFormat="1" x14ac:dyDescent="0.25">
      <c r="B91" s="17"/>
      <c r="C91" s="78"/>
      <c r="F91" s="43"/>
      <c r="G91" s="47"/>
      <c r="H91" s="43"/>
      <c r="I91" s="47"/>
      <c r="J91" s="43"/>
      <c r="K91" s="47"/>
      <c r="L91" s="43"/>
      <c r="M91" s="47"/>
      <c r="N91" s="43"/>
      <c r="O91" s="47"/>
      <c r="P91" s="43"/>
      <c r="Q91" s="47"/>
      <c r="R91" s="43"/>
      <c r="S91" s="14"/>
      <c r="T91" s="77"/>
    </row>
    <row r="92" spans="1:21" s="78" customFormat="1" x14ac:dyDescent="0.25">
      <c r="B92" s="53"/>
      <c r="D92" s="53"/>
      <c r="E92" s="13" t="s">
        <v>4</v>
      </c>
      <c r="F92" s="46">
        <f>SUM(F90:F90)</f>
        <v>5000</v>
      </c>
      <c r="G92" s="48"/>
      <c r="H92" s="46">
        <f>SUM(H90:H90)</f>
        <v>0</v>
      </c>
      <c r="I92" s="48"/>
      <c r="J92" s="46">
        <f>SUM(J90:J90)</f>
        <v>0</v>
      </c>
      <c r="K92" s="46"/>
      <c r="L92" s="46">
        <f>SUM(L90:L90)</f>
        <v>5000</v>
      </c>
      <c r="M92" s="48"/>
      <c r="N92" s="46">
        <f>SUM(N90:N90)</f>
        <v>2000</v>
      </c>
      <c r="O92" s="48"/>
      <c r="P92" s="46">
        <f>SUM(P90:P90)</f>
        <v>3000</v>
      </c>
      <c r="Q92" s="48"/>
      <c r="R92" s="46">
        <f>SUM(R90:R90)</f>
        <v>0</v>
      </c>
      <c r="S92" s="5"/>
      <c r="T92" s="77"/>
    </row>
    <row r="93" spans="1:21" s="72" customFormat="1" x14ac:dyDescent="0.25">
      <c r="A93" s="11"/>
      <c r="D93" s="53"/>
      <c r="F93" s="48"/>
      <c r="G93" s="47"/>
      <c r="H93" s="48"/>
      <c r="I93" s="47"/>
      <c r="J93" s="48"/>
      <c r="K93" s="47"/>
      <c r="L93" s="48"/>
      <c r="M93" s="47"/>
      <c r="N93" s="48"/>
      <c r="O93" s="47"/>
      <c r="P93" s="48"/>
      <c r="Q93" s="47"/>
      <c r="R93" s="48"/>
      <c r="S93" s="5"/>
      <c r="T93" s="71"/>
    </row>
    <row r="94" spans="1:21" s="18" customFormat="1" x14ac:dyDescent="0.25">
      <c r="B94" s="18" t="s">
        <v>64</v>
      </c>
      <c r="F94" s="48"/>
      <c r="G94" s="47"/>
      <c r="H94" s="48"/>
      <c r="I94" s="47"/>
      <c r="J94" s="48"/>
      <c r="K94" s="47"/>
      <c r="L94" s="48"/>
      <c r="M94" s="47"/>
      <c r="N94" s="48"/>
      <c r="O94" s="47"/>
      <c r="P94" s="48"/>
      <c r="Q94" s="47"/>
      <c r="R94" s="48"/>
      <c r="S94" s="14"/>
      <c r="T94" s="12"/>
    </row>
    <row r="95" spans="1:21" s="18" customFormat="1" x14ac:dyDescent="0.25">
      <c r="C95" s="18" t="s">
        <v>27</v>
      </c>
      <c r="F95" s="43">
        <f t="shared" ref="F95" si="13">SUM(H95:L95)</f>
        <v>39000</v>
      </c>
      <c r="G95" s="47"/>
      <c r="H95" s="43">
        <v>0</v>
      </c>
      <c r="I95" s="47"/>
      <c r="J95" s="43">
        <v>0</v>
      </c>
      <c r="K95" s="47"/>
      <c r="L95" s="43">
        <v>39000</v>
      </c>
      <c r="M95" s="47"/>
      <c r="N95" s="43">
        <v>24000</v>
      </c>
      <c r="O95" s="47"/>
      <c r="P95" s="43">
        <v>14000</v>
      </c>
      <c r="Q95" s="47"/>
      <c r="R95" s="43">
        <v>-1000</v>
      </c>
      <c r="S95" s="43">
        <f t="shared" ref="S95" si="14">SUM(N95:P95)-R95-F95</f>
        <v>0</v>
      </c>
      <c r="T95" s="77"/>
    </row>
    <row r="96" spans="1:21" x14ac:dyDescent="0.25">
      <c r="C96" s="64" t="s">
        <v>59</v>
      </c>
      <c r="E96" s="18"/>
      <c r="F96" s="43">
        <f t="shared" ref="F96:F108" si="15">SUM(H96:L96)</f>
        <v>990000</v>
      </c>
      <c r="G96" s="47"/>
      <c r="H96" s="43">
        <v>0</v>
      </c>
      <c r="I96" s="47"/>
      <c r="J96" s="43">
        <v>0</v>
      </c>
      <c r="K96" s="47"/>
      <c r="L96" s="43">
        <v>990000</v>
      </c>
      <c r="M96" s="47"/>
      <c r="N96" s="43">
        <v>621000</v>
      </c>
      <c r="O96" s="47"/>
      <c r="P96" s="43">
        <v>369000</v>
      </c>
      <c r="Q96" s="47"/>
      <c r="R96" s="43">
        <v>0</v>
      </c>
      <c r="S96" s="43">
        <f t="shared" ref="S96:S108" si="16">SUM(N96:P96)-R96-F96</f>
        <v>0</v>
      </c>
      <c r="T96" s="12"/>
    </row>
    <row r="97" spans="1:21" s="78" customFormat="1" x14ac:dyDescent="0.25">
      <c r="C97" s="74" t="s">
        <v>28</v>
      </c>
      <c r="D97" s="53"/>
      <c r="E97" s="18"/>
      <c r="F97" s="43">
        <f t="shared" ref="F97" si="17">SUM(H97:L97)</f>
        <v>22000</v>
      </c>
      <c r="G97" s="47"/>
      <c r="H97" s="43">
        <v>0</v>
      </c>
      <c r="I97" s="47"/>
      <c r="J97" s="43">
        <v>0</v>
      </c>
      <c r="K97" s="47"/>
      <c r="L97" s="43">
        <v>22000</v>
      </c>
      <c r="M97" s="47"/>
      <c r="N97" s="43">
        <v>11000</v>
      </c>
      <c r="O97" s="47"/>
      <c r="P97" s="43">
        <v>11000</v>
      </c>
      <c r="Q97" s="47"/>
      <c r="R97" s="43">
        <v>0</v>
      </c>
      <c r="S97" s="43">
        <f t="shared" ref="S97" si="18">SUM(N97:P97)-R97-F97</f>
        <v>0</v>
      </c>
      <c r="T97" s="77"/>
    </row>
    <row r="98" spans="1:21" x14ac:dyDescent="0.25">
      <c r="B98" s="9"/>
      <c r="C98" s="64" t="s">
        <v>65</v>
      </c>
      <c r="E98" s="18"/>
      <c r="F98" s="43">
        <f t="shared" si="15"/>
        <v>4334000</v>
      </c>
      <c r="G98" s="47"/>
      <c r="H98" s="43">
        <v>0</v>
      </c>
      <c r="I98" s="47"/>
      <c r="J98" s="43">
        <v>141000</v>
      </c>
      <c r="K98" s="47"/>
      <c r="L98" s="43">
        <v>4193000</v>
      </c>
      <c r="M98" s="47"/>
      <c r="N98" s="43">
        <v>1784000</v>
      </c>
      <c r="O98" s="47"/>
      <c r="P98" s="43">
        <v>2631000</v>
      </c>
      <c r="Q98" s="47"/>
      <c r="R98" s="43">
        <v>81000</v>
      </c>
      <c r="S98" s="43">
        <f t="shared" si="16"/>
        <v>0</v>
      </c>
      <c r="T98" s="12"/>
      <c r="U98" s="78"/>
    </row>
    <row r="99" spans="1:21" s="62" customFormat="1" x14ac:dyDescent="0.25">
      <c r="B99" s="53"/>
      <c r="C99" s="64" t="s">
        <v>32</v>
      </c>
      <c r="D99" s="53"/>
      <c r="E99" s="18"/>
      <c r="F99" s="43">
        <f t="shared" si="15"/>
        <v>37000</v>
      </c>
      <c r="G99" s="47"/>
      <c r="H99" s="43">
        <v>0</v>
      </c>
      <c r="I99" s="47"/>
      <c r="J99" s="43">
        <v>10000</v>
      </c>
      <c r="K99" s="47"/>
      <c r="L99" s="43">
        <v>27000</v>
      </c>
      <c r="M99" s="47"/>
      <c r="N99" s="43">
        <v>15000</v>
      </c>
      <c r="O99" s="47"/>
      <c r="P99" s="43">
        <v>22000</v>
      </c>
      <c r="Q99" s="47"/>
      <c r="R99" s="43">
        <v>0</v>
      </c>
      <c r="S99" s="43">
        <f t="shared" si="16"/>
        <v>0</v>
      </c>
      <c r="T99" s="61"/>
      <c r="U99" s="78"/>
    </row>
    <row r="100" spans="1:21" s="62" customFormat="1" x14ac:dyDescent="0.25">
      <c r="B100" s="53"/>
      <c r="C100" s="63" t="s">
        <v>34</v>
      </c>
      <c r="D100" s="53"/>
      <c r="E100" s="18"/>
      <c r="F100" s="43">
        <f t="shared" si="15"/>
        <v>235000</v>
      </c>
      <c r="G100" s="47"/>
      <c r="H100" s="43">
        <v>0</v>
      </c>
      <c r="I100" s="47"/>
      <c r="J100" s="43">
        <v>0</v>
      </c>
      <c r="K100" s="47"/>
      <c r="L100" s="43">
        <v>235000</v>
      </c>
      <c r="M100" s="47"/>
      <c r="N100" s="43">
        <v>172000</v>
      </c>
      <c r="O100" s="47"/>
      <c r="P100" s="43">
        <v>62000</v>
      </c>
      <c r="Q100" s="47"/>
      <c r="R100" s="43">
        <v>-1000</v>
      </c>
      <c r="S100" s="43">
        <f t="shared" si="16"/>
        <v>0</v>
      </c>
      <c r="T100" s="61"/>
      <c r="U100" s="78"/>
    </row>
    <row r="101" spans="1:21" s="78" customFormat="1" x14ac:dyDescent="0.25">
      <c r="B101" s="53"/>
      <c r="C101" s="73" t="s">
        <v>35</v>
      </c>
      <c r="D101" s="53"/>
      <c r="E101" s="18"/>
      <c r="F101" s="43">
        <f t="shared" ref="F101" si="19">SUM(H101:L101)</f>
        <v>1000</v>
      </c>
      <c r="G101" s="47"/>
      <c r="H101" s="43">
        <v>0</v>
      </c>
      <c r="I101" s="47"/>
      <c r="J101" s="43">
        <v>0</v>
      </c>
      <c r="K101" s="47"/>
      <c r="L101" s="43">
        <v>1000</v>
      </c>
      <c r="M101" s="47"/>
      <c r="N101" s="43">
        <v>0</v>
      </c>
      <c r="O101" s="47"/>
      <c r="P101" s="43">
        <v>1000</v>
      </c>
      <c r="Q101" s="47"/>
      <c r="R101" s="43">
        <v>0</v>
      </c>
      <c r="S101" s="43">
        <f t="shared" ref="S101" si="20">SUM(N101:P101)-R101-F101</f>
        <v>0</v>
      </c>
      <c r="T101" s="77"/>
    </row>
    <row r="102" spans="1:21" s="78" customFormat="1" x14ac:dyDescent="0.25">
      <c r="B102" s="53"/>
      <c r="C102" s="73" t="s">
        <v>37</v>
      </c>
      <c r="D102" s="53"/>
      <c r="E102" s="18"/>
      <c r="F102" s="43">
        <f t="shared" ref="F102" si="21">SUM(H102:L102)</f>
        <v>187000</v>
      </c>
      <c r="G102" s="47"/>
      <c r="H102" s="43">
        <v>0</v>
      </c>
      <c r="I102" s="47"/>
      <c r="J102" s="43">
        <v>0</v>
      </c>
      <c r="K102" s="47"/>
      <c r="L102" s="43">
        <v>187000</v>
      </c>
      <c r="M102" s="47"/>
      <c r="N102" s="43">
        <v>111000</v>
      </c>
      <c r="O102" s="47"/>
      <c r="P102" s="43">
        <v>77000</v>
      </c>
      <c r="Q102" s="47"/>
      <c r="R102" s="43">
        <v>1000</v>
      </c>
      <c r="S102" s="43">
        <f t="shared" ref="S102" si="22">SUM(N102:P102)-R102-F102</f>
        <v>0</v>
      </c>
      <c r="T102" s="77"/>
    </row>
    <row r="103" spans="1:21" x14ac:dyDescent="0.25">
      <c r="B103" s="9"/>
      <c r="C103" s="63" t="s">
        <v>66</v>
      </c>
      <c r="F103" s="43">
        <f t="shared" si="15"/>
        <v>4193000</v>
      </c>
      <c r="G103" s="47"/>
      <c r="H103" s="43">
        <v>0</v>
      </c>
      <c r="I103" s="47"/>
      <c r="J103" s="43">
        <v>2228000</v>
      </c>
      <c r="K103" s="47"/>
      <c r="L103" s="43">
        <v>1965000</v>
      </c>
      <c r="M103" s="47"/>
      <c r="N103" s="43">
        <v>1930000</v>
      </c>
      <c r="O103" s="47"/>
      <c r="P103" s="43">
        <v>2263000</v>
      </c>
      <c r="Q103" s="47"/>
      <c r="R103" s="43">
        <v>0</v>
      </c>
      <c r="S103" s="43">
        <f t="shared" si="16"/>
        <v>0</v>
      </c>
      <c r="T103" s="12"/>
      <c r="U103" s="78"/>
    </row>
    <row r="104" spans="1:21" s="78" customFormat="1" x14ac:dyDescent="0.25">
      <c r="B104" s="53"/>
      <c r="C104" s="73" t="s">
        <v>38</v>
      </c>
      <c r="D104" s="53"/>
      <c r="F104" s="43">
        <f t="shared" ref="F104" si="23">SUM(H104:L104)</f>
        <v>1000</v>
      </c>
      <c r="G104" s="47"/>
      <c r="H104" s="43">
        <v>1000</v>
      </c>
      <c r="I104" s="47"/>
      <c r="J104" s="43">
        <v>0</v>
      </c>
      <c r="K104" s="47"/>
      <c r="L104" s="43">
        <v>0</v>
      </c>
      <c r="M104" s="47"/>
      <c r="N104" s="43">
        <v>0</v>
      </c>
      <c r="O104" s="47"/>
      <c r="P104" s="43">
        <v>1000</v>
      </c>
      <c r="Q104" s="47"/>
      <c r="R104" s="43">
        <v>0</v>
      </c>
      <c r="S104" s="43">
        <f t="shared" ref="S104" si="24">SUM(N104:P104)-R104-F104</f>
        <v>0</v>
      </c>
      <c r="T104" s="77"/>
    </row>
    <row r="105" spans="1:21" x14ac:dyDescent="0.25">
      <c r="B105" s="9"/>
      <c r="C105" s="63" t="s">
        <v>67</v>
      </c>
      <c r="F105" s="43">
        <f t="shared" si="15"/>
        <v>48000</v>
      </c>
      <c r="G105" s="47"/>
      <c r="H105" s="43">
        <v>0</v>
      </c>
      <c r="I105" s="47"/>
      <c r="J105" s="43">
        <v>0</v>
      </c>
      <c r="K105" s="47"/>
      <c r="L105" s="43">
        <v>48000</v>
      </c>
      <c r="M105" s="47"/>
      <c r="N105" s="43">
        <v>20000</v>
      </c>
      <c r="O105" s="47"/>
      <c r="P105" s="43">
        <v>28000</v>
      </c>
      <c r="Q105" s="47"/>
      <c r="R105" s="43">
        <v>0</v>
      </c>
      <c r="S105" s="43">
        <f t="shared" si="16"/>
        <v>0</v>
      </c>
      <c r="T105" s="12"/>
      <c r="U105" s="78"/>
    </row>
    <row r="106" spans="1:21" s="78" customFormat="1" x14ac:dyDescent="0.25">
      <c r="B106" s="53"/>
      <c r="C106" s="73" t="s">
        <v>44</v>
      </c>
      <c r="D106" s="53"/>
      <c r="F106" s="43">
        <f>SUM(H106:L106)</f>
        <v>161000</v>
      </c>
      <c r="G106" s="47"/>
      <c r="H106" s="43">
        <v>0</v>
      </c>
      <c r="I106" s="47"/>
      <c r="J106" s="43">
        <v>8000</v>
      </c>
      <c r="K106" s="47"/>
      <c r="L106" s="43">
        <v>153000</v>
      </c>
      <c r="M106" s="47"/>
      <c r="N106" s="43">
        <v>114000</v>
      </c>
      <c r="O106" s="47"/>
      <c r="P106" s="43">
        <v>46000</v>
      </c>
      <c r="Q106" s="47"/>
      <c r="R106" s="43">
        <v>-1000</v>
      </c>
      <c r="S106" s="43">
        <f t="shared" si="16"/>
        <v>0</v>
      </c>
      <c r="T106" s="77"/>
    </row>
    <row r="107" spans="1:21" s="78" customFormat="1" x14ac:dyDescent="0.25">
      <c r="B107" s="53"/>
      <c r="C107" s="73" t="s">
        <v>493</v>
      </c>
      <c r="D107" s="53"/>
      <c r="F107" s="43">
        <f>SUM(H107:L107)</f>
        <v>330000</v>
      </c>
      <c r="G107" s="47"/>
      <c r="H107" s="43">
        <v>0</v>
      </c>
      <c r="I107" s="47"/>
      <c r="J107" s="43">
        <v>337000</v>
      </c>
      <c r="K107" s="47"/>
      <c r="L107" s="43">
        <v>-7000</v>
      </c>
      <c r="M107" s="47"/>
      <c r="N107" s="43">
        <v>85000</v>
      </c>
      <c r="O107" s="47"/>
      <c r="P107" s="43">
        <v>248000</v>
      </c>
      <c r="Q107" s="47"/>
      <c r="R107" s="43">
        <v>3000</v>
      </c>
      <c r="S107" s="43">
        <f t="shared" ref="S107" si="25">SUM(N107:P107)-R107-F107</f>
        <v>0</v>
      </c>
      <c r="T107" s="77"/>
    </row>
    <row r="108" spans="1:21" s="78" customFormat="1" x14ac:dyDescent="0.25">
      <c r="B108" s="53"/>
      <c r="C108" s="13" t="s">
        <v>47</v>
      </c>
      <c r="D108" s="53"/>
      <c r="E108" s="13"/>
      <c r="F108" s="46">
        <f t="shared" si="15"/>
        <v>68000</v>
      </c>
      <c r="G108" s="47"/>
      <c r="H108" s="46">
        <v>0</v>
      </c>
      <c r="I108" s="47"/>
      <c r="J108" s="46">
        <v>0</v>
      </c>
      <c r="K108" s="47"/>
      <c r="L108" s="46">
        <v>68000</v>
      </c>
      <c r="M108" s="47"/>
      <c r="N108" s="46">
        <v>39000</v>
      </c>
      <c r="O108" s="47"/>
      <c r="P108" s="46">
        <v>29000</v>
      </c>
      <c r="Q108" s="47"/>
      <c r="R108" s="46">
        <v>0</v>
      </c>
      <c r="S108" s="43">
        <f t="shared" si="16"/>
        <v>0</v>
      </c>
      <c r="T108" s="77"/>
    </row>
    <row r="109" spans="1:21" s="18" customFormat="1" x14ac:dyDescent="0.25">
      <c r="B109" s="17"/>
      <c r="C109" s="6"/>
      <c r="F109" s="43"/>
      <c r="G109" s="47"/>
      <c r="H109" s="43"/>
      <c r="I109" s="47"/>
      <c r="J109" s="43"/>
      <c r="K109" s="47"/>
      <c r="L109" s="43"/>
      <c r="M109" s="47"/>
      <c r="N109" s="43"/>
      <c r="O109" s="47"/>
      <c r="P109" s="43"/>
      <c r="Q109" s="47"/>
      <c r="R109" s="43"/>
      <c r="S109" s="14"/>
      <c r="T109" s="12"/>
    </row>
    <row r="110" spans="1:21" s="18" customFormat="1" x14ac:dyDescent="0.25">
      <c r="B110" s="17"/>
      <c r="C110" s="6"/>
      <c r="E110" s="6" t="s">
        <v>4</v>
      </c>
      <c r="F110" s="46">
        <f>SUM(F95:F108)</f>
        <v>10646000</v>
      </c>
      <c r="G110" s="48"/>
      <c r="H110" s="46">
        <f>SUM(H95:H108)</f>
        <v>1000</v>
      </c>
      <c r="I110" s="48"/>
      <c r="J110" s="46">
        <f>SUM(J95:J108)</f>
        <v>2724000</v>
      </c>
      <c r="K110" s="48"/>
      <c r="L110" s="46">
        <f>SUM(L95:L108)</f>
        <v>7921000</v>
      </c>
      <c r="M110" s="48"/>
      <c r="N110" s="46">
        <f>SUM(N95:N108)</f>
        <v>4926000</v>
      </c>
      <c r="O110" s="48"/>
      <c r="P110" s="46">
        <f>SUM(P95:P108)</f>
        <v>5802000</v>
      </c>
      <c r="Q110" s="48"/>
      <c r="R110" s="46">
        <f>SUM(R95:R108)</f>
        <v>82000</v>
      </c>
      <c r="S110" s="14"/>
      <c r="T110" s="12"/>
    </row>
    <row r="111" spans="1:21" s="18" customFormat="1" x14ac:dyDescent="0.25">
      <c r="B111" s="17"/>
      <c r="C111" s="6"/>
      <c r="E111" s="6"/>
      <c r="F111" s="48"/>
      <c r="G111" s="47"/>
      <c r="H111" s="48"/>
      <c r="I111" s="47"/>
      <c r="J111" s="48"/>
      <c r="K111" s="47"/>
      <c r="L111" s="48"/>
      <c r="M111" s="47"/>
      <c r="N111" s="48"/>
      <c r="O111" s="47"/>
      <c r="P111" s="48"/>
      <c r="Q111" s="47"/>
      <c r="R111" s="48"/>
      <c r="S111" s="14"/>
      <c r="T111" s="12"/>
    </row>
    <row r="112" spans="1:21" x14ac:dyDescent="0.25">
      <c r="A112" s="13"/>
      <c r="B112" s="19" t="s">
        <v>55</v>
      </c>
      <c r="C112" s="18"/>
      <c r="G112" s="47"/>
      <c r="I112" s="47"/>
      <c r="K112" s="47"/>
      <c r="M112" s="47"/>
      <c r="O112" s="47"/>
      <c r="Q112" s="47"/>
      <c r="T112" s="12"/>
    </row>
    <row r="113" spans="1:21" x14ac:dyDescent="0.25">
      <c r="A113" s="13"/>
      <c r="B113" s="19"/>
      <c r="C113" s="18" t="s">
        <v>68</v>
      </c>
      <c r="D113" s="20"/>
      <c r="E113" s="1"/>
      <c r="F113" s="43">
        <f t="shared" ref="F113:F117" si="26">SUM(H113:L113)</f>
        <v>8406000</v>
      </c>
      <c r="G113" s="47"/>
      <c r="H113" s="43">
        <v>0</v>
      </c>
      <c r="I113" s="47"/>
      <c r="J113" s="43">
        <v>0</v>
      </c>
      <c r="K113" s="47"/>
      <c r="L113" s="43">
        <v>8406000</v>
      </c>
      <c r="M113" s="47"/>
      <c r="N113" s="43">
        <v>376000</v>
      </c>
      <c r="O113" s="47"/>
      <c r="P113" s="43">
        <v>8030000</v>
      </c>
      <c r="Q113" s="47"/>
      <c r="R113" s="43">
        <v>0</v>
      </c>
      <c r="S113" s="43">
        <f t="shared" ref="S113:S117" si="27">SUM(N113:P113)-R113-F113</f>
        <v>0</v>
      </c>
      <c r="T113" s="12"/>
    </row>
    <row r="114" spans="1:21" x14ac:dyDescent="0.25">
      <c r="B114" s="13"/>
      <c r="C114" s="18" t="s">
        <v>69</v>
      </c>
      <c r="E114" s="18"/>
      <c r="F114" s="43">
        <f t="shared" si="26"/>
        <v>990000</v>
      </c>
      <c r="G114" s="47"/>
      <c r="H114" s="43">
        <v>0</v>
      </c>
      <c r="I114" s="47"/>
      <c r="J114" s="43">
        <v>990000</v>
      </c>
      <c r="K114" s="47"/>
      <c r="L114" s="43">
        <v>0</v>
      </c>
      <c r="M114" s="47"/>
      <c r="N114" s="43">
        <v>0</v>
      </c>
      <c r="O114" s="47"/>
      <c r="P114" s="43">
        <v>1123000</v>
      </c>
      <c r="Q114" s="47"/>
      <c r="R114" s="43">
        <v>133000</v>
      </c>
      <c r="S114" s="43">
        <f t="shared" si="27"/>
        <v>0</v>
      </c>
      <c r="T114" s="12"/>
      <c r="U114" s="78"/>
    </row>
    <row r="115" spans="1:21" x14ac:dyDescent="0.25">
      <c r="A115" s="13"/>
      <c r="B115" s="9"/>
      <c r="C115" s="18" t="s">
        <v>65</v>
      </c>
      <c r="E115" s="18"/>
      <c r="F115" s="43">
        <f t="shared" si="26"/>
        <v>5315000</v>
      </c>
      <c r="G115" s="47"/>
      <c r="H115" s="43">
        <v>4439000</v>
      </c>
      <c r="I115" s="47"/>
      <c r="J115" s="43">
        <v>401000</v>
      </c>
      <c r="K115" s="47"/>
      <c r="L115" s="43">
        <v>475000</v>
      </c>
      <c r="M115" s="47"/>
      <c r="N115" s="43">
        <v>2060000</v>
      </c>
      <c r="O115" s="47"/>
      <c r="P115" s="43">
        <v>3256000</v>
      </c>
      <c r="Q115" s="47"/>
      <c r="R115" s="43">
        <v>1000</v>
      </c>
      <c r="S115" s="43">
        <f t="shared" si="27"/>
        <v>0</v>
      </c>
      <c r="T115" s="12"/>
      <c r="U115" s="78"/>
    </row>
    <row r="116" spans="1:21" x14ac:dyDescent="0.25">
      <c r="B116" s="9"/>
      <c r="C116" s="6" t="s">
        <v>38</v>
      </c>
      <c r="E116" s="13"/>
      <c r="F116" s="43">
        <f t="shared" si="26"/>
        <v>2000</v>
      </c>
      <c r="G116" s="47"/>
      <c r="H116" s="43">
        <v>1000</v>
      </c>
      <c r="I116" s="47"/>
      <c r="J116" s="43">
        <v>0</v>
      </c>
      <c r="K116" s="47"/>
      <c r="L116" s="43">
        <v>1000</v>
      </c>
      <c r="M116" s="47"/>
      <c r="N116" s="43">
        <v>0</v>
      </c>
      <c r="O116" s="47"/>
      <c r="P116" s="43">
        <v>2000</v>
      </c>
      <c r="Q116" s="47"/>
      <c r="R116" s="43">
        <v>0</v>
      </c>
      <c r="S116" s="43">
        <f t="shared" si="27"/>
        <v>0</v>
      </c>
      <c r="T116" s="12"/>
      <c r="U116" s="78"/>
    </row>
    <row r="117" spans="1:21" x14ac:dyDescent="0.25">
      <c r="B117" s="9"/>
      <c r="C117" s="6" t="s">
        <v>50</v>
      </c>
      <c r="E117" s="13"/>
      <c r="F117" s="46">
        <f t="shared" si="26"/>
        <v>440000</v>
      </c>
      <c r="G117" s="47"/>
      <c r="H117" s="46">
        <v>0</v>
      </c>
      <c r="I117" s="47"/>
      <c r="J117" s="46">
        <v>27000</v>
      </c>
      <c r="K117" s="47"/>
      <c r="L117" s="46">
        <v>413000</v>
      </c>
      <c r="M117" s="47"/>
      <c r="N117" s="46">
        <v>293000</v>
      </c>
      <c r="O117" s="47"/>
      <c r="P117" s="46">
        <v>147000</v>
      </c>
      <c r="Q117" s="47"/>
      <c r="R117" s="46">
        <v>0</v>
      </c>
      <c r="S117" s="43">
        <f t="shared" si="27"/>
        <v>0</v>
      </c>
      <c r="T117" s="12"/>
      <c r="U117" s="78"/>
    </row>
    <row r="118" spans="1:21" x14ac:dyDescent="0.25">
      <c r="B118" s="9"/>
      <c r="C118" s="13"/>
      <c r="E118" s="13"/>
      <c r="F118" s="48"/>
      <c r="G118" s="47"/>
      <c r="H118" s="48"/>
      <c r="I118" s="47"/>
      <c r="J118" s="48"/>
      <c r="K118" s="47"/>
      <c r="L118" s="48"/>
      <c r="M118" s="47"/>
      <c r="N118" s="48"/>
      <c r="O118" s="47"/>
      <c r="P118" s="48"/>
      <c r="Q118" s="47"/>
      <c r="R118" s="48"/>
      <c r="T118" s="12"/>
    </row>
    <row r="119" spans="1:21" x14ac:dyDescent="0.25">
      <c r="B119" s="9"/>
      <c r="E119" s="13" t="s">
        <v>4</v>
      </c>
      <c r="F119" s="46">
        <f>SUM(F113:F117)</f>
        <v>15153000</v>
      </c>
      <c r="G119" s="48"/>
      <c r="H119" s="46">
        <f>SUM(H113:H117)</f>
        <v>4440000</v>
      </c>
      <c r="I119" s="48"/>
      <c r="J119" s="46">
        <f>SUM(J113:J117)</f>
        <v>1418000</v>
      </c>
      <c r="K119" s="46"/>
      <c r="L119" s="46">
        <f>SUM(L113:L117)</f>
        <v>9295000</v>
      </c>
      <c r="M119" s="48"/>
      <c r="N119" s="46">
        <f>SUM(N113:N117)</f>
        <v>2729000</v>
      </c>
      <c r="O119" s="48"/>
      <c r="P119" s="46">
        <f>SUM(P113:P117)</f>
        <v>12558000</v>
      </c>
      <c r="Q119" s="48"/>
      <c r="R119" s="46">
        <f>SUM(R113:R117)</f>
        <v>134000</v>
      </c>
      <c r="T119" s="12"/>
    </row>
    <row r="120" spans="1:21" x14ac:dyDescent="0.25">
      <c r="B120" s="9"/>
      <c r="C120" s="13"/>
      <c r="E120" s="10"/>
      <c r="G120" s="47"/>
      <c r="I120" s="47"/>
      <c r="K120" s="47"/>
      <c r="M120" s="47"/>
      <c r="O120" s="47"/>
      <c r="Q120" s="47"/>
      <c r="T120" s="12"/>
    </row>
    <row r="121" spans="1:21" x14ac:dyDescent="0.25">
      <c r="B121" s="9"/>
      <c r="C121" s="13"/>
      <c r="E121" s="6" t="s">
        <v>70</v>
      </c>
      <c r="G121" s="47"/>
      <c r="I121" s="47"/>
      <c r="K121" s="47"/>
      <c r="M121" s="47"/>
      <c r="O121" s="47"/>
      <c r="Q121" s="47"/>
      <c r="T121" s="12"/>
    </row>
    <row r="122" spans="1:21" x14ac:dyDescent="0.25">
      <c r="B122" s="9"/>
      <c r="C122" s="13"/>
      <c r="E122" s="6" t="s">
        <v>120</v>
      </c>
      <c r="F122" s="46">
        <f>F87+F110+F92+F119</f>
        <v>80819000</v>
      </c>
      <c r="G122" s="48"/>
      <c r="H122" s="46">
        <f>H87+H110+H92+H119</f>
        <v>50300000</v>
      </c>
      <c r="I122" s="48"/>
      <c r="J122" s="46">
        <f>J87+J110+J92+J119</f>
        <v>7131000</v>
      </c>
      <c r="K122" s="48"/>
      <c r="L122" s="46">
        <f>L87+L110+L92+L119</f>
        <v>23388000</v>
      </c>
      <c r="M122" s="48"/>
      <c r="N122" s="46">
        <f>N87+N110+N92+N119</f>
        <v>43539000</v>
      </c>
      <c r="O122" s="48"/>
      <c r="P122" s="46">
        <f>P87+P110+P92+P119</f>
        <v>37835000</v>
      </c>
      <c r="Q122" s="48"/>
      <c r="R122" s="46">
        <f>R87+R110+R92+R119</f>
        <v>555000</v>
      </c>
      <c r="T122" s="12"/>
    </row>
    <row r="123" spans="1:21" x14ac:dyDescent="0.25">
      <c r="B123" s="9"/>
      <c r="C123" s="13"/>
      <c r="F123" s="48"/>
      <c r="G123" s="47"/>
      <c r="H123" s="48"/>
      <c r="I123" s="47"/>
      <c r="J123" s="48"/>
      <c r="K123" s="47"/>
      <c r="L123" s="48"/>
      <c r="M123" s="47"/>
      <c r="N123" s="48"/>
      <c r="O123" s="47"/>
      <c r="P123" s="48"/>
      <c r="Q123" s="47"/>
      <c r="R123" s="48"/>
      <c r="T123" s="12"/>
    </row>
    <row r="124" spans="1:21" x14ac:dyDescent="0.25">
      <c r="A124" s="11" t="s">
        <v>71</v>
      </c>
      <c r="F124" s="48"/>
      <c r="G124" s="47"/>
      <c r="H124" s="48"/>
      <c r="I124" s="47"/>
      <c r="J124" s="48"/>
      <c r="K124" s="47"/>
      <c r="L124" s="48"/>
      <c r="M124" s="47"/>
      <c r="N124" s="48"/>
      <c r="O124" s="47"/>
      <c r="P124" s="48"/>
      <c r="Q124" s="47"/>
      <c r="R124" s="48"/>
      <c r="T124" s="12"/>
    </row>
    <row r="125" spans="1:21" x14ac:dyDescent="0.25">
      <c r="F125" s="48"/>
      <c r="G125" s="47"/>
      <c r="H125" s="48"/>
      <c r="I125" s="47"/>
      <c r="J125" s="48"/>
      <c r="K125" s="47"/>
      <c r="L125" s="48"/>
      <c r="M125" s="47"/>
      <c r="N125" s="48"/>
      <c r="O125" s="47"/>
      <c r="P125" s="48"/>
      <c r="Q125" s="47"/>
      <c r="R125" s="48"/>
      <c r="T125" s="12"/>
    </row>
    <row r="126" spans="1:21" x14ac:dyDescent="0.25">
      <c r="B126" s="6" t="s">
        <v>58</v>
      </c>
      <c r="C126" s="11"/>
      <c r="T126" s="12"/>
    </row>
    <row r="127" spans="1:21" x14ac:dyDescent="0.25">
      <c r="A127" s="11"/>
      <c r="C127" s="65" t="s">
        <v>72</v>
      </c>
      <c r="F127" s="43">
        <f t="shared" ref="F127:F135" si="28">SUM(H127:L127)</f>
        <v>2260000</v>
      </c>
      <c r="G127" s="47"/>
      <c r="H127" s="43">
        <v>1357000</v>
      </c>
      <c r="I127" s="47"/>
      <c r="J127" s="43">
        <v>830000</v>
      </c>
      <c r="K127" s="47"/>
      <c r="L127" s="43">
        <v>73000</v>
      </c>
      <c r="M127" s="47"/>
      <c r="N127" s="43">
        <v>1284000</v>
      </c>
      <c r="O127" s="47"/>
      <c r="P127" s="43">
        <v>1463000</v>
      </c>
      <c r="Q127" s="47"/>
      <c r="R127" s="43">
        <v>487000</v>
      </c>
      <c r="S127" s="43">
        <f t="shared" ref="S127:S137" si="29">SUM(N127:P127)-R127-F127</f>
        <v>0</v>
      </c>
      <c r="T127" s="12"/>
    </row>
    <row r="128" spans="1:21" x14ac:dyDescent="0.25">
      <c r="C128" s="65" t="s">
        <v>30</v>
      </c>
      <c r="F128" s="43">
        <f t="shared" si="28"/>
        <v>160000</v>
      </c>
      <c r="G128" s="47"/>
      <c r="H128" s="43">
        <v>141000</v>
      </c>
      <c r="I128" s="47"/>
      <c r="J128" s="43">
        <v>19000</v>
      </c>
      <c r="K128" s="47"/>
      <c r="L128" s="43">
        <v>0</v>
      </c>
      <c r="M128" s="47"/>
      <c r="N128" s="43">
        <v>97000</v>
      </c>
      <c r="O128" s="47"/>
      <c r="P128" s="43">
        <v>62000</v>
      </c>
      <c r="Q128" s="47"/>
      <c r="R128" s="43">
        <v>-1000</v>
      </c>
      <c r="S128" s="43">
        <f t="shared" si="29"/>
        <v>0</v>
      </c>
      <c r="T128" s="12"/>
      <c r="U128" s="78"/>
    </row>
    <row r="129" spans="2:21" s="78" customFormat="1" x14ac:dyDescent="0.25">
      <c r="C129" s="73" t="s">
        <v>494</v>
      </c>
      <c r="D129" s="53"/>
      <c r="F129" s="43">
        <f t="shared" ref="F129" si="30">SUM(H129:L129)</f>
        <v>287000</v>
      </c>
      <c r="G129" s="47"/>
      <c r="H129" s="43">
        <v>248000</v>
      </c>
      <c r="I129" s="47"/>
      <c r="J129" s="43">
        <v>30000</v>
      </c>
      <c r="K129" s="47"/>
      <c r="L129" s="43">
        <v>9000</v>
      </c>
      <c r="M129" s="47"/>
      <c r="N129" s="43">
        <v>146000</v>
      </c>
      <c r="O129" s="47"/>
      <c r="P129" s="43">
        <v>142000</v>
      </c>
      <c r="Q129" s="47"/>
      <c r="R129" s="43">
        <v>1000</v>
      </c>
      <c r="S129" s="43">
        <f t="shared" ref="S129" si="31">SUM(N129:P129)-R129-F129</f>
        <v>0</v>
      </c>
      <c r="T129" s="77"/>
    </row>
    <row r="130" spans="2:21" x14ac:dyDescent="0.25">
      <c r="C130" s="65" t="s">
        <v>36</v>
      </c>
      <c r="F130" s="43">
        <f t="shared" si="28"/>
        <v>7425000</v>
      </c>
      <c r="G130" s="47"/>
      <c r="H130" s="43">
        <v>6822000</v>
      </c>
      <c r="I130" s="47"/>
      <c r="J130" s="43">
        <v>552000</v>
      </c>
      <c r="K130" s="47"/>
      <c r="L130" s="43">
        <v>51000</v>
      </c>
      <c r="M130" s="47"/>
      <c r="N130" s="43">
        <v>5224000</v>
      </c>
      <c r="O130" s="47"/>
      <c r="P130" s="43">
        <v>2618000</v>
      </c>
      <c r="Q130" s="47"/>
      <c r="R130" s="43">
        <v>417000</v>
      </c>
      <c r="S130" s="43">
        <f t="shared" si="29"/>
        <v>0</v>
      </c>
      <c r="T130" s="12"/>
      <c r="U130" s="78"/>
    </row>
    <row r="131" spans="2:21" x14ac:dyDescent="0.25">
      <c r="C131" s="66" t="s">
        <v>73</v>
      </c>
      <c r="F131" s="43">
        <f t="shared" si="28"/>
        <v>29000</v>
      </c>
      <c r="G131" s="47"/>
      <c r="H131" s="43">
        <v>11000</v>
      </c>
      <c r="I131" s="47"/>
      <c r="J131" s="43">
        <v>18000</v>
      </c>
      <c r="K131" s="47"/>
      <c r="L131" s="43">
        <v>0</v>
      </c>
      <c r="M131" s="47"/>
      <c r="N131" s="43">
        <v>5000</v>
      </c>
      <c r="O131" s="47"/>
      <c r="P131" s="43">
        <v>24000</v>
      </c>
      <c r="Q131" s="47"/>
      <c r="R131" s="43">
        <v>0</v>
      </c>
      <c r="S131" s="43">
        <f t="shared" si="29"/>
        <v>0</v>
      </c>
      <c r="T131" s="12"/>
      <c r="U131" s="78"/>
    </row>
    <row r="132" spans="2:21" x14ac:dyDescent="0.25">
      <c r="C132" s="65" t="s">
        <v>22</v>
      </c>
      <c r="F132" s="43">
        <f t="shared" si="28"/>
        <v>4379000</v>
      </c>
      <c r="G132" s="47"/>
      <c r="H132" s="43">
        <v>3296000</v>
      </c>
      <c r="I132" s="47"/>
      <c r="J132" s="43">
        <v>830000</v>
      </c>
      <c r="K132" s="47"/>
      <c r="L132" s="43">
        <v>253000</v>
      </c>
      <c r="M132" s="47"/>
      <c r="N132" s="43">
        <v>2140000</v>
      </c>
      <c r="O132" s="47"/>
      <c r="P132" s="43">
        <v>2239000</v>
      </c>
      <c r="Q132" s="47"/>
      <c r="R132" s="43">
        <v>0</v>
      </c>
      <c r="S132" s="43">
        <f t="shared" si="29"/>
        <v>0</v>
      </c>
      <c r="T132" s="12"/>
      <c r="U132" s="78"/>
    </row>
    <row r="133" spans="2:21" x14ac:dyDescent="0.25">
      <c r="B133" s="9"/>
      <c r="C133" s="65" t="s">
        <v>74</v>
      </c>
      <c r="F133" s="43">
        <f t="shared" si="28"/>
        <v>5135000</v>
      </c>
      <c r="G133" s="47"/>
      <c r="H133" s="43">
        <v>1203000</v>
      </c>
      <c r="I133" s="47"/>
      <c r="J133" s="43">
        <v>3881000</v>
      </c>
      <c r="K133" s="47"/>
      <c r="L133" s="43">
        <v>51000</v>
      </c>
      <c r="M133" s="47"/>
      <c r="N133" s="43">
        <v>2547000</v>
      </c>
      <c r="O133" s="47"/>
      <c r="P133" s="43">
        <v>6524000</v>
      </c>
      <c r="Q133" s="47"/>
      <c r="R133" s="43">
        <v>3936000</v>
      </c>
      <c r="S133" s="43">
        <f t="shared" si="29"/>
        <v>0</v>
      </c>
      <c r="T133" s="12"/>
      <c r="U133" s="78"/>
    </row>
    <row r="134" spans="2:21" x14ac:dyDescent="0.25">
      <c r="B134" s="9"/>
      <c r="C134" s="65" t="s">
        <v>41</v>
      </c>
      <c r="F134" s="43">
        <f t="shared" si="28"/>
        <v>6430000</v>
      </c>
      <c r="G134" s="47"/>
      <c r="H134" s="43">
        <v>5762000</v>
      </c>
      <c r="I134" s="47"/>
      <c r="J134" s="43">
        <v>620000</v>
      </c>
      <c r="K134" s="47"/>
      <c r="L134" s="43">
        <v>48000</v>
      </c>
      <c r="M134" s="47"/>
      <c r="N134" s="43">
        <v>4248000</v>
      </c>
      <c r="O134" s="47"/>
      <c r="P134" s="43">
        <v>2182000</v>
      </c>
      <c r="Q134" s="47"/>
      <c r="R134" s="43">
        <v>0</v>
      </c>
      <c r="S134" s="43">
        <f t="shared" si="29"/>
        <v>0</v>
      </c>
      <c r="T134" s="12"/>
      <c r="U134" s="78"/>
    </row>
    <row r="135" spans="2:21" x14ac:dyDescent="0.25">
      <c r="B135" s="9"/>
      <c r="C135" s="65" t="s">
        <v>42</v>
      </c>
      <c r="F135" s="43">
        <f t="shared" si="28"/>
        <v>7979000</v>
      </c>
      <c r="G135" s="47"/>
      <c r="H135" s="43">
        <v>7603000</v>
      </c>
      <c r="I135" s="47"/>
      <c r="J135" s="43">
        <v>367000</v>
      </c>
      <c r="K135" s="47"/>
      <c r="L135" s="43">
        <v>9000</v>
      </c>
      <c r="M135" s="47"/>
      <c r="N135" s="43">
        <v>5521000</v>
      </c>
      <c r="O135" s="47"/>
      <c r="P135" s="43">
        <v>2887000</v>
      </c>
      <c r="Q135" s="47"/>
      <c r="R135" s="43">
        <v>429000</v>
      </c>
      <c r="S135" s="43">
        <f t="shared" si="29"/>
        <v>0</v>
      </c>
      <c r="T135" s="12"/>
      <c r="U135" s="78"/>
    </row>
    <row r="136" spans="2:21" x14ac:dyDescent="0.25">
      <c r="B136" s="9"/>
      <c r="C136" s="69" t="s">
        <v>466</v>
      </c>
      <c r="D136" s="6"/>
      <c r="F136" s="43">
        <f>SUM(H136:L136)</f>
        <v>8749000</v>
      </c>
      <c r="G136" s="47"/>
      <c r="H136" s="43">
        <v>7763000</v>
      </c>
      <c r="I136" s="47"/>
      <c r="J136" s="43">
        <v>444000</v>
      </c>
      <c r="K136" s="47"/>
      <c r="L136" s="43">
        <v>542000</v>
      </c>
      <c r="M136" s="47"/>
      <c r="N136" s="43">
        <v>5483000</v>
      </c>
      <c r="O136" s="47"/>
      <c r="P136" s="43">
        <v>3288000</v>
      </c>
      <c r="Q136" s="47"/>
      <c r="R136" s="43">
        <v>22000</v>
      </c>
      <c r="S136" s="43">
        <f t="shared" si="29"/>
        <v>0</v>
      </c>
      <c r="T136" s="12"/>
      <c r="U136" s="78"/>
    </row>
    <row r="137" spans="2:21" x14ac:dyDescent="0.25">
      <c r="B137" s="9"/>
      <c r="C137" s="65" t="s">
        <v>46</v>
      </c>
      <c r="F137" s="46">
        <f>SUM(H137:L137)</f>
        <v>4729000</v>
      </c>
      <c r="G137" s="47"/>
      <c r="H137" s="46">
        <v>4521000</v>
      </c>
      <c r="I137" s="47"/>
      <c r="J137" s="46">
        <v>132000</v>
      </c>
      <c r="K137" s="47"/>
      <c r="L137" s="46">
        <v>76000</v>
      </c>
      <c r="M137" s="47"/>
      <c r="N137" s="46">
        <v>3225000</v>
      </c>
      <c r="O137" s="47"/>
      <c r="P137" s="46">
        <v>1630000</v>
      </c>
      <c r="Q137" s="47"/>
      <c r="R137" s="46">
        <v>126000</v>
      </c>
      <c r="S137" s="43">
        <f t="shared" si="29"/>
        <v>0</v>
      </c>
      <c r="T137" s="12"/>
      <c r="U137" s="78"/>
    </row>
    <row r="138" spans="2:21" x14ac:dyDescent="0.25">
      <c r="B138" s="9"/>
      <c r="G138" s="47"/>
      <c r="I138" s="47"/>
      <c r="K138" s="47"/>
      <c r="M138" s="47"/>
      <c r="O138" s="47"/>
      <c r="Q138" s="47"/>
      <c r="T138" s="12"/>
    </row>
    <row r="139" spans="2:21" x14ac:dyDescent="0.25">
      <c r="B139" s="9"/>
      <c r="C139" s="13"/>
      <c r="E139" s="6" t="s">
        <v>4</v>
      </c>
      <c r="F139" s="46">
        <f>SUM(F127:F137)</f>
        <v>47562000</v>
      </c>
      <c r="G139" s="48"/>
      <c r="H139" s="46">
        <f>SUM(H127:H137)</f>
        <v>38727000</v>
      </c>
      <c r="I139" s="48"/>
      <c r="J139" s="46">
        <f>SUM(J127:J137)</f>
        <v>7723000</v>
      </c>
      <c r="K139" s="48"/>
      <c r="L139" s="46">
        <f>SUM(L127:L137)</f>
        <v>1112000</v>
      </c>
      <c r="M139" s="48"/>
      <c r="N139" s="46">
        <f>SUM(N127:N137)</f>
        <v>29920000</v>
      </c>
      <c r="O139" s="48"/>
      <c r="P139" s="46">
        <f>SUM(P127:P137)</f>
        <v>23059000</v>
      </c>
      <c r="Q139" s="48"/>
      <c r="R139" s="46">
        <f>SUM(R127:R137)</f>
        <v>5417000</v>
      </c>
      <c r="T139" s="12"/>
    </row>
    <row r="140" spans="2:21" x14ac:dyDescent="0.25">
      <c r="B140" s="9"/>
      <c r="C140" s="13"/>
      <c r="F140" s="48"/>
      <c r="G140" s="47"/>
      <c r="H140" s="48"/>
      <c r="I140" s="47"/>
      <c r="J140" s="48"/>
      <c r="K140" s="47"/>
      <c r="L140" s="48"/>
      <c r="M140" s="47"/>
      <c r="N140" s="48"/>
      <c r="O140" s="47"/>
      <c r="P140" s="48"/>
      <c r="Q140" s="47"/>
      <c r="R140" s="48"/>
      <c r="T140" s="12"/>
    </row>
    <row r="141" spans="2:21" x14ac:dyDescent="0.25">
      <c r="B141" s="6" t="s">
        <v>26</v>
      </c>
      <c r="G141" s="47"/>
      <c r="I141" s="47"/>
      <c r="K141" s="47"/>
      <c r="M141" s="47"/>
      <c r="O141" s="47"/>
      <c r="Q141" s="47"/>
      <c r="T141" s="12"/>
    </row>
    <row r="142" spans="2:21" x14ac:dyDescent="0.25">
      <c r="C142" s="6" t="s">
        <v>72</v>
      </c>
      <c r="F142" s="43">
        <f t="shared" ref="F142:F151" si="32">SUM(H142:L142)</f>
        <v>8983000</v>
      </c>
      <c r="G142" s="47"/>
      <c r="H142" s="43">
        <v>112000</v>
      </c>
      <c r="I142" s="47"/>
      <c r="J142" s="43">
        <v>1534000</v>
      </c>
      <c r="K142" s="47"/>
      <c r="L142" s="43">
        <v>7337000</v>
      </c>
      <c r="M142" s="47"/>
      <c r="N142" s="43">
        <v>4524000</v>
      </c>
      <c r="O142" s="47"/>
      <c r="P142" s="43">
        <v>4459000</v>
      </c>
      <c r="Q142" s="47"/>
      <c r="R142" s="43">
        <v>0</v>
      </c>
      <c r="S142" s="43">
        <f t="shared" ref="S142:S152" si="33">SUM(N142:P142)-R142-F142</f>
        <v>0</v>
      </c>
      <c r="T142" s="12"/>
    </row>
    <row r="143" spans="2:21" x14ac:dyDescent="0.25">
      <c r="C143" s="6" t="s">
        <v>30</v>
      </c>
      <c r="F143" s="43">
        <f t="shared" si="32"/>
        <v>15000</v>
      </c>
      <c r="G143" s="47"/>
      <c r="H143" s="43">
        <v>0</v>
      </c>
      <c r="I143" s="47"/>
      <c r="J143" s="43">
        <v>0</v>
      </c>
      <c r="K143" s="47"/>
      <c r="L143" s="43">
        <v>15000</v>
      </c>
      <c r="M143" s="47"/>
      <c r="N143" s="43">
        <v>0</v>
      </c>
      <c r="O143" s="47"/>
      <c r="P143" s="43">
        <v>15000</v>
      </c>
      <c r="Q143" s="47"/>
      <c r="R143" s="43">
        <v>0</v>
      </c>
      <c r="S143" s="43">
        <f t="shared" si="33"/>
        <v>0</v>
      </c>
      <c r="T143" s="12"/>
      <c r="U143" s="78"/>
    </row>
    <row r="144" spans="2:21" s="78" customFormat="1" x14ac:dyDescent="0.25">
      <c r="C144" s="78" t="s">
        <v>494</v>
      </c>
      <c r="D144" s="53"/>
      <c r="F144" s="43">
        <f t="shared" ref="F144" si="34">SUM(H144:L144)</f>
        <v>101000</v>
      </c>
      <c r="G144" s="47"/>
      <c r="H144" s="43">
        <v>101000</v>
      </c>
      <c r="I144" s="47"/>
      <c r="J144" s="43">
        <v>0</v>
      </c>
      <c r="K144" s="47"/>
      <c r="L144" s="43">
        <v>0</v>
      </c>
      <c r="M144" s="47"/>
      <c r="N144" s="43">
        <v>43000</v>
      </c>
      <c r="O144" s="47"/>
      <c r="P144" s="43">
        <v>57000</v>
      </c>
      <c r="Q144" s="47"/>
      <c r="R144" s="43">
        <v>-1000</v>
      </c>
      <c r="S144" s="43">
        <f t="shared" ref="S144" si="35">SUM(N144:P144)-R144-F144</f>
        <v>0</v>
      </c>
      <c r="T144" s="77"/>
    </row>
    <row r="145" spans="2:21" x14ac:dyDescent="0.25">
      <c r="C145" s="6" t="s">
        <v>36</v>
      </c>
      <c r="F145" s="43">
        <f t="shared" si="32"/>
        <v>954000</v>
      </c>
      <c r="G145" s="47"/>
      <c r="H145" s="43">
        <v>0</v>
      </c>
      <c r="I145" s="47"/>
      <c r="J145" s="43">
        <v>36000</v>
      </c>
      <c r="K145" s="47"/>
      <c r="L145" s="43">
        <v>918000</v>
      </c>
      <c r="M145" s="47"/>
      <c r="N145" s="43">
        <v>549000</v>
      </c>
      <c r="O145" s="47"/>
      <c r="P145" s="43">
        <v>405000</v>
      </c>
      <c r="Q145" s="47"/>
      <c r="R145" s="43">
        <v>0</v>
      </c>
      <c r="S145" s="43">
        <f t="shared" si="33"/>
        <v>0</v>
      </c>
      <c r="T145" s="12"/>
      <c r="U145" s="78"/>
    </row>
    <row r="146" spans="2:21" x14ac:dyDescent="0.25">
      <c r="C146" s="18" t="s">
        <v>73</v>
      </c>
      <c r="F146" s="43">
        <f t="shared" si="32"/>
        <v>0</v>
      </c>
      <c r="G146" s="47"/>
      <c r="H146" s="43">
        <v>0</v>
      </c>
      <c r="I146" s="47"/>
      <c r="J146" s="43">
        <v>0</v>
      </c>
      <c r="K146" s="47"/>
      <c r="L146" s="43">
        <v>0</v>
      </c>
      <c r="M146" s="47"/>
      <c r="N146" s="43">
        <v>0</v>
      </c>
      <c r="O146" s="47"/>
      <c r="P146" s="43">
        <v>0</v>
      </c>
      <c r="Q146" s="47"/>
      <c r="R146" s="43">
        <v>0</v>
      </c>
      <c r="S146" s="43">
        <f t="shared" si="33"/>
        <v>0</v>
      </c>
      <c r="T146" s="12"/>
      <c r="U146" s="78"/>
    </row>
    <row r="147" spans="2:21" s="78" customFormat="1" x14ac:dyDescent="0.25">
      <c r="C147" s="18" t="s">
        <v>22</v>
      </c>
      <c r="D147" s="53"/>
      <c r="F147" s="43">
        <f t="shared" ref="F147" si="36">SUM(H147:L147)</f>
        <v>91000</v>
      </c>
      <c r="G147" s="47"/>
      <c r="H147" s="43">
        <v>40000</v>
      </c>
      <c r="I147" s="47"/>
      <c r="J147" s="43">
        <v>51000</v>
      </c>
      <c r="K147" s="47"/>
      <c r="L147" s="43">
        <v>0</v>
      </c>
      <c r="M147" s="47"/>
      <c r="N147" s="43">
        <v>0</v>
      </c>
      <c r="O147" s="47"/>
      <c r="P147" s="43">
        <v>91000</v>
      </c>
      <c r="Q147" s="47"/>
      <c r="R147" s="43">
        <v>0</v>
      </c>
      <c r="S147" s="43">
        <f t="shared" ref="S147" si="37">SUM(N147:P147)-R147-F147</f>
        <v>0</v>
      </c>
      <c r="T147" s="77"/>
    </row>
    <row r="148" spans="2:21" x14ac:dyDescent="0.25">
      <c r="C148" s="6" t="s">
        <v>74</v>
      </c>
      <c r="D148" s="15"/>
      <c r="F148" s="43">
        <f t="shared" si="32"/>
        <v>9847000</v>
      </c>
      <c r="G148" s="47"/>
      <c r="H148" s="43">
        <v>189000</v>
      </c>
      <c r="I148" s="47"/>
      <c r="J148" s="43">
        <v>1032000</v>
      </c>
      <c r="K148" s="47"/>
      <c r="L148" s="43">
        <v>8626000</v>
      </c>
      <c r="M148" s="47"/>
      <c r="N148" s="43">
        <v>4496000</v>
      </c>
      <c r="O148" s="47"/>
      <c r="P148" s="43">
        <v>5347000</v>
      </c>
      <c r="Q148" s="47"/>
      <c r="R148" s="43">
        <v>-4000</v>
      </c>
      <c r="S148" s="43">
        <f t="shared" si="33"/>
        <v>0</v>
      </c>
      <c r="T148" s="12"/>
      <c r="U148" s="78"/>
    </row>
    <row r="149" spans="2:21" x14ac:dyDescent="0.25">
      <c r="C149" s="6" t="s">
        <v>41</v>
      </c>
      <c r="F149" s="43">
        <f t="shared" si="32"/>
        <v>3718000</v>
      </c>
      <c r="G149" s="47"/>
      <c r="H149" s="43">
        <v>31000</v>
      </c>
      <c r="I149" s="47"/>
      <c r="J149" s="43">
        <v>67000</v>
      </c>
      <c r="K149" s="47"/>
      <c r="L149" s="43">
        <v>3620000</v>
      </c>
      <c r="M149" s="47"/>
      <c r="N149" s="43">
        <v>2124000</v>
      </c>
      <c r="O149" s="47"/>
      <c r="P149" s="43">
        <v>1593000</v>
      </c>
      <c r="Q149" s="47"/>
      <c r="R149" s="43">
        <v>-1000</v>
      </c>
      <c r="S149" s="43">
        <f t="shared" si="33"/>
        <v>0</v>
      </c>
      <c r="T149" s="12"/>
      <c r="U149" s="78"/>
    </row>
    <row r="150" spans="2:21" x14ac:dyDescent="0.25">
      <c r="C150" s="6" t="s">
        <v>42</v>
      </c>
      <c r="F150" s="43">
        <f t="shared" si="32"/>
        <v>4812000</v>
      </c>
      <c r="G150" s="47"/>
      <c r="H150" s="43">
        <v>771000</v>
      </c>
      <c r="I150" s="47"/>
      <c r="J150" s="43">
        <v>1597000</v>
      </c>
      <c r="K150" s="47"/>
      <c r="L150" s="43">
        <v>2444000</v>
      </c>
      <c r="M150" s="47"/>
      <c r="N150" s="43">
        <v>2300000</v>
      </c>
      <c r="O150" s="47"/>
      <c r="P150" s="43">
        <v>2511000</v>
      </c>
      <c r="Q150" s="47"/>
      <c r="R150" s="43">
        <v>-1000</v>
      </c>
      <c r="S150" s="43">
        <f t="shared" si="33"/>
        <v>0</v>
      </c>
      <c r="T150" s="12"/>
      <c r="U150" s="78"/>
    </row>
    <row r="151" spans="2:21" x14ac:dyDescent="0.25">
      <c r="C151" s="6" t="s">
        <v>466</v>
      </c>
      <c r="D151" s="6"/>
      <c r="F151" s="43">
        <f t="shared" si="32"/>
        <v>3556000</v>
      </c>
      <c r="G151" s="47"/>
      <c r="H151" s="43">
        <v>68000</v>
      </c>
      <c r="I151" s="47"/>
      <c r="J151" s="43">
        <v>816000</v>
      </c>
      <c r="K151" s="47"/>
      <c r="L151" s="43">
        <v>2672000</v>
      </c>
      <c r="M151" s="47"/>
      <c r="N151" s="43">
        <v>1729000</v>
      </c>
      <c r="O151" s="47"/>
      <c r="P151" s="43">
        <v>1827000</v>
      </c>
      <c r="Q151" s="47"/>
      <c r="R151" s="43">
        <v>0</v>
      </c>
      <c r="S151" s="43">
        <f t="shared" si="33"/>
        <v>0</v>
      </c>
      <c r="T151" s="12"/>
      <c r="U151" s="78"/>
    </row>
    <row r="152" spans="2:21" x14ac:dyDescent="0.25">
      <c r="C152" s="6" t="s">
        <v>46</v>
      </c>
      <c r="F152" s="46">
        <f>SUM(H152:L152)</f>
        <v>760000</v>
      </c>
      <c r="G152" s="47"/>
      <c r="H152" s="46">
        <v>107000</v>
      </c>
      <c r="I152" s="47"/>
      <c r="J152" s="46">
        <v>386000</v>
      </c>
      <c r="K152" s="47"/>
      <c r="L152" s="46">
        <v>267000</v>
      </c>
      <c r="M152" s="47"/>
      <c r="N152" s="46">
        <v>373000</v>
      </c>
      <c r="O152" s="47"/>
      <c r="P152" s="46">
        <v>439000</v>
      </c>
      <c r="Q152" s="47"/>
      <c r="R152" s="46">
        <v>52000</v>
      </c>
      <c r="S152" s="43">
        <f t="shared" si="33"/>
        <v>0</v>
      </c>
      <c r="T152" s="12"/>
      <c r="U152" s="78"/>
    </row>
    <row r="153" spans="2:21" x14ac:dyDescent="0.25">
      <c r="G153" s="47"/>
      <c r="I153" s="47"/>
      <c r="K153" s="47"/>
      <c r="M153" s="47"/>
      <c r="O153" s="47"/>
      <c r="Q153" s="47"/>
      <c r="T153" s="12"/>
    </row>
    <row r="154" spans="2:21" x14ac:dyDescent="0.25">
      <c r="E154" s="13" t="s">
        <v>4</v>
      </c>
      <c r="F154" s="46">
        <f>SUM(F142:F152)</f>
        <v>32837000</v>
      </c>
      <c r="G154" s="48"/>
      <c r="H154" s="46">
        <f>SUM(H142:H152)</f>
        <v>1419000</v>
      </c>
      <c r="I154" s="48"/>
      <c r="J154" s="46">
        <f>SUM(J142:J152)</f>
        <v>5519000</v>
      </c>
      <c r="K154" s="48"/>
      <c r="L154" s="46">
        <f>SUM(L142:L152)</f>
        <v>25899000</v>
      </c>
      <c r="M154" s="48"/>
      <c r="N154" s="46">
        <f>SUM(N142:N152)</f>
        <v>16138000</v>
      </c>
      <c r="O154" s="48"/>
      <c r="P154" s="46">
        <f>SUM(P142:P152)</f>
        <v>16744000</v>
      </c>
      <c r="Q154" s="48"/>
      <c r="R154" s="46">
        <f>SUM(R142:R152)</f>
        <v>45000</v>
      </c>
      <c r="T154" s="12"/>
    </row>
    <row r="155" spans="2:21" x14ac:dyDescent="0.25">
      <c r="E155" s="13"/>
      <c r="F155" s="48"/>
      <c r="G155" s="48"/>
      <c r="H155" s="48"/>
      <c r="I155" s="48"/>
      <c r="J155" s="48"/>
      <c r="K155" s="48"/>
      <c r="L155" s="48"/>
      <c r="M155" s="48"/>
      <c r="N155" s="48"/>
      <c r="O155" s="48"/>
      <c r="P155" s="48"/>
      <c r="Q155" s="48"/>
      <c r="R155" s="48"/>
      <c r="T155" s="12"/>
    </row>
    <row r="156" spans="2:21" s="78" customFormat="1" x14ac:dyDescent="0.25">
      <c r="B156" s="78" t="s">
        <v>64</v>
      </c>
      <c r="D156" s="53"/>
      <c r="E156" s="13"/>
      <c r="F156" s="48"/>
      <c r="G156" s="48"/>
      <c r="H156" s="48"/>
      <c r="I156" s="48"/>
      <c r="J156" s="48"/>
      <c r="K156" s="48"/>
      <c r="L156" s="48"/>
      <c r="M156" s="48"/>
      <c r="N156" s="48"/>
      <c r="O156" s="48"/>
      <c r="P156" s="48"/>
      <c r="Q156" s="48"/>
      <c r="R156" s="48"/>
      <c r="S156" s="5"/>
      <c r="T156" s="77"/>
    </row>
    <row r="157" spans="2:21" s="78" customFormat="1" x14ac:dyDescent="0.25">
      <c r="C157" s="78" t="s">
        <v>65</v>
      </c>
      <c r="D157" s="53"/>
      <c r="E157" s="13"/>
      <c r="F157" s="43">
        <f t="shared" ref="F157" si="38">SUM(H157:L157)</f>
        <v>35000</v>
      </c>
      <c r="G157" s="47"/>
      <c r="H157" s="43">
        <v>0</v>
      </c>
      <c r="I157" s="47"/>
      <c r="J157" s="43">
        <v>4000</v>
      </c>
      <c r="K157" s="47"/>
      <c r="L157" s="43">
        <v>31000</v>
      </c>
      <c r="M157" s="47"/>
      <c r="N157" s="43">
        <v>11000</v>
      </c>
      <c r="O157" s="47"/>
      <c r="P157" s="43">
        <v>24000</v>
      </c>
      <c r="Q157" s="47"/>
      <c r="R157" s="43">
        <v>0</v>
      </c>
      <c r="S157" s="43">
        <f t="shared" ref="S157:S158" si="39">SUM(N157:P157)-R157-F157</f>
        <v>0</v>
      </c>
      <c r="T157" s="77"/>
    </row>
    <row r="158" spans="2:21" s="78" customFormat="1" x14ac:dyDescent="0.25">
      <c r="C158" s="78" t="s">
        <v>36</v>
      </c>
      <c r="D158" s="53"/>
      <c r="E158" s="13"/>
      <c r="F158" s="46">
        <f>SUM(H158:L158)</f>
        <v>8000</v>
      </c>
      <c r="G158" s="47"/>
      <c r="H158" s="46">
        <v>0</v>
      </c>
      <c r="I158" s="47"/>
      <c r="J158" s="46">
        <v>8000</v>
      </c>
      <c r="K158" s="47"/>
      <c r="L158" s="46">
        <v>0</v>
      </c>
      <c r="M158" s="47"/>
      <c r="N158" s="46">
        <v>8000</v>
      </c>
      <c r="O158" s="47"/>
      <c r="P158" s="46">
        <v>0</v>
      </c>
      <c r="Q158" s="47"/>
      <c r="R158" s="46">
        <v>0</v>
      </c>
      <c r="S158" s="43">
        <f t="shared" si="39"/>
        <v>0</v>
      </c>
      <c r="T158" s="77"/>
    </row>
    <row r="159" spans="2:21" s="78" customFormat="1" x14ac:dyDescent="0.25">
      <c r="D159" s="53"/>
      <c r="E159" s="13"/>
      <c r="F159" s="48"/>
      <c r="G159" s="47"/>
      <c r="H159" s="48"/>
      <c r="I159" s="47"/>
      <c r="J159" s="48"/>
      <c r="K159" s="47"/>
      <c r="L159" s="48"/>
      <c r="M159" s="47"/>
      <c r="N159" s="48"/>
      <c r="O159" s="47"/>
      <c r="P159" s="48"/>
      <c r="Q159" s="47"/>
      <c r="R159" s="48"/>
      <c r="S159" s="43"/>
      <c r="T159" s="77"/>
    </row>
    <row r="160" spans="2:21" s="78" customFormat="1" x14ac:dyDescent="0.25">
      <c r="D160" s="53"/>
      <c r="E160" s="13" t="s">
        <v>4</v>
      </c>
      <c r="F160" s="46">
        <f>SUM(F157:F158)</f>
        <v>43000</v>
      </c>
      <c r="G160" s="48"/>
      <c r="H160" s="46">
        <f>SUM(H157:H158)</f>
        <v>0</v>
      </c>
      <c r="I160" s="48"/>
      <c r="J160" s="46">
        <f>SUM(J157:J158)</f>
        <v>12000</v>
      </c>
      <c r="K160" s="48"/>
      <c r="L160" s="46">
        <f>SUM(L157:L158)</f>
        <v>31000</v>
      </c>
      <c r="M160" s="48"/>
      <c r="N160" s="46">
        <f>SUM(N157:N158)</f>
        <v>19000</v>
      </c>
      <c r="O160" s="48"/>
      <c r="P160" s="46">
        <f>SUM(P157:P158)</f>
        <v>24000</v>
      </c>
      <c r="Q160" s="48"/>
      <c r="R160" s="46">
        <f>SUM(R157:R158)</f>
        <v>0</v>
      </c>
      <c r="S160" s="5"/>
      <c r="T160" s="77"/>
    </row>
    <row r="161" spans="1:20" s="78" customFormat="1" x14ac:dyDescent="0.25">
      <c r="D161" s="53"/>
      <c r="E161" s="13"/>
      <c r="F161" s="48"/>
      <c r="G161" s="48"/>
      <c r="H161" s="48"/>
      <c r="I161" s="48"/>
      <c r="J161" s="48"/>
      <c r="K161" s="48"/>
      <c r="L161" s="48"/>
      <c r="M161" s="48"/>
      <c r="N161" s="48"/>
      <c r="O161" s="48"/>
      <c r="P161" s="48"/>
      <c r="Q161" s="48"/>
      <c r="R161" s="48"/>
      <c r="S161" s="5"/>
      <c r="T161" s="77"/>
    </row>
    <row r="162" spans="1:20" x14ac:dyDescent="0.25">
      <c r="B162" s="6" t="s">
        <v>55</v>
      </c>
      <c r="G162" s="47"/>
      <c r="I162" s="47"/>
      <c r="K162" s="47"/>
      <c r="M162" s="47"/>
      <c r="O162" s="47"/>
      <c r="Q162" s="47"/>
      <c r="T162" s="12"/>
    </row>
    <row r="163" spans="1:20" x14ac:dyDescent="0.25">
      <c r="C163" s="6" t="s">
        <v>65</v>
      </c>
      <c r="F163" s="46">
        <f>SUM(H163:L163)</f>
        <v>1484000</v>
      </c>
      <c r="G163" s="47"/>
      <c r="H163" s="46">
        <v>1421000</v>
      </c>
      <c r="I163" s="47"/>
      <c r="J163" s="46">
        <v>62000</v>
      </c>
      <c r="K163" s="47"/>
      <c r="L163" s="46">
        <v>1000</v>
      </c>
      <c r="M163" s="47"/>
      <c r="N163" s="46">
        <v>1004000</v>
      </c>
      <c r="O163" s="47"/>
      <c r="P163" s="46">
        <v>479000</v>
      </c>
      <c r="Q163" s="47"/>
      <c r="R163" s="46">
        <v>-1000</v>
      </c>
      <c r="S163" s="43">
        <f t="shared" ref="S163" si="40">SUM(N163:P163)-R163-F163</f>
        <v>0</v>
      </c>
      <c r="T163" s="12"/>
    </row>
    <row r="164" spans="1:20" x14ac:dyDescent="0.25">
      <c r="E164" s="18"/>
      <c r="F164" s="48"/>
      <c r="G164" s="47"/>
      <c r="H164" s="48"/>
      <c r="I164" s="47"/>
      <c r="J164" s="48"/>
      <c r="K164" s="47"/>
      <c r="L164" s="48"/>
      <c r="M164" s="47"/>
      <c r="N164" s="48"/>
      <c r="O164" s="47"/>
      <c r="P164" s="48"/>
      <c r="Q164" s="47"/>
      <c r="R164" s="48"/>
      <c r="T164" s="12"/>
    </row>
    <row r="165" spans="1:20" x14ac:dyDescent="0.25">
      <c r="E165" s="6" t="s">
        <v>75</v>
      </c>
      <c r="F165" s="48"/>
      <c r="G165" s="47"/>
      <c r="H165" s="48"/>
      <c r="I165" s="47"/>
      <c r="J165" s="48"/>
      <c r="K165" s="47"/>
      <c r="L165" s="48"/>
      <c r="M165" s="47"/>
      <c r="N165" s="48"/>
      <c r="O165" s="47"/>
      <c r="P165" s="48"/>
      <c r="Q165" s="47"/>
      <c r="R165" s="48"/>
      <c r="T165" s="12"/>
    </row>
    <row r="166" spans="1:20" x14ac:dyDescent="0.25">
      <c r="E166" s="6" t="s">
        <v>76</v>
      </c>
      <c r="F166" s="46">
        <f>F139+F154+F160+F163</f>
        <v>81926000</v>
      </c>
      <c r="G166" s="48"/>
      <c r="H166" s="46">
        <f>H139+H154+H160+H163</f>
        <v>41567000</v>
      </c>
      <c r="I166" s="48"/>
      <c r="J166" s="46">
        <f>J139+J154+J160+J163</f>
        <v>13316000</v>
      </c>
      <c r="K166" s="48"/>
      <c r="L166" s="46">
        <f>L139+L154+L160+L163</f>
        <v>27043000</v>
      </c>
      <c r="M166" s="48"/>
      <c r="N166" s="46">
        <f>N139+N154+N160+N163</f>
        <v>47081000</v>
      </c>
      <c r="O166" s="48"/>
      <c r="P166" s="46">
        <f>P139+P154+P160+P163</f>
        <v>40306000</v>
      </c>
      <c r="Q166" s="48"/>
      <c r="R166" s="46">
        <f>R139+R154+R160+R163</f>
        <v>5461000</v>
      </c>
      <c r="T166" s="12"/>
    </row>
    <row r="167" spans="1:20" x14ac:dyDescent="0.25">
      <c r="F167" s="48"/>
      <c r="G167" s="47"/>
      <c r="H167" s="48"/>
      <c r="I167" s="47"/>
      <c r="J167" s="48"/>
      <c r="K167" s="47"/>
      <c r="L167" s="48"/>
      <c r="M167" s="47"/>
      <c r="N167" s="48"/>
      <c r="O167" s="47"/>
      <c r="P167" s="48"/>
      <c r="Q167" s="47"/>
      <c r="R167" s="48"/>
      <c r="T167" s="12"/>
    </row>
    <row r="168" spans="1:20" x14ac:dyDescent="0.25">
      <c r="A168" s="11" t="s">
        <v>2</v>
      </c>
      <c r="F168" s="48"/>
      <c r="G168" s="47"/>
      <c r="H168" s="48"/>
      <c r="I168" s="47"/>
      <c r="J168" s="48"/>
      <c r="K168" s="47"/>
      <c r="L168" s="48"/>
      <c r="M168" s="47"/>
      <c r="N168" s="48"/>
      <c r="O168" s="47"/>
      <c r="P168" s="48"/>
      <c r="Q168" s="47"/>
      <c r="R168" s="48"/>
      <c r="T168" s="12"/>
    </row>
    <row r="169" spans="1:20" x14ac:dyDescent="0.25">
      <c r="A169" s="11"/>
      <c r="F169" s="48"/>
      <c r="G169" s="47"/>
      <c r="H169" s="48"/>
      <c r="I169" s="47"/>
      <c r="J169" s="48"/>
      <c r="K169" s="47"/>
      <c r="L169" s="48"/>
      <c r="M169" s="47"/>
      <c r="N169" s="48"/>
      <c r="O169" s="47"/>
      <c r="P169" s="48"/>
      <c r="Q169" s="47"/>
      <c r="R169" s="48"/>
      <c r="T169" s="12"/>
    </row>
    <row r="170" spans="1:20" x14ac:dyDescent="0.25">
      <c r="A170" s="11"/>
      <c r="B170" s="6" t="s">
        <v>58</v>
      </c>
      <c r="T170" s="12"/>
    </row>
    <row r="171" spans="1:20" x14ac:dyDescent="0.25">
      <c r="A171" s="11"/>
      <c r="C171" s="6" t="s">
        <v>22</v>
      </c>
      <c r="F171" s="46">
        <f>SUM(H171:L171)</f>
        <v>10348000</v>
      </c>
      <c r="G171" s="47"/>
      <c r="H171" s="46">
        <v>9522000</v>
      </c>
      <c r="I171" s="47"/>
      <c r="J171" s="46">
        <v>729000</v>
      </c>
      <c r="K171" s="47"/>
      <c r="L171" s="46">
        <v>97000</v>
      </c>
      <c r="M171" s="47"/>
      <c r="N171" s="46">
        <v>6239000</v>
      </c>
      <c r="O171" s="47"/>
      <c r="P171" s="46">
        <v>4109000</v>
      </c>
      <c r="Q171" s="47"/>
      <c r="R171" s="46">
        <v>0</v>
      </c>
      <c r="S171" s="43">
        <f t="shared" ref="S171" si="41">SUM(N171:P171)-R171-F171</f>
        <v>0</v>
      </c>
      <c r="T171" s="12"/>
    </row>
    <row r="172" spans="1:20" x14ac:dyDescent="0.25">
      <c r="A172" s="11"/>
      <c r="B172" s="9"/>
      <c r="G172" s="47"/>
      <c r="I172" s="47"/>
      <c r="K172" s="47"/>
      <c r="M172" s="47"/>
      <c r="O172" s="47"/>
      <c r="Q172" s="47"/>
      <c r="T172" s="12"/>
    </row>
    <row r="173" spans="1:20" x14ac:dyDescent="0.25">
      <c r="A173" s="11"/>
      <c r="B173" s="6" t="s">
        <v>26</v>
      </c>
      <c r="G173" s="47"/>
      <c r="I173" s="47"/>
      <c r="K173" s="47"/>
      <c r="M173" s="47"/>
      <c r="O173" s="47"/>
      <c r="Q173" s="47"/>
      <c r="T173" s="12"/>
    </row>
    <row r="174" spans="1:20" x14ac:dyDescent="0.25">
      <c r="A174" s="11"/>
      <c r="C174" s="6" t="s">
        <v>121</v>
      </c>
      <c r="F174" s="46">
        <f>SUM(H174:L174)</f>
        <v>7329000</v>
      </c>
      <c r="G174" s="47"/>
      <c r="H174" s="46">
        <v>197000</v>
      </c>
      <c r="I174" s="47"/>
      <c r="J174" s="46">
        <v>197000</v>
      </c>
      <c r="K174" s="47"/>
      <c r="L174" s="46">
        <v>6935000</v>
      </c>
      <c r="M174" s="47"/>
      <c r="N174" s="46">
        <v>2542000</v>
      </c>
      <c r="O174" s="47"/>
      <c r="P174" s="46">
        <v>4787000</v>
      </c>
      <c r="Q174" s="47"/>
      <c r="R174" s="46">
        <v>0</v>
      </c>
      <c r="S174" s="43">
        <f t="shared" ref="S174" si="42">SUM(N174:P174)-R174-F174</f>
        <v>0</v>
      </c>
      <c r="T174" s="12"/>
    </row>
    <row r="175" spans="1:20" x14ac:dyDescent="0.25">
      <c r="A175" s="11"/>
      <c r="F175" s="48"/>
      <c r="G175" s="47"/>
      <c r="H175" s="48"/>
      <c r="I175" s="47"/>
      <c r="J175" s="48"/>
      <c r="K175" s="47"/>
      <c r="L175" s="48"/>
      <c r="M175" s="47"/>
      <c r="N175" s="48"/>
      <c r="O175" s="47"/>
      <c r="P175" s="48"/>
      <c r="Q175" s="47"/>
      <c r="R175" s="48"/>
      <c r="T175" s="12"/>
    </row>
    <row r="176" spans="1:20" x14ac:dyDescent="0.25">
      <c r="A176" s="11"/>
      <c r="B176" s="6" t="s">
        <v>64</v>
      </c>
      <c r="F176" s="48"/>
      <c r="G176" s="47"/>
      <c r="H176" s="48"/>
      <c r="I176" s="47"/>
      <c r="J176" s="48"/>
      <c r="K176" s="47"/>
      <c r="L176" s="48"/>
      <c r="M176" s="47"/>
      <c r="N176" s="48"/>
      <c r="O176" s="47"/>
      <c r="P176" s="48"/>
      <c r="Q176" s="47"/>
      <c r="R176" s="48"/>
      <c r="T176" s="12"/>
    </row>
    <row r="177" spans="1:21" x14ac:dyDescent="0.25">
      <c r="A177" s="11"/>
      <c r="C177" s="6" t="s">
        <v>22</v>
      </c>
      <c r="F177" s="46">
        <f>SUM(H177:L177)</f>
        <v>1448000</v>
      </c>
      <c r="G177" s="47"/>
      <c r="H177" s="46">
        <v>54000</v>
      </c>
      <c r="I177" s="47"/>
      <c r="J177" s="46">
        <v>1051000</v>
      </c>
      <c r="K177" s="47"/>
      <c r="L177" s="46">
        <v>343000</v>
      </c>
      <c r="M177" s="47"/>
      <c r="N177" s="46">
        <v>614000</v>
      </c>
      <c r="O177" s="47"/>
      <c r="P177" s="46">
        <v>893000</v>
      </c>
      <c r="Q177" s="47"/>
      <c r="R177" s="46">
        <v>59000</v>
      </c>
      <c r="S177" s="43">
        <f t="shared" ref="S177" si="43">SUM(N177:P177)-R177-F177</f>
        <v>0</v>
      </c>
      <c r="T177" s="12"/>
    </row>
    <row r="178" spans="1:21" x14ac:dyDescent="0.25">
      <c r="A178" s="11"/>
      <c r="F178" s="48"/>
      <c r="G178" s="47"/>
      <c r="H178" s="48"/>
      <c r="I178" s="47"/>
      <c r="J178" s="48"/>
      <c r="K178" s="47"/>
      <c r="L178" s="48"/>
      <c r="M178" s="47"/>
      <c r="N178" s="48"/>
      <c r="O178" s="47"/>
      <c r="P178" s="48"/>
      <c r="Q178" s="47"/>
      <c r="R178" s="48"/>
      <c r="T178" s="12"/>
    </row>
    <row r="179" spans="1:21" x14ac:dyDescent="0.25">
      <c r="A179" s="11"/>
      <c r="B179" s="9"/>
      <c r="E179" s="6" t="s">
        <v>77</v>
      </c>
      <c r="F179" s="46">
        <f>F171+F174+F177</f>
        <v>19125000</v>
      </c>
      <c r="G179" s="48"/>
      <c r="H179" s="46">
        <f>H171+H174+H177</f>
        <v>9773000</v>
      </c>
      <c r="I179" s="46"/>
      <c r="J179" s="46">
        <f>J171+J174+J177</f>
        <v>1977000</v>
      </c>
      <c r="K179" s="46"/>
      <c r="L179" s="46">
        <f>L171+L174+L177</f>
        <v>7375000</v>
      </c>
      <c r="M179" s="46"/>
      <c r="N179" s="46">
        <f>N171+N174+N177</f>
        <v>9395000</v>
      </c>
      <c r="O179" s="46"/>
      <c r="P179" s="46">
        <f>P171+P174+P177</f>
        <v>9789000</v>
      </c>
      <c r="Q179" s="46"/>
      <c r="R179" s="46">
        <f>R171+R174+R177</f>
        <v>59000</v>
      </c>
      <c r="T179" s="12"/>
    </row>
    <row r="180" spans="1:21" x14ac:dyDescent="0.25">
      <c r="A180" s="21"/>
      <c r="F180" s="48"/>
      <c r="G180" s="47"/>
      <c r="H180" s="48"/>
      <c r="I180" s="47"/>
      <c r="J180" s="48"/>
      <c r="K180" s="47"/>
      <c r="L180" s="48"/>
      <c r="M180" s="47"/>
      <c r="N180" s="48"/>
      <c r="O180" s="47"/>
      <c r="P180" s="48"/>
      <c r="Q180" s="47"/>
      <c r="R180" s="48"/>
      <c r="T180" s="12"/>
    </row>
    <row r="181" spans="1:21" x14ac:dyDescent="0.25">
      <c r="A181" s="22" t="s">
        <v>6</v>
      </c>
      <c r="B181" s="21"/>
      <c r="F181" s="48"/>
      <c r="G181" s="47"/>
      <c r="H181" s="48"/>
      <c r="I181" s="47"/>
      <c r="J181" s="48"/>
      <c r="K181" s="47"/>
      <c r="L181" s="48"/>
      <c r="M181" s="47"/>
      <c r="N181" s="48"/>
      <c r="O181" s="47"/>
      <c r="P181" s="48"/>
      <c r="Q181" s="47"/>
      <c r="R181" s="48"/>
      <c r="T181" s="12"/>
    </row>
    <row r="182" spans="1:21" x14ac:dyDescent="0.25">
      <c r="A182" s="22"/>
      <c r="B182" s="21"/>
      <c r="F182" s="48"/>
      <c r="G182" s="47"/>
      <c r="H182" s="48"/>
      <c r="I182" s="47"/>
      <c r="J182" s="48"/>
      <c r="K182" s="47"/>
      <c r="L182" s="48"/>
      <c r="M182" s="47"/>
      <c r="N182" s="48"/>
      <c r="O182" s="47"/>
      <c r="P182" s="48"/>
      <c r="Q182" s="47"/>
      <c r="R182" s="48"/>
      <c r="T182" s="12"/>
    </row>
    <row r="183" spans="1:21" x14ac:dyDescent="0.25">
      <c r="A183" s="21"/>
      <c r="B183" s="6" t="s">
        <v>58</v>
      </c>
      <c r="F183" s="48"/>
      <c r="G183" s="47"/>
      <c r="H183" s="48"/>
      <c r="I183" s="47"/>
      <c r="J183" s="48"/>
      <c r="K183" s="47"/>
      <c r="L183" s="48"/>
      <c r="M183" s="47"/>
      <c r="N183" s="48"/>
      <c r="O183" s="47"/>
      <c r="P183" s="48"/>
      <c r="Q183" s="47"/>
      <c r="R183" s="48"/>
      <c r="T183" s="12"/>
    </row>
    <row r="184" spans="1:21" x14ac:dyDescent="0.25">
      <c r="C184" s="70" t="s">
        <v>78</v>
      </c>
      <c r="F184" s="43">
        <f>SUM(H184:L184)</f>
        <v>21000</v>
      </c>
      <c r="G184" s="47"/>
      <c r="H184" s="43">
        <v>21000</v>
      </c>
      <c r="I184" s="47"/>
      <c r="J184" s="43">
        <v>0</v>
      </c>
      <c r="K184" s="47"/>
      <c r="L184" s="43">
        <v>0</v>
      </c>
      <c r="M184" s="47"/>
      <c r="N184" s="43">
        <v>10000</v>
      </c>
      <c r="O184" s="47"/>
      <c r="P184" s="43">
        <v>12000</v>
      </c>
      <c r="Q184" s="47"/>
      <c r="R184" s="43">
        <v>1000</v>
      </c>
      <c r="S184" s="43">
        <f t="shared" ref="S184:S195" si="44">SUM(N184:P184)-R184-F184</f>
        <v>0</v>
      </c>
      <c r="T184" s="12"/>
      <c r="U184" s="78"/>
    </row>
    <row r="185" spans="1:21" x14ac:dyDescent="0.25">
      <c r="C185" s="72" t="s">
        <v>468</v>
      </c>
      <c r="F185" s="43">
        <f t="shared" ref="F185:F195" si="45">SUM(H185:L185)</f>
        <v>1017000</v>
      </c>
      <c r="G185" s="47"/>
      <c r="H185" s="43">
        <v>959000</v>
      </c>
      <c r="I185" s="47"/>
      <c r="J185" s="43">
        <v>3000</v>
      </c>
      <c r="K185" s="47"/>
      <c r="L185" s="43">
        <v>55000</v>
      </c>
      <c r="M185" s="47"/>
      <c r="N185" s="43">
        <v>682000</v>
      </c>
      <c r="O185" s="47"/>
      <c r="P185" s="43">
        <v>334000</v>
      </c>
      <c r="Q185" s="47"/>
      <c r="R185" s="43">
        <v>-1000</v>
      </c>
      <c r="S185" s="43">
        <f t="shared" si="44"/>
        <v>0</v>
      </c>
      <c r="T185" s="12"/>
      <c r="U185" s="78"/>
    </row>
    <row r="186" spans="1:21" x14ac:dyDescent="0.25">
      <c r="C186" s="70" t="s">
        <v>79</v>
      </c>
      <c r="F186" s="43">
        <f t="shared" si="45"/>
        <v>7932000</v>
      </c>
      <c r="G186" s="47"/>
      <c r="H186" s="43">
        <v>6720000</v>
      </c>
      <c r="I186" s="47"/>
      <c r="J186" s="43">
        <v>1181000</v>
      </c>
      <c r="K186" s="47"/>
      <c r="L186" s="43">
        <v>31000</v>
      </c>
      <c r="M186" s="47"/>
      <c r="N186" s="43">
        <v>4837000</v>
      </c>
      <c r="O186" s="47"/>
      <c r="P186" s="43">
        <v>3524000</v>
      </c>
      <c r="Q186" s="47"/>
      <c r="R186" s="43">
        <v>429000</v>
      </c>
      <c r="S186" s="43">
        <f t="shared" si="44"/>
        <v>0</v>
      </c>
      <c r="T186" s="12"/>
      <c r="U186" s="78"/>
    </row>
    <row r="187" spans="1:21" s="78" customFormat="1" x14ac:dyDescent="0.25">
      <c r="C187" s="73" t="s">
        <v>495</v>
      </c>
      <c r="D187" s="53"/>
      <c r="F187" s="43">
        <f t="shared" ref="F187" si="46">SUM(H187:L187)</f>
        <v>1000</v>
      </c>
      <c r="G187" s="47"/>
      <c r="H187" s="43">
        <v>0</v>
      </c>
      <c r="I187" s="47"/>
      <c r="J187" s="43">
        <v>0</v>
      </c>
      <c r="K187" s="47"/>
      <c r="L187" s="43">
        <v>1000</v>
      </c>
      <c r="M187" s="47"/>
      <c r="N187" s="43">
        <v>0</v>
      </c>
      <c r="O187" s="47"/>
      <c r="P187" s="43">
        <v>1000</v>
      </c>
      <c r="Q187" s="47"/>
      <c r="R187" s="43">
        <v>0</v>
      </c>
      <c r="S187" s="43">
        <f t="shared" ref="S187" si="47">SUM(N187:P187)-R187-F187</f>
        <v>0</v>
      </c>
      <c r="T187" s="77"/>
    </row>
    <row r="188" spans="1:21" x14ac:dyDescent="0.25">
      <c r="C188" s="72" t="s">
        <v>469</v>
      </c>
      <c r="F188" s="43">
        <f t="shared" si="45"/>
        <v>7689000</v>
      </c>
      <c r="G188" s="47"/>
      <c r="H188" s="43">
        <v>7126000</v>
      </c>
      <c r="I188" s="47"/>
      <c r="J188" s="43">
        <v>383000</v>
      </c>
      <c r="K188" s="47"/>
      <c r="L188" s="43">
        <v>180000</v>
      </c>
      <c r="M188" s="47"/>
      <c r="N188" s="43">
        <v>5258000</v>
      </c>
      <c r="O188" s="47"/>
      <c r="P188" s="43">
        <v>2581000</v>
      </c>
      <c r="Q188" s="47"/>
      <c r="R188" s="43">
        <v>150000</v>
      </c>
      <c r="S188" s="43">
        <f t="shared" si="44"/>
        <v>0</v>
      </c>
      <c r="T188" s="12"/>
      <c r="U188" s="78"/>
    </row>
    <row r="189" spans="1:21" x14ac:dyDescent="0.25">
      <c r="C189" s="70" t="s">
        <v>80</v>
      </c>
      <c r="F189" s="43">
        <f t="shared" si="45"/>
        <v>8019000</v>
      </c>
      <c r="G189" s="47"/>
      <c r="H189" s="43">
        <v>7481000</v>
      </c>
      <c r="I189" s="47"/>
      <c r="J189" s="43">
        <v>164000</v>
      </c>
      <c r="K189" s="47"/>
      <c r="L189" s="43">
        <v>374000</v>
      </c>
      <c r="M189" s="47"/>
      <c r="N189" s="43">
        <v>5493000</v>
      </c>
      <c r="O189" s="47"/>
      <c r="P189" s="43">
        <v>2587000</v>
      </c>
      <c r="Q189" s="47"/>
      <c r="R189" s="43">
        <v>61000</v>
      </c>
      <c r="S189" s="43">
        <f t="shared" si="44"/>
        <v>0</v>
      </c>
      <c r="T189" s="12"/>
      <c r="U189" s="78"/>
    </row>
    <row r="190" spans="1:21" x14ac:dyDescent="0.25">
      <c r="C190" s="70" t="s">
        <v>81</v>
      </c>
      <c r="F190" s="43">
        <f t="shared" si="45"/>
        <v>8974000</v>
      </c>
      <c r="G190" s="47"/>
      <c r="H190" s="43">
        <v>8588000</v>
      </c>
      <c r="I190" s="47"/>
      <c r="J190" s="43">
        <v>343000</v>
      </c>
      <c r="K190" s="47"/>
      <c r="L190" s="43">
        <v>43000</v>
      </c>
      <c r="M190" s="47"/>
      <c r="N190" s="43">
        <v>6387000</v>
      </c>
      <c r="O190" s="47"/>
      <c r="P190" s="43">
        <v>2586000</v>
      </c>
      <c r="Q190" s="47"/>
      <c r="R190" s="43">
        <v>-1000</v>
      </c>
      <c r="S190" s="43">
        <f t="shared" si="44"/>
        <v>0</v>
      </c>
      <c r="T190" s="12"/>
      <c r="U190" s="78"/>
    </row>
    <row r="191" spans="1:21" s="68" customFormat="1" x14ac:dyDescent="0.25">
      <c r="C191" s="70" t="s">
        <v>476</v>
      </c>
      <c r="D191" s="53"/>
      <c r="F191" s="43">
        <f t="shared" si="45"/>
        <v>778000</v>
      </c>
      <c r="G191" s="47"/>
      <c r="H191" s="43">
        <v>778000</v>
      </c>
      <c r="I191" s="47"/>
      <c r="J191" s="43">
        <v>0</v>
      </c>
      <c r="K191" s="47"/>
      <c r="L191" s="43">
        <v>0</v>
      </c>
      <c r="M191" s="47"/>
      <c r="N191" s="43">
        <v>484000</v>
      </c>
      <c r="O191" s="47"/>
      <c r="P191" s="43">
        <v>295000</v>
      </c>
      <c r="Q191" s="47"/>
      <c r="R191" s="43">
        <v>1000</v>
      </c>
      <c r="S191" s="43">
        <f t="shared" si="44"/>
        <v>0</v>
      </c>
      <c r="T191" s="67"/>
      <c r="U191" s="78"/>
    </row>
    <row r="192" spans="1:21" x14ac:dyDescent="0.25">
      <c r="C192" s="70" t="s">
        <v>82</v>
      </c>
      <c r="F192" s="43">
        <f t="shared" si="45"/>
        <v>9267000</v>
      </c>
      <c r="G192" s="47"/>
      <c r="H192" s="43">
        <v>8648000</v>
      </c>
      <c r="I192" s="47"/>
      <c r="J192" s="43">
        <v>438000</v>
      </c>
      <c r="K192" s="47"/>
      <c r="L192" s="43">
        <v>181000</v>
      </c>
      <c r="M192" s="47"/>
      <c r="N192" s="43">
        <v>6084000</v>
      </c>
      <c r="O192" s="47"/>
      <c r="P192" s="43">
        <v>3184000</v>
      </c>
      <c r="Q192" s="47"/>
      <c r="R192" s="43">
        <v>1000</v>
      </c>
      <c r="S192" s="43">
        <f t="shared" si="44"/>
        <v>0</v>
      </c>
      <c r="T192" s="12"/>
      <c r="U192" s="78"/>
    </row>
    <row r="193" spans="2:21" x14ac:dyDescent="0.25">
      <c r="C193" s="70" t="s">
        <v>22</v>
      </c>
      <c r="F193" s="43">
        <f t="shared" si="45"/>
        <v>2714000</v>
      </c>
      <c r="G193" s="47"/>
      <c r="H193" s="43">
        <v>2714000</v>
      </c>
      <c r="I193" s="47"/>
      <c r="J193" s="43">
        <v>0</v>
      </c>
      <c r="K193" s="47"/>
      <c r="L193" s="43">
        <v>0</v>
      </c>
      <c r="M193" s="47"/>
      <c r="N193" s="43">
        <v>0</v>
      </c>
      <c r="O193" s="47"/>
      <c r="P193" s="43">
        <v>2714000</v>
      </c>
      <c r="Q193" s="47"/>
      <c r="R193" s="43">
        <v>0</v>
      </c>
      <c r="S193" s="43">
        <f t="shared" si="44"/>
        <v>0</v>
      </c>
      <c r="T193" s="12"/>
      <c r="U193" s="78"/>
    </row>
    <row r="194" spans="2:21" s="78" customFormat="1" x14ac:dyDescent="0.25">
      <c r="C194" s="73" t="s">
        <v>496</v>
      </c>
      <c r="D194" s="53"/>
      <c r="F194" s="43">
        <f t="shared" ref="F194" si="48">SUM(H194:L194)</f>
        <v>-9000</v>
      </c>
      <c r="G194" s="47"/>
      <c r="H194" s="43">
        <v>1000</v>
      </c>
      <c r="I194" s="47"/>
      <c r="J194" s="43">
        <v>-10000</v>
      </c>
      <c r="K194" s="47"/>
      <c r="L194" s="43">
        <v>0</v>
      </c>
      <c r="M194" s="47"/>
      <c r="N194" s="43">
        <v>0</v>
      </c>
      <c r="O194" s="47"/>
      <c r="P194" s="43">
        <v>3000</v>
      </c>
      <c r="Q194" s="47"/>
      <c r="R194" s="43">
        <v>12000</v>
      </c>
      <c r="S194" s="43">
        <f t="shared" ref="S194" si="49">SUM(N194:P194)-R194-F194</f>
        <v>0</v>
      </c>
      <c r="T194" s="77"/>
    </row>
    <row r="195" spans="2:21" x14ac:dyDescent="0.25">
      <c r="C195" s="72" t="s">
        <v>470</v>
      </c>
      <c r="F195" s="46">
        <f t="shared" si="45"/>
        <v>8633000</v>
      </c>
      <c r="G195" s="47"/>
      <c r="H195" s="46">
        <v>7967000</v>
      </c>
      <c r="I195" s="47"/>
      <c r="J195" s="46">
        <v>465000</v>
      </c>
      <c r="K195" s="47"/>
      <c r="L195" s="46">
        <v>201000</v>
      </c>
      <c r="M195" s="47"/>
      <c r="N195" s="46">
        <v>5845000</v>
      </c>
      <c r="O195" s="47"/>
      <c r="P195" s="46">
        <v>2813000</v>
      </c>
      <c r="Q195" s="47"/>
      <c r="R195" s="46">
        <v>25000</v>
      </c>
      <c r="S195" s="43">
        <f t="shared" si="44"/>
        <v>0</v>
      </c>
      <c r="T195" s="12"/>
      <c r="U195" s="78"/>
    </row>
    <row r="196" spans="2:21" x14ac:dyDescent="0.25">
      <c r="F196" s="48"/>
      <c r="G196" s="47"/>
      <c r="H196" s="48"/>
      <c r="I196" s="47"/>
      <c r="J196" s="48"/>
      <c r="K196" s="47"/>
      <c r="L196" s="48"/>
      <c r="M196" s="47"/>
      <c r="N196" s="48"/>
      <c r="O196" s="47"/>
      <c r="P196" s="48"/>
      <c r="Q196" s="47"/>
      <c r="R196" s="48"/>
      <c r="T196" s="12"/>
    </row>
    <row r="197" spans="2:21" x14ac:dyDescent="0.25">
      <c r="E197" s="6" t="s">
        <v>4</v>
      </c>
      <c r="F197" s="46">
        <f>SUM(F184:F195)</f>
        <v>55036000</v>
      </c>
      <c r="G197" s="48"/>
      <c r="H197" s="46">
        <f>SUM(H184:H195)</f>
        <v>51003000</v>
      </c>
      <c r="I197" s="48"/>
      <c r="J197" s="46">
        <f>SUM(J184:J195)</f>
        <v>2967000</v>
      </c>
      <c r="K197" s="48"/>
      <c r="L197" s="46">
        <f>SUM(L184:L195)</f>
        <v>1066000</v>
      </c>
      <c r="M197" s="48"/>
      <c r="N197" s="46">
        <f>SUM(N184:N195)</f>
        <v>35080000</v>
      </c>
      <c r="O197" s="48"/>
      <c r="P197" s="46">
        <f>SUM(P184:P195)</f>
        <v>20634000</v>
      </c>
      <c r="Q197" s="48"/>
      <c r="R197" s="46">
        <f>SUM(R184:R195)</f>
        <v>678000</v>
      </c>
      <c r="T197" s="12"/>
    </row>
    <row r="198" spans="2:21" x14ac:dyDescent="0.25">
      <c r="F198" s="48"/>
      <c r="G198" s="47"/>
      <c r="H198" s="48"/>
      <c r="I198" s="47"/>
      <c r="J198" s="48"/>
      <c r="K198" s="47"/>
      <c r="L198" s="48"/>
      <c r="M198" s="47"/>
      <c r="N198" s="48"/>
      <c r="O198" s="47"/>
      <c r="P198" s="48"/>
      <c r="Q198" s="47"/>
      <c r="R198" s="48"/>
      <c r="T198" s="12"/>
    </row>
    <row r="199" spans="2:21" x14ac:dyDescent="0.25">
      <c r="B199" s="6" t="s">
        <v>26</v>
      </c>
      <c r="F199" s="48"/>
      <c r="G199" s="47"/>
      <c r="H199" s="48"/>
      <c r="I199" s="47"/>
      <c r="J199" s="48"/>
      <c r="K199" s="47"/>
      <c r="L199" s="48"/>
      <c r="M199" s="47"/>
      <c r="N199" s="48"/>
      <c r="O199" s="47"/>
      <c r="P199" s="48"/>
      <c r="Q199" s="47"/>
      <c r="R199" s="48"/>
      <c r="T199" s="12"/>
    </row>
    <row r="200" spans="2:21" x14ac:dyDescent="0.25">
      <c r="C200" s="6" t="s">
        <v>78</v>
      </c>
      <c r="F200" s="43">
        <f>SUM(H200:L200)</f>
        <v>21000</v>
      </c>
      <c r="G200" s="47"/>
      <c r="H200" s="43">
        <v>21000</v>
      </c>
      <c r="I200" s="47"/>
      <c r="J200" s="43">
        <v>0</v>
      </c>
      <c r="K200" s="47"/>
      <c r="L200" s="43">
        <v>0</v>
      </c>
      <c r="M200" s="47"/>
      <c r="N200" s="43">
        <v>9000</v>
      </c>
      <c r="O200" s="47"/>
      <c r="P200" s="43">
        <v>12000</v>
      </c>
      <c r="Q200" s="47"/>
      <c r="R200" s="43">
        <v>0</v>
      </c>
      <c r="S200" s="43">
        <f t="shared" ref="S200:S209" si="50">SUM(N200:P200)-R200-F200</f>
        <v>0</v>
      </c>
      <c r="T200" s="12"/>
    </row>
    <row r="201" spans="2:21" x14ac:dyDescent="0.25">
      <c r="C201" s="6" t="s">
        <v>79</v>
      </c>
      <c r="F201" s="43">
        <f t="shared" ref="F201:F209" si="51">SUM(H201:L201)</f>
        <v>10428000</v>
      </c>
      <c r="G201" s="47"/>
      <c r="H201" s="43">
        <v>328000</v>
      </c>
      <c r="I201" s="47"/>
      <c r="J201" s="43">
        <v>543000</v>
      </c>
      <c r="K201" s="47"/>
      <c r="L201" s="43">
        <v>9557000</v>
      </c>
      <c r="M201" s="47"/>
      <c r="N201" s="43">
        <v>5166000</v>
      </c>
      <c r="O201" s="47"/>
      <c r="P201" s="43">
        <v>5261000</v>
      </c>
      <c r="Q201" s="47"/>
      <c r="R201" s="43">
        <v>-1000</v>
      </c>
      <c r="S201" s="43">
        <f t="shared" si="50"/>
        <v>0</v>
      </c>
      <c r="T201" s="12"/>
      <c r="U201" s="78"/>
    </row>
    <row r="202" spans="2:21" s="78" customFormat="1" x14ac:dyDescent="0.25">
      <c r="C202" s="78" t="s">
        <v>495</v>
      </c>
      <c r="D202" s="53"/>
      <c r="F202" s="43">
        <f t="shared" ref="F202" si="52">SUM(H202:L202)</f>
        <v>1000</v>
      </c>
      <c r="G202" s="47"/>
      <c r="H202" s="43">
        <v>0</v>
      </c>
      <c r="I202" s="47"/>
      <c r="J202" s="43">
        <v>0</v>
      </c>
      <c r="K202" s="47"/>
      <c r="L202" s="43">
        <v>1000</v>
      </c>
      <c r="M202" s="47"/>
      <c r="N202" s="43">
        <v>0</v>
      </c>
      <c r="O202" s="47"/>
      <c r="P202" s="43">
        <v>2000</v>
      </c>
      <c r="Q202" s="47"/>
      <c r="R202" s="43">
        <v>1000</v>
      </c>
      <c r="S202" s="43">
        <f t="shared" ref="S202" si="53">SUM(N202:P202)-R202-F202</f>
        <v>0</v>
      </c>
      <c r="T202" s="77"/>
    </row>
    <row r="203" spans="2:21" x14ac:dyDescent="0.25">
      <c r="C203" s="6" t="s">
        <v>469</v>
      </c>
      <c r="D203" s="6"/>
      <c r="F203" s="43">
        <f t="shared" si="51"/>
        <v>4215000</v>
      </c>
      <c r="G203" s="47"/>
      <c r="H203" s="43">
        <v>89000</v>
      </c>
      <c r="I203" s="47"/>
      <c r="J203" s="43">
        <v>830000</v>
      </c>
      <c r="K203" s="47"/>
      <c r="L203" s="43">
        <v>3296000</v>
      </c>
      <c r="M203" s="47"/>
      <c r="N203" s="43">
        <v>2014000</v>
      </c>
      <c r="O203" s="47"/>
      <c r="P203" s="43">
        <v>2202000</v>
      </c>
      <c r="Q203" s="47"/>
      <c r="R203" s="43">
        <v>1000</v>
      </c>
      <c r="S203" s="43">
        <f t="shared" si="50"/>
        <v>0</v>
      </c>
      <c r="T203" s="12"/>
      <c r="U203" s="78"/>
    </row>
    <row r="204" spans="2:21" x14ac:dyDescent="0.25">
      <c r="C204" s="6" t="s">
        <v>80</v>
      </c>
      <c r="F204" s="43">
        <f t="shared" si="51"/>
        <v>11191000</v>
      </c>
      <c r="G204" s="47"/>
      <c r="H204" s="43">
        <v>188000</v>
      </c>
      <c r="I204" s="47"/>
      <c r="J204" s="43">
        <v>828000</v>
      </c>
      <c r="K204" s="47"/>
      <c r="L204" s="43">
        <v>10175000</v>
      </c>
      <c r="M204" s="47"/>
      <c r="N204" s="43">
        <v>5670000</v>
      </c>
      <c r="O204" s="47"/>
      <c r="P204" s="43">
        <v>5730000</v>
      </c>
      <c r="Q204" s="47"/>
      <c r="R204" s="43">
        <v>209000</v>
      </c>
      <c r="S204" s="43">
        <f t="shared" si="50"/>
        <v>0</v>
      </c>
      <c r="T204" s="12"/>
      <c r="U204" s="78"/>
    </row>
    <row r="205" spans="2:21" x14ac:dyDescent="0.25">
      <c r="C205" s="6" t="s">
        <v>81</v>
      </c>
      <c r="F205" s="43">
        <f t="shared" si="51"/>
        <v>6607000</v>
      </c>
      <c r="G205" s="47"/>
      <c r="H205" s="43">
        <v>35000</v>
      </c>
      <c r="I205" s="47"/>
      <c r="J205" s="43">
        <v>133000</v>
      </c>
      <c r="K205" s="47"/>
      <c r="L205" s="43">
        <v>6439000</v>
      </c>
      <c r="M205" s="47"/>
      <c r="N205" s="43">
        <v>3126000</v>
      </c>
      <c r="O205" s="47"/>
      <c r="P205" s="43">
        <v>3480000</v>
      </c>
      <c r="Q205" s="47"/>
      <c r="R205" s="43">
        <v>-1000</v>
      </c>
      <c r="S205" s="43">
        <f t="shared" si="50"/>
        <v>0</v>
      </c>
      <c r="T205" s="12"/>
      <c r="U205" s="78"/>
    </row>
    <row r="206" spans="2:21" x14ac:dyDescent="0.25">
      <c r="C206" s="6" t="s">
        <v>82</v>
      </c>
      <c r="F206" s="43">
        <f t="shared" si="51"/>
        <v>11630000</v>
      </c>
      <c r="G206" s="47"/>
      <c r="H206" s="43">
        <v>41000</v>
      </c>
      <c r="I206" s="47"/>
      <c r="J206" s="43">
        <v>1053000</v>
      </c>
      <c r="K206" s="47"/>
      <c r="L206" s="43">
        <v>10536000</v>
      </c>
      <c r="M206" s="47"/>
      <c r="N206" s="43">
        <v>3656000</v>
      </c>
      <c r="O206" s="47"/>
      <c r="P206" s="43">
        <v>7992000</v>
      </c>
      <c r="Q206" s="47"/>
      <c r="R206" s="43">
        <v>18000</v>
      </c>
      <c r="S206" s="43">
        <f t="shared" si="50"/>
        <v>0</v>
      </c>
      <c r="T206" s="12"/>
      <c r="U206" s="78"/>
    </row>
    <row r="207" spans="2:21" x14ac:dyDescent="0.25">
      <c r="C207" s="6" t="s">
        <v>22</v>
      </c>
      <c r="F207" s="43">
        <f t="shared" si="51"/>
        <v>6000</v>
      </c>
      <c r="G207" s="47"/>
      <c r="H207" s="43">
        <v>30000</v>
      </c>
      <c r="I207" s="47"/>
      <c r="J207" s="43">
        <v>-30000</v>
      </c>
      <c r="K207" s="47"/>
      <c r="L207" s="43">
        <v>6000</v>
      </c>
      <c r="M207" s="47"/>
      <c r="N207" s="43">
        <v>0</v>
      </c>
      <c r="O207" s="47"/>
      <c r="P207" s="43">
        <v>6000</v>
      </c>
      <c r="Q207" s="47"/>
      <c r="R207" s="43">
        <v>0</v>
      </c>
      <c r="S207" s="43">
        <f t="shared" si="50"/>
        <v>0</v>
      </c>
      <c r="T207" s="12"/>
      <c r="U207" s="78"/>
    </row>
    <row r="208" spans="2:21" s="78" customFormat="1" x14ac:dyDescent="0.25">
      <c r="C208" s="78" t="s">
        <v>496</v>
      </c>
      <c r="D208" s="53"/>
      <c r="F208" s="43">
        <f t="shared" ref="F208" si="54">SUM(H208:L208)</f>
        <v>4000</v>
      </c>
      <c r="G208" s="47"/>
      <c r="H208" s="43">
        <v>0</v>
      </c>
      <c r="I208" s="47"/>
      <c r="J208" s="43">
        <v>2000</v>
      </c>
      <c r="K208" s="47"/>
      <c r="L208" s="43">
        <v>2000</v>
      </c>
      <c r="M208" s="47"/>
      <c r="N208" s="43">
        <v>0</v>
      </c>
      <c r="O208" s="47"/>
      <c r="P208" s="43">
        <v>4000</v>
      </c>
      <c r="Q208" s="47"/>
      <c r="R208" s="43">
        <v>0</v>
      </c>
      <c r="S208" s="43">
        <f t="shared" ref="S208" si="55">SUM(N208:P208)-R208-F208</f>
        <v>0</v>
      </c>
      <c r="T208" s="77"/>
    </row>
    <row r="209" spans="2:21" s="78" customFormat="1" x14ac:dyDescent="0.25">
      <c r="C209" s="73" t="s">
        <v>470</v>
      </c>
      <c r="D209" s="53"/>
      <c r="F209" s="46">
        <f t="shared" si="51"/>
        <v>7412000</v>
      </c>
      <c r="G209" s="47"/>
      <c r="H209" s="46">
        <v>6000</v>
      </c>
      <c r="I209" s="47"/>
      <c r="J209" s="46">
        <v>153000</v>
      </c>
      <c r="K209" s="47"/>
      <c r="L209" s="46">
        <v>7253000</v>
      </c>
      <c r="M209" s="47"/>
      <c r="N209" s="46">
        <v>3823000</v>
      </c>
      <c r="O209" s="47"/>
      <c r="P209" s="46">
        <v>3590000</v>
      </c>
      <c r="Q209" s="47"/>
      <c r="R209" s="46">
        <v>1000</v>
      </c>
      <c r="S209" s="43">
        <f t="shared" si="50"/>
        <v>0</v>
      </c>
      <c r="T209" s="77"/>
    </row>
    <row r="210" spans="2:21" x14ac:dyDescent="0.25">
      <c r="F210" s="48"/>
      <c r="G210" s="47"/>
      <c r="H210" s="48"/>
      <c r="I210" s="47"/>
      <c r="J210" s="48"/>
      <c r="K210" s="47"/>
      <c r="L210" s="48"/>
      <c r="M210" s="47"/>
      <c r="N210" s="48"/>
      <c r="O210" s="47"/>
      <c r="P210" s="48"/>
      <c r="Q210" s="47"/>
      <c r="R210" s="48"/>
      <c r="T210" s="12"/>
    </row>
    <row r="211" spans="2:21" x14ac:dyDescent="0.25">
      <c r="E211" s="6" t="s">
        <v>4</v>
      </c>
      <c r="F211" s="46">
        <f>SUM(F200:F209)</f>
        <v>51515000</v>
      </c>
      <c r="G211" s="48"/>
      <c r="H211" s="46">
        <f>SUM(H200:H209)</f>
        <v>738000</v>
      </c>
      <c r="I211" s="48"/>
      <c r="J211" s="46">
        <f>SUM(J200:J209)</f>
        <v>3512000</v>
      </c>
      <c r="K211" s="48"/>
      <c r="L211" s="46">
        <f>SUM(L200:L209)</f>
        <v>47265000</v>
      </c>
      <c r="M211" s="48"/>
      <c r="N211" s="46">
        <f>SUM(N200:N209)</f>
        <v>23464000</v>
      </c>
      <c r="O211" s="48"/>
      <c r="P211" s="46">
        <f>SUM(P200:P209)</f>
        <v>28279000</v>
      </c>
      <c r="Q211" s="48"/>
      <c r="R211" s="46">
        <f>SUM(R200:R209)</f>
        <v>228000</v>
      </c>
      <c r="T211" s="12"/>
    </row>
    <row r="212" spans="2:21" x14ac:dyDescent="0.25">
      <c r="F212" s="48"/>
      <c r="G212" s="47"/>
      <c r="H212" s="48"/>
      <c r="I212" s="47"/>
      <c r="J212" s="48"/>
      <c r="K212" s="47"/>
      <c r="L212" s="48"/>
      <c r="M212" s="47"/>
      <c r="N212" s="48"/>
      <c r="O212" s="47"/>
      <c r="P212" s="48"/>
      <c r="Q212" s="47"/>
      <c r="R212" s="48"/>
      <c r="T212" s="12"/>
    </row>
    <row r="213" spans="2:21" x14ac:dyDescent="0.25">
      <c r="B213" s="6" t="s">
        <v>64</v>
      </c>
      <c r="F213" s="47"/>
      <c r="G213" s="47"/>
      <c r="H213" s="48"/>
      <c r="I213" s="47"/>
      <c r="J213" s="48"/>
      <c r="K213" s="47"/>
      <c r="L213" s="48"/>
      <c r="M213" s="47"/>
      <c r="N213" s="48"/>
      <c r="O213" s="47"/>
      <c r="P213" s="48"/>
      <c r="Q213" s="47"/>
      <c r="R213" s="48"/>
      <c r="T213" s="12"/>
    </row>
    <row r="214" spans="2:21" s="78" customFormat="1" x14ac:dyDescent="0.25">
      <c r="C214" s="78" t="s">
        <v>495</v>
      </c>
      <c r="D214" s="53"/>
      <c r="F214" s="43">
        <f t="shared" ref="F214:F215" si="56">SUM(H214:L214)</f>
        <v>1000</v>
      </c>
      <c r="G214" s="47"/>
      <c r="H214" s="43">
        <v>0</v>
      </c>
      <c r="I214" s="47"/>
      <c r="J214" s="43">
        <v>0</v>
      </c>
      <c r="K214" s="47"/>
      <c r="L214" s="43">
        <v>1000</v>
      </c>
      <c r="M214" s="47"/>
      <c r="N214" s="43">
        <v>0</v>
      </c>
      <c r="O214" s="47"/>
      <c r="P214" s="43">
        <v>1000</v>
      </c>
      <c r="Q214" s="47"/>
      <c r="R214" s="43">
        <v>0</v>
      </c>
      <c r="S214" s="43">
        <f t="shared" ref="S214:S215" si="57">SUM(N214:P214)-R214-F214</f>
        <v>0</v>
      </c>
      <c r="T214" s="77"/>
    </row>
    <row r="215" spans="2:21" s="78" customFormat="1" x14ac:dyDescent="0.25">
      <c r="C215" s="78" t="s">
        <v>497</v>
      </c>
      <c r="D215" s="53"/>
      <c r="F215" s="43">
        <f t="shared" si="56"/>
        <v>6000</v>
      </c>
      <c r="G215" s="47"/>
      <c r="H215" s="43">
        <v>0</v>
      </c>
      <c r="I215" s="47"/>
      <c r="J215" s="43">
        <v>0</v>
      </c>
      <c r="K215" s="47"/>
      <c r="L215" s="43">
        <v>6000</v>
      </c>
      <c r="M215" s="47"/>
      <c r="N215" s="43">
        <v>4000</v>
      </c>
      <c r="O215" s="47"/>
      <c r="P215" s="43">
        <v>3000</v>
      </c>
      <c r="Q215" s="47"/>
      <c r="R215" s="43">
        <v>1000</v>
      </c>
      <c r="S215" s="43">
        <f t="shared" si="57"/>
        <v>0</v>
      </c>
      <c r="T215" s="77"/>
    </row>
    <row r="216" spans="2:21" x14ac:dyDescent="0.25">
      <c r="C216" s="6" t="s">
        <v>83</v>
      </c>
      <c r="F216" s="43">
        <f>SUM(H216:L216)</f>
        <v>195000</v>
      </c>
      <c r="G216" s="47"/>
      <c r="H216" s="43">
        <v>0</v>
      </c>
      <c r="I216" s="47"/>
      <c r="J216" s="43">
        <v>142000</v>
      </c>
      <c r="K216" s="47"/>
      <c r="L216" s="43">
        <v>53000</v>
      </c>
      <c r="M216" s="47"/>
      <c r="N216" s="43">
        <v>128000</v>
      </c>
      <c r="O216" s="47"/>
      <c r="P216" s="43">
        <v>67000</v>
      </c>
      <c r="Q216" s="47"/>
      <c r="R216" s="43">
        <v>0</v>
      </c>
      <c r="S216" s="43">
        <f t="shared" ref="S216:S218" si="58">SUM(N216:P216)-R216-F216</f>
        <v>0</v>
      </c>
      <c r="T216" s="12"/>
    </row>
    <row r="217" spans="2:21" s="78" customFormat="1" x14ac:dyDescent="0.25">
      <c r="C217" s="78" t="s">
        <v>84</v>
      </c>
      <c r="D217" s="53"/>
      <c r="F217" s="43">
        <f>SUM(H217:L217)</f>
        <v>31000</v>
      </c>
      <c r="G217" s="47"/>
      <c r="H217" s="43">
        <v>0</v>
      </c>
      <c r="I217" s="47"/>
      <c r="J217" s="43">
        <v>2000</v>
      </c>
      <c r="K217" s="47"/>
      <c r="L217" s="43">
        <v>29000</v>
      </c>
      <c r="M217" s="47"/>
      <c r="N217" s="43">
        <v>15000</v>
      </c>
      <c r="O217" s="47"/>
      <c r="P217" s="43">
        <v>15000</v>
      </c>
      <c r="Q217" s="47"/>
      <c r="R217" s="43">
        <v>-1000</v>
      </c>
      <c r="S217" s="43">
        <f t="shared" ref="S217" si="59">SUM(N217:P217)-R217-F217</f>
        <v>0</v>
      </c>
      <c r="T217" s="77"/>
    </row>
    <row r="218" spans="2:21" x14ac:dyDescent="0.25">
      <c r="C218" s="6" t="s">
        <v>498</v>
      </c>
      <c r="F218" s="46">
        <f>SUM(H218:L218)</f>
        <v>232000</v>
      </c>
      <c r="G218" s="47"/>
      <c r="H218" s="46">
        <v>0</v>
      </c>
      <c r="I218" s="47"/>
      <c r="J218" s="46">
        <v>0</v>
      </c>
      <c r="K218" s="47"/>
      <c r="L218" s="46">
        <v>232000</v>
      </c>
      <c r="M218" s="47"/>
      <c r="N218" s="46">
        <v>166000</v>
      </c>
      <c r="O218" s="47"/>
      <c r="P218" s="46">
        <v>66000</v>
      </c>
      <c r="Q218" s="47"/>
      <c r="R218" s="46">
        <v>0</v>
      </c>
      <c r="S218" s="43">
        <f t="shared" si="58"/>
        <v>0</v>
      </c>
      <c r="T218" s="12"/>
      <c r="U218" s="78"/>
    </row>
    <row r="219" spans="2:21" x14ac:dyDescent="0.25">
      <c r="F219" s="48"/>
      <c r="G219" s="47"/>
      <c r="H219" s="48"/>
      <c r="I219" s="47"/>
      <c r="J219" s="48"/>
      <c r="K219" s="47"/>
      <c r="L219" s="48"/>
      <c r="M219" s="47"/>
      <c r="N219" s="48"/>
      <c r="O219" s="47"/>
      <c r="P219" s="48"/>
      <c r="Q219" s="47"/>
      <c r="R219" s="48"/>
      <c r="T219" s="12"/>
    </row>
    <row r="220" spans="2:21" x14ac:dyDescent="0.25">
      <c r="E220" s="6" t="s">
        <v>4</v>
      </c>
      <c r="F220" s="46">
        <f>SUM(F214:F218)</f>
        <v>465000</v>
      </c>
      <c r="G220" s="48"/>
      <c r="H220" s="46">
        <f>SUM(H214:H218)</f>
        <v>0</v>
      </c>
      <c r="I220" s="48"/>
      <c r="J220" s="46">
        <f>SUM(J214:J218)</f>
        <v>144000</v>
      </c>
      <c r="K220" s="48"/>
      <c r="L220" s="46">
        <f>SUM(L214:L218)</f>
        <v>321000</v>
      </c>
      <c r="M220" s="48"/>
      <c r="N220" s="46">
        <f>SUM(N214:N218)</f>
        <v>313000</v>
      </c>
      <c r="O220" s="48"/>
      <c r="P220" s="46">
        <f>SUM(P214:P218)</f>
        <v>152000</v>
      </c>
      <c r="Q220" s="48"/>
      <c r="R220" s="46">
        <f>SUM(R214:R218)</f>
        <v>0</v>
      </c>
      <c r="T220" s="12"/>
    </row>
    <row r="221" spans="2:21" ht="15" customHeight="1" x14ac:dyDescent="0.25">
      <c r="F221" s="48"/>
      <c r="G221" s="47"/>
      <c r="H221" s="48"/>
      <c r="I221" s="47"/>
      <c r="J221" s="48"/>
      <c r="K221" s="47"/>
      <c r="L221" s="48"/>
      <c r="M221" s="47"/>
      <c r="N221" s="48"/>
      <c r="O221" s="47"/>
      <c r="P221" s="48"/>
      <c r="Q221" s="47"/>
      <c r="R221" s="48"/>
      <c r="T221" s="12"/>
    </row>
    <row r="222" spans="2:21" x14ac:dyDescent="0.25">
      <c r="B222" s="6" t="s">
        <v>55</v>
      </c>
      <c r="F222" s="48"/>
      <c r="G222" s="47"/>
      <c r="H222" s="48"/>
      <c r="I222" s="47"/>
      <c r="J222" s="48"/>
      <c r="K222" s="47"/>
      <c r="L222" s="48"/>
      <c r="M222" s="47"/>
      <c r="N222" s="48"/>
      <c r="O222" s="47"/>
      <c r="P222" s="48"/>
      <c r="Q222" s="47"/>
      <c r="R222" s="48"/>
      <c r="T222" s="12"/>
    </row>
    <row r="223" spans="2:21" x14ac:dyDescent="0.25">
      <c r="C223" s="6" t="s">
        <v>65</v>
      </c>
      <c r="F223" s="43">
        <f>SUM(H223:L223)</f>
        <v>12410000</v>
      </c>
      <c r="G223" s="47"/>
      <c r="H223" s="43">
        <v>6845000</v>
      </c>
      <c r="I223" s="47"/>
      <c r="J223" s="43">
        <v>4079000</v>
      </c>
      <c r="K223" s="47"/>
      <c r="L223" s="43">
        <v>1486000</v>
      </c>
      <c r="M223" s="47"/>
      <c r="N223" s="43">
        <v>4408000</v>
      </c>
      <c r="O223" s="47"/>
      <c r="P223" s="43">
        <v>8429000</v>
      </c>
      <c r="Q223" s="47"/>
      <c r="R223" s="43">
        <v>427000</v>
      </c>
      <c r="S223" s="43">
        <f t="shared" ref="S223:S227" si="60">SUM(N223:P223)-R223-F223</f>
        <v>0</v>
      </c>
      <c r="T223" s="12"/>
    </row>
    <row r="224" spans="2:21" x14ac:dyDescent="0.25">
      <c r="C224" s="6" t="s">
        <v>85</v>
      </c>
      <c r="F224" s="43">
        <f>SUM(H224:L224)</f>
        <v>119000</v>
      </c>
      <c r="G224" s="47"/>
      <c r="H224" s="43">
        <v>119000</v>
      </c>
      <c r="I224" s="47"/>
      <c r="J224" s="43">
        <v>0</v>
      </c>
      <c r="K224" s="47"/>
      <c r="L224" s="43">
        <v>0</v>
      </c>
      <c r="M224" s="47"/>
      <c r="N224" s="43">
        <v>90000</v>
      </c>
      <c r="O224" s="47"/>
      <c r="P224" s="43">
        <v>28000</v>
      </c>
      <c r="Q224" s="47"/>
      <c r="R224" s="43">
        <v>-1000</v>
      </c>
      <c r="S224" s="43">
        <f t="shared" si="60"/>
        <v>0</v>
      </c>
      <c r="T224" s="12"/>
      <c r="U224" s="78"/>
    </row>
    <row r="225" spans="1:21" s="78" customFormat="1" x14ac:dyDescent="0.25">
      <c r="C225" s="78" t="s">
        <v>499</v>
      </c>
      <c r="D225" s="53"/>
      <c r="F225" s="43">
        <f>SUM(H225:L225)</f>
        <v>0</v>
      </c>
      <c r="G225" s="47"/>
      <c r="H225" s="43">
        <v>0</v>
      </c>
      <c r="I225" s="47"/>
      <c r="J225" s="43">
        <v>0</v>
      </c>
      <c r="K225" s="47"/>
      <c r="L225" s="43">
        <v>0</v>
      </c>
      <c r="M225" s="47"/>
      <c r="N225" s="43">
        <v>0</v>
      </c>
      <c r="O225" s="47"/>
      <c r="P225" s="43">
        <v>0</v>
      </c>
      <c r="Q225" s="47"/>
      <c r="R225" s="43">
        <v>0</v>
      </c>
      <c r="S225" s="43">
        <f t="shared" ref="S225" si="61">SUM(N225:P225)-R225-F225</f>
        <v>0</v>
      </c>
      <c r="T225" s="77"/>
    </row>
    <row r="226" spans="1:21" x14ac:dyDescent="0.25">
      <c r="C226" s="6" t="s">
        <v>86</v>
      </c>
      <c r="F226" s="43">
        <f>SUM(H226:L226)</f>
        <v>197000</v>
      </c>
      <c r="G226" s="47"/>
      <c r="H226" s="43">
        <v>197000</v>
      </c>
      <c r="I226" s="47"/>
      <c r="J226" s="43">
        <v>0</v>
      </c>
      <c r="K226" s="47"/>
      <c r="L226" s="43">
        <v>0</v>
      </c>
      <c r="M226" s="47"/>
      <c r="N226" s="43">
        <v>140000</v>
      </c>
      <c r="O226" s="47"/>
      <c r="P226" s="43">
        <v>57000</v>
      </c>
      <c r="Q226" s="47"/>
      <c r="R226" s="43">
        <v>0</v>
      </c>
      <c r="S226" s="43">
        <f t="shared" si="60"/>
        <v>0</v>
      </c>
      <c r="T226" s="12"/>
      <c r="U226" s="78"/>
    </row>
    <row r="227" spans="1:21" x14ac:dyDescent="0.25">
      <c r="C227" s="6" t="s">
        <v>50</v>
      </c>
      <c r="F227" s="46">
        <f>SUM(H227:L227)</f>
        <v>902000</v>
      </c>
      <c r="G227" s="47"/>
      <c r="H227" s="46">
        <v>899000</v>
      </c>
      <c r="I227" s="47"/>
      <c r="J227" s="46">
        <v>3000</v>
      </c>
      <c r="K227" s="47"/>
      <c r="L227" s="46">
        <v>0</v>
      </c>
      <c r="M227" s="47"/>
      <c r="N227" s="46">
        <v>602000</v>
      </c>
      <c r="O227" s="47"/>
      <c r="P227" s="46">
        <v>299000</v>
      </c>
      <c r="Q227" s="47"/>
      <c r="R227" s="46">
        <v>-1000</v>
      </c>
      <c r="S227" s="43">
        <f t="shared" si="60"/>
        <v>0</v>
      </c>
      <c r="T227" s="12"/>
      <c r="U227" s="78"/>
    </row>
    <row r="228" spans="1:21" x14ac:dyDescent="0.25">
      <c r="F228" s="48"/>
      <c r="G228" s="47"/>
      <c r="H228" s="48"/>
      <c r="I228" s="47"/>
      <c r="J228" s="48"/>
      <c r="K228" s="47"/>
      <c r="L228" s="48"/>
      <c r="M228" s="47"/>
      <c r="N228" s="48"/>
      <c r="O228" s="47"/>
      <c r="P228" s="48"/>
      <c r="Q228" s="47"/>
      <c r="R228" s="48"/>
      <c r="T228" s="12"/>
    </row>
    <row r="229" spans="1:21" x14ac:dyDescent="0.25">
      <c r="E229" s="6" t="s">
        <v>4</v>
      </c>
      <c r="F229" s="46">
        <f>SUM(F223:F227)</f>
        <v>13628000</v>
      </c>
      <c r="G229" s="48"/>
      <c r="H229" s="46">
        <f>SUM(H223:H227)</f>
        <v>8060000</v>
      </c>
      <c r="I229" s="48"/>
      <c r="J229" s="46">
        <f>SUM(J223:J227)</f>
        <v>4082000</v>
      </c>
      <c r="K229" s="48"/>
      <c r="L229" s="46">
        <f>SUM(L223:L227)</f>
        <v>1486000</v>
      </c>
      <c r="M229" s="48"/>
      <c r="N229" s="46">
        <f>SUM(N223:N227)</f>
        <v>5240000</v>
      </c>
      <c r="O229" s="48"/>
      <c r="P229" s="46">
        <f>SUM(P223:P227)</f>
        <v>8813000</v>
      </c>
      <c r="Q229" s="48"/>
      <c r="R229" s="46">
        <f>SUM(R223:R227)</f>
        <v>425000</v>
      </c>
      <c r="T229" s="12"/>
    </row>
    <row r="230" spans="1:21" x14ac:dyDescent="0.25">
      <c r="A230" s="11"/>
      <c r="F230" s="48"/>
      <c r="G230" s="47"/>
      <c r="H230" s="48"/>
      <c r="I230" s="47"/>
      <c r="J230" s="48"/>
      <c r="K230" s="47"/>
      <c r="L230" s="48"/>
      <c r="M230" s="47"/>
      <c r="N230" s="48"/>
      <c r="O230" s="47"/>
      <c r="P230" s="48"/>
      <c r="Q230" s="47"/>
      <c r="R230" s="48"/>
      <c r="T230" s="12"/>
    </row>
    <row r="231" spans="1:21" x14ac:dyDescent="0.25">
      <c r="A231" s="11"/>
      <c r="E231" s="6" t="s">
        <v>87</v>
      </c>
      <c r="F231" s="46">
        <f>F197+F211+F220+F229</f>
        <v>120644000</v>
      </c>
      <c r="G231" s="48"/>
      <c r="H231" s="46">
        <f>H197+H211+H220+H229</f>
        <v>59801000</v>
      </c>
      <c r="I231" s="48"/>
      <c r="J231" s="46">
        <f>J197+J211+J220+J229</f>
        <v>10705000</v>
      </c>
      <c r="K231" s="48"/>
      <c r="L231" s="46">
        <f>L197+L211+L220+L229</f>
        <v>50138000</v>
      </c>
      <c r="M231" s="48"/>
      <c r="N231" s="46">
        <f>N197+N211+N220+N229</f>
        <v>64097000</v>
      </c>
      <c r="O231" s="48"/>
      <c r="P231" s="46">
        <f>P197+P211+P220+P229</f>
        <v>57878000</v>
      </c>
      <c r="Q231" s="48"/>
      <c r="R231" s="46">
        <f>R197+R211+R220+R229</f>
        <v>1331000</v>
      </c>
      <c r="T231" s="12"/>
    </row>
    <row r="232" spans="1:21" x14ac:dyDescent="0.25">
      <c r="A232" s="11"/>
      <c r="F232" s="48"/>
      <c r="G232" s="47"/>
      <c r="H232" s="48"/>
      <c r="I232" s="47"/>
      <c r="J232" s="48"/>
      <c r="K232" s="47"/>
      <c r="L232" s="48"/>
      <c r="M232" s="47"/>
      <c r="N232" s="48"/>
      <c r="O232" s="47"/>
      <c r="P232" s="48"/>
      <c r="Q232" s="47"/>
      <c r="R232" s="48"/>
      <c r="T232" s="12"/>
    </row>
    <row r="233" spans="1:21" x14ac:dyDescent="0.25">
      <c r="A233" s="11" t="s">
        <v>88</v>
      </c>
      <c r="F233" s="48"/>
      <c r="G233" s="47"/>
      <c r="H233" s="48"/>
      <c r="I233" s="47"/>
      <c r="J233" s="48"/>
      <c r="K233" s="47"/>
      <c r="L233" s="48"/>
      <c r="M233" s="47"/>
      <c r="N233" s="48"/>
      <c r="O233" s="47"/>
      <c r="P233" s="48"/>
      <c r="Q233" s="47"/>
      <c r="R233" s="48"/>
      <c r="T233" s="12"/>
    </row>
    <row r="234" spans="1:21" x14ac:dyDescent="0.25">
      <c r="A234" s="11"/>
      <c r="F234" s="48"/>
      <c r="G234" s="47"/>
      <c r="H234" s="48"/>
      <c r="I234" s="47"/>
      <c r="J234" s="48"/>
      <c r="K234" s="47"/>
      <c r="L234" s="48"/>
      <c r="M234" s="47"/>
      <c r="N234" s="48"/>
      <c r="O234" s="47"/>
      <c r="P234" s="48"/>
      <c r="Q234" s="47"/>
      <c r="R234" s="48"/>
      <c r="T234" s="12"/>
    </row>
    <row r="235" spans="1:21" x14ac:dyDescent="0.25">
      <c r="A235" s="11"/>
      <c r="B235" s="6" t="s">
        <v>58</v>
      </c>
      <c r="F235" s="48"/>
      <c r="G235" s="47"/>
      <c r="H235" s="48"/>
      <c r="I235" s="47"/>
      <c r="J235" s="48"/>
      <c r="K235" s="47"/>
      <c r="L235" s="48"/>
      <c r="M235" s="47"/>
      <c r="N235" s="48"/>
      <c r="O235" s="47"/>
      <c r="P235" s="48"/>
      <c r="Q235" s="47"/>
      <c r="R235" s="48"/>
      <c r="T235" s="12"/>
    </row>
    <row r="236" spans="1:21" x14ac:dyDescent="0.25">
      <c r="C236" s="6" t="s">
        <v>89</v>
      </c>
      <c r="F236" s="46">
        <f>SUM(H236:L236)</f>
        <v>16223000</v>
      </c>
      <c r="G236" s="47"/>
      <c r="H236" s="46">
        <v>7244000</v>
      </c>
      <c r="I236" s="47"/>
      <c r="J236" s="46">
        <v>8831000</v>
      </c>
      <c r="K236" s="47"/>
      <c r="L236" s="46">
        <v>148000</v>
      </c>
      <c r="M236" s="47"/>
      <c r="N236" s="46">
        <v>10718000</v>
      </c>
      <c r="O236" s="47"/>
      <c r="P236" s="46">
        <v>5504000</v>
      </c>
      <c r="Q236" s="47"/>
      <c r="R236" s="46">
        <v>-1000</v>
      </c>
      <c r="S236" s="43">
        <f t="shared" ref="S236" si="62">SUM(N236:P236)-R236-F236</f>
        <v>0</v>
      </c>
      <c r="T236" s="12"/>
    </row>
    <row r="237" spans="1:21" x14ac:dyDescent="0.25">
      <c r="F237" s="48"/>
      <c r="G237" s="47"/>
      <c r="H237" s="48"/>
      <c r="I237" s="47"/>
      <c r="J237" s="48"/>
      <c r="K237" s="47"/>
      <c r="L237" s="48"/>
      <c r="M237" s="47"/>
      <c r="N237" s="48"/>
      <c r="O237" s="47"/>
      <c r="P237" s="48"/>
      <c r="Q237" s="47"/>
      <c r="R237" s="48"/>
      <c r="T237" s="12"/>
    </row>
    <row r="238" spans="1:21" x14ac:dyDescent="0.25">
      <c r="B238" s="6" t="s">
        <v>26</v>
      </c>
      <c r="F238" s="48"/>
      <c r="G238" s="47"/>
      <c r="H238" s="48"/>
      <c r="I238" s="47"/>
      <c r="J238" s="48"/>
      <c r="K238" s="47"/>
      <c r="L238" s="48"/>
      <c r="M238" s="47"/>
      <c r="N238" s="48"/>
      <c r="O238" s="47"/>
      <c r="P238" s="48"/>
      <c r="Q238" s="47"/>
      <c r="R238" s="48"/>
      <c r="T238" s="12"/>
    </row>
    <row r="239" spans="1:21" x14ac:dyDescent="0.25">
      <c r="C239" s="6" t="s">
        <v>90</v>
      </c>
      <c r="F239" s="46">
        <f>SUM(H239:L239)</f>
        <v>469000</v>
      </c>
      <c r="G239" s="47"/>
      <c r="H239" s="46">
        <v>8000</v>
      </c>
      <c r="I239" s="47"/>
      <c r="J239" s="46">
        <v>364000</v>
      </c>
      <c r="K239" s="47"/>
      <c r="L239" s="46">
        <v>97000</v>
      </c>
      <c r="M239" s="47"/>
      <c r="N239" s="46">
        <v>197000</v>
      </c>
      <c r="O239" s="47"/>
      <c r="P239" s="46">
        <v>272000</v>
      </c>
      <c r="Q239" s="47"/>
      <c r="R239" s="46">
        <v>0</v>
      </c>
      <c r="S239" s="43">
        <f t="shared" ref="S239" si="63">SUM(N239:P239)-R239-F239</f>
        <v>0</v>
      </c>
      <c r="T239" s="12"/>
      <c r="U239" s="78"/>
    </row>
    <row r="240" spans="1:21" x14ac:dyDescent="0.25">
      <c r="B240" s="9"/>
      <c r="F240" s="48"/>
      <c r="G240" s="47"/>
      <c r="H240" s="48"/>
      <c r="I240" s="47"/>
      <c r="J240" s="48"/>
      <c r="K240" s="47"/>
      <c r="L240" s="48"/>
      <c r="M240" s="47"/>
      <c r="N240" s="48"/>
      <c r="O240" s="47"/>
      <c r="P240" s="48"/>
      <c r="Q240" s="47"/>
      <c r="R240" s="48"/>
      <c r="T240" s="12"/>
    </row>
    <row r="241" spans="1:21" x14ac:dyDescent="0.25">
      <c r="B241" s="6" t="s">
        <v>64</v>
      </c>
      <c r="F241" s="48"/>
      <c r="G241" s="47"/>
      <c r="H241" s="48"/>
      <c r="I241" s="47"/>
      <c r="J241" s="48"/>
      <c r="K241" s="47"/>
      <c r="L241" s="48"/>
      <c r="M241" s="47"/>
      <c r="N241" s="48"/>
      <c r="O241" s="47"/>
      <c r="P241" s="48"/>
      <c r="Q241" s="47"/>
      <c r="R241" s="48"/>
      <c r="T241" s="12"/>
    </row>
    <row r="242" spans="1:21" x14ac:dyDescent="0.25">
      <c r="C242" s="6" t="s">
        <v>91</v>
      </c>
      <c r="F242" s="43">
        <f>SUM(H242:L242)</f>
        <v>990000</v>
      </c>
      <c r="G242" s="47"/>
      <c r="H242" s="43">
        <v>0</v>
      </c>
      <c r="I242" s="47"/>
      <c r="J242" s="43">
        <v>782000</v>
      </c>
      <c r="K242" s="47"/>
      <c r="L242" s="43">
        <v>208000</v>
      </c>
      <c r="M242" s="47"/>
      <c r="N242" s="43">
        <v>609000</v>
      </c>
      <c r="O242" s="47"/>
      <c r="P242" s="43">
        <v>381000</v>
      </c>
      <c r="Q242" s="47"/>
      <c r="R242" s="43">
        <v>0</v>
      </c>
      <c r="S242" s="43">
        <f t="shared" ref="S242:S243" si="64">SUM(N242:P242)-R242-F242</f>
        <v>0</v>
      </c>
      <c r="T242" s="12"/>
      <c r="U242" s="78"/>
    </row>
    <row r="243" spans="1:21" x14ac:dyDescent="0.25">
      <c r="C243" s="6" t="s">
        <v>92</v>
      </c>
      <c r="F243" s="46">
        <f>SUM(H243:L243)</f>
        <v>128000</v>
      </c>
      <c r="G243" s="47"/>
      <c r="H243" s="46">
        <v>127000</v>
      </c>
      <c r="I243" s="47"/>
      <c r="J243" s="46">
        <v>0</v>
      </c>
      <c r="K243" s="47"/>
      <c r="L243" s="46">
        <v>1000</v>
      </c>
      <c r="M243" s="47"/>
      <c r="N243" s="46">
        <v>88000</v>
      </c>
      <c r="O243" s="47"/>
      <c r="P243" s="46">
        <v>41000</v>
      </c>
      <c r="Q243" s="47"/>
      <c r="R243" s="46">
        <v>1000</v>
      </c>
      <c r="S243" s="43">
        <f t="shared" si="64"/>
        <v>0</v>
      </c>
      <c r="T243" s="12"/>
      <c r="U243" s="78"/>
    </row>
    <row r="244" spans="1:21" x14ac:dyDescent="0.25">
      <c r="F244" s="48"/>
      <c r="G244" s="47"/>
      <c r="H244" s="48"/>
      <c r="I244" s="47"/>
      <c r="J244" s="48"/>
      <c r="K244" s="47"/>
      <c r="L244" s="48"/>
      <c r="M244" s="47"/>
      <c r="N244" s="48"/>
      <c r="O244" s="47"/>
      <c r="P244" s="48"/>
      <c r="Q244" s="47"/>
      <c r="R244" s="48"/>
      <c r="T244" s="12"/>
    </row>
    <row r="245" spans="1:21" x14ac:dyDescent="0.25">
      <c r="E245" s="6" t="s">
        <v>4</v>
      </c>
      <c r="F245" s="46">
        <f>SUM(F242:F243)</f>
        <v>1118000</v>
      </c>
      <c r="G245" s="48"/>
      <c r="H245" s="46">
        <f>SUM(H242:H243)</f>
        <v>127000</v>
      </c>
      <c r="I245" s="48"/>
      <c r="J245" s="46">
        <f>SUM(J242:J243)</f>
        <v>782000</v>
      </c>
      <c r="K245" s="48"/>
      <c r="L245" s="46">
        <f>SUM(L242:L243)</f>
        <v>209000</v>
      </c>
      <c r="M245" s="48"/>
      <c r="N245" s="46">
        <f>SUM(N242:N243)</f>
        <v>697000</v>
      </c>
      <c r="O245" s="48"/>
      <c r="P245" s="46">
        <f>SUM(P242:P243)</f>
        <v>422000</v>
      </c>
      <c r="Q245" s="48"/>
      <c r="R245" s="46">
        <f>SUM(R242:R243)</f>
        <v>1000</v>
      </c>
      <c r="T245" s="12"/>
    </row>
    <row r="246" spans="1:21" x14ac:dyDescent="0.25">
      <c r="B246" s="9"/>
      <c r="F246" s="48"/>
      <c r="G246" s="47"/>
      <c r="H246" s="48"/>
      <c r="I246" s="47"/>
      <c r="J246" s="48"/>
      <c r="K246" s="47"/>
      <c r="L246" s="48"/>
      <c r="M246" s="47"/>
      <c r="N246" s="48"/>
      <c r="O246" s="47"/>
      <c r="P246" s="48"/>
      <c r="Q246" s="47"/>
      <c r="R246" s="48"/>
      <c r="T246" s="12"/>
    </row>
    <row r="247" spans="1:21" x14ac:dyDescent="0.25">
      <c r="B247" s="6" t="s">
        <v>55</v>
      </c>
      <c r="F247" s="48"/>
      <c r="G247" s="47"/>
      <c r="H247" s="48"/>
      <c r="I247" s="47"/>
      <c r="J247" s="48"/>
      <c r="K247" s="47"/>
      <c r="L247" s="48"/>
      <c r="M247" s="47"/>
      <c r="N247" s="48"/>
      <c r="O247" s="47"/>
      <c r="P247" s="48"/>
      <c r="Q247" s="47"/>
      <c r="R247" s="48"/>
      <c r="T247" s="12"/>
    </row>
    <row r="248" spans="1:21" x14ac:dyDescent="0.25">
      <c r="B248" s="9"/>
      <c r="C248" s="6" t="s">
        <v>65</v>
      </c>
      <c r="F248" s="43">
        <f>SUM(H248:L248)</f>
        <v>1810000</v>
      </c>
      <c r="G248" s="47"/>
      <c r="H248" s="43">
        <v>489000</v>
      </c>
      <c r="I248" s="47"/>
      <c r="J248" s="43">
        <v>1220000</v>
      </c>
      <c r="K248" s="47"/>
      <c r="L248" s="43">
        <v>101000</v>
      </c>
      <c r="M248" s="47"/>
      <c r="N248" s="43">
        <v>950000</v>
      </c>
      <c r="O248" s="47"/>
      <c r="P248" s="43">
        <v>860000</v>
      </c>
      <c r="Q248" s="47"/>
      <c r="R248" s="43">
        <v>0</v>
      </c>
      <c r="S248" s="43">
        <f t="shared" ref="S248:S249" si="65">SUM(N248:P248)-R248-F248</f>
        <v>0</v>
      </c>
      <c r="T248" s="12"/>
    </row>
    <row r="249" spans="1:21" x14ac:dyDescent="0.25">
      <c r="C249" s="6" t="s">
        <v>93</v>
      </c>
      <c r="F249" s="46">
        <f>SUM(H249:L249)</f>
        <v>1023000</v>
      </c>
      <c r="G249" s="47"/>
      <c r="H249" s="46">
        <v>0</v>
      </c>
      <c r="I249" s="47"/>
      <c r="J249" s="46">
        <v>1020000</v>
      </c>
      <c r="K249" s="47"/>
      <c r="L249" s="46">
        <v>3000</v>
      </c>
      <c r="M249" s="47"/>
      <c r="N249" s="46">
        <v>595000</v>
      </c>
      <c r="O249" s="47"/>
      <c r="P249" s="46">
        <v>428000</v>
      </c>
      <c r="Q249" s="47"/>
      <c r="R249" s="46">
        <v>0</v>
      </c>
      <c r="S249" s="43">
        <f t="shared" si="65"/>
        <v>0</v>
      </c>
      <c r="T249" s="12"/>
      <c r="U249" s="78"/>
    </row>
    <row r="250" spans="1:21" x14ac:dyDescent="0.25">
      <c r="F250" s="48"/>
      <c r="G250" s="48"/>
      <c r="H250" s="48"/>
      <c r="I250" s="48"/>
      <c r="J250" s="48"/>
      <c r="K250" s="48"/>
      <c r="L250" s="48"/>
      <c r="M250" s="48"/>
      <c r="N250" s="48"/>
      <c r="O250" s="48"/>
      <c r="P250" s="48"/>
      <c r="Q250" s="48"/>
      <c r="R250" s="48"/>
      <c r="T250" s="12"/>
    </row>
    <row r="251" spans="1:21" x14ac:dyDescent="0.25">
      <c r="E251" s="6" t="s">
        <v>4</v>
      </c>
      <c r="F251" s="46">
        <f>SUM(F248:F249)</f>
        <v>2833000</v>
      </c>
      <c r="G251" s="48"/>
      <c r="H251" s="46">
        <f>SUM(H248:H249)</f>
        <v>489000</v>
      </c>
      <c r="I251" s="48"/>
      <c r="J251" s="46">
        <f>SUM(J248:J249)</f>
        <v>2240000</v>
      </c>
      <c r="K251" s="48"/>
      <c r="L251" s="46">
        <f>SUM(L248:L249)</f>
        <v>104000</v>
      </c>
      <c r="M251" s="48"/>
      <c r="N251" s="46">
        <f>SUM(N248:N249)</f>
        <v>1545000</v>
      </c>
      <c r="O251" s="48"/>
      <c r="P251" s="46">
        <f>SUM(P248:P249)</f>
        <v>1288000</v>
      </c>
      <c r="Q251" s="48"/>
      <c r="R251" s="46">
        <f>SUM(R248:R249)</f>
        <v>0</v>
      </c>
      <c r="T251" s="12"/>
    </row>
    <row r="252" spans="1:21" x14ac:dyDescent="0.25">
      <c r="B252" s="11"/>
      <c r="F252" s="48"/>
      <c r="G252" s="47"/>
      <c r="H252" s="48"/>
      <c r="I252" s="47"/>
      <c r="J252" s="48"/>
      <c r="K252" s="47"/>
      <c r="L252" s="48"/>
      <c r="M252" s="47"/>
      <c r="N252" s="48"/>
      <c r="O252" s="47"/>
      <c r="P252" s="48"/>
      <c r="Q252" s="47"/>
      <c r="R252" s="48"/>
      <c r="T252" s="12"/>
    </row>
    <row r="253" spans="1:21" x14ac:dyDescent="0.25">
      <c r="A253" s="11"/>
      <c r="E253" s="6" t="s">
        <v>94</v>
      </c>
      <c r="F253" s="46">
        <f>F236+F239+F245+F251</f>
        <v>20643000</v>
      </c>
      <c r="G253" s="48"/>
      <c r="H253" s="46">
        <f>H236+H239+H245+H251</f>
        <v>7868000</v>
      </c>
      <c r="I253" s="48"/>
      <c r="J253" s="46">
        <f>J236+J239+J245+J251</f>
        <v>12217000</v>
      </c>
      <c r="K253" s="46"/>
      <c r="L253" s="46">
        <f>L236+L239+L245+L251</f>
        <v>558000</v>
      </c>
      <c r="M253" s="48"/>
      <c r="N253" s="46">
        <f>N236+N239+N245+N251</f>
        <v>13157000</v>
      </c>
      <c r="O253" s="48"/>
      <c r="P253" s="46">
        <f>P236+P239+P245+P251</f>
        <v>7486000</v>
      </c>
      <c r="Q253" s="48"/>
      <c r="R253" s="46">
        <f>R236+R239+R245+R251</f>
        <v>0</v>
      </c>
      <c r="T253" s="12"/>
    </row>
    <row r="254" spans="1:21" x14ac:dyDescent="0.25">
      <c r="A254" s="11"/>
      <c r="F254" s="48"/>
      <c r="G254" s="47"/>
      <c r="H254" s="48"/>
      <c r="I254" s="47"/>
      <c r="J254" s="48"/>
      <c r="K254" s="47"/>
      <c r="L254" s="48"/>
      <c r="M254" s="47"/>
      <c r="N254" s="48"/>
      <c r="O254" s="47"/>
      <c r="P254" s="48"/>
      <c r="Q254" s="47"/>
      <c r="R254" s="48"/>
      <c r="T254" s="12"/>
    </row>
    <row r="255" spans="1:21" x14ac:dyDescent="0.25">
      <c r="A255" s="11" t="s">
        <v>7</v>
      </c>
      <c r="G255" s="47"/>
      <c r="I255" s="47"/>
      <c r="K255" s="47"/>
      <c r="M255" s="47"/>
      <c r="O255" s="47"/>
      <c r="Q255" s="47"/>
      <c r="T255" s="12"/>
    </row>
    <row r="256" spans="1:21" x14ac:dyDescent="0.25">
      <c r="G256" s="47"/>
      <c r="I256" s="47"/>
      <c r="K256" s="47"/>
      <c r="M256" s="47"/>
      <c r="O256" s="47"/>
      <c r="Q256" s="47"/>
      <c r="T256" s="12"/>
    </row>
    <row r="257" spans="2:21" x14ac:dyDescent="0.25">
      <c r="B257" s="6" t="s">
        <v>58</v>
      </c>
      <c r="G257" s="47"/>
      <c r="I257" s="47"/>
      <c r="K257" s="47"/>
      <c r="M257" s="47"/>
      <c r="O257" s="47"/>
      <c r="Q257" s="47"/>
      <c r="T257" s="12"/>
    </row>
    <row r="258" spans="2:21" x14ac:dyDescent="0.25">
      <c r="C258" s="73" t="s">
        <v>95</v>
      </c>
      <c r="F258" s="43">
        <f>SUM(H258:L258)</f>
        <v>1132000</v>
      </c>
      <c r="G258" s="47"/>
      <c r="H258" s="43">
        <v>1024000</v>
      </c>
      <c r="I258" s="47"/>
      <c r="J258" s="43">
        <v>41000</v>
      </c>
      <c r="K258" s="47"/>
      <c r="L258" s="43">
        <v>67000</v>
      </c>
      <c r="M258" s="47"/>
      <c r="N258" s="43">
        <v>821000</v>
      </c>
      <c r="O258" s="47"/>
      <c r="P258" s="43">
        <v>311000</v>
      </c>
      <c r="Q258" s="47"/>
      <c r="R258" s="43">
        <v>0</v>
      </c>
      <c r="S258" s="43">
        <f t="shared" ref="S258:S309" si="66">SUM(N258:P258)-R258-F258</f>
        <v>0</v>
      </c>
      <c r="T258" s="12"/>
    </row>
    <row r="259" spans="2:21" x14ac:dyDescent="0.25">
      <c r="C259" s="73" t="s">
        <v>96</v>
      </c>
      <c r="F259" s="43">
        <f t="shared" ref="F259:F309" si="67">SUM(H259:L259)</f>
        <v>1175000</v>
      </c>
      <c r="G259" s="47"/>
      <c r="H259" s="43">
        <v>1097000</v>
      </c>
      <c r="I259" s="47"/>
      <c r="J259" s="43">
        <v>78000</v>
      </c>
      <c r="K259" s="47"/>
      <c r="L259" s="43">
        <v>0</v>
      </c>
      <c r="M259" s="47"/>
      <c r="N259" s="43">
        <v>872000</v>
      </c>
      <c r="O259" s="47"/>
      <c r="P259" s="43">
        <v>304000</v>
      </c>
      <c r="Q259" s="47"/>
      <c r="R259" s="43">
        <v>1000</v>
      </c>
      <c r="S259" s="43">
        <f t="shared" si="66"/>
        <v>0</v>
      </c>
      <c r="T259" s="12"/>
      <c r="U259" s="78"/>
    </row>
    <row r="260" spans="2:21" x14ac:dyDescent="0.25">
      <c r="C260" s="73" t="s">
        <v>97</v>
      </c>
      <c r="F260" s="43">
        <f t="shared" si="67"/>
        <v>4556000</v>
      </c>
      <c r="G260" s="47"/>
      <c r="H260" s="43">
        <v>3962000</v>
      </c>
      <c r="I260" s="47"/>
      <c r="J260" s="43">
        <v>338000</v>
      </c>
      <c r="K260" s="47"/>
      <c r="L260" s="43">
        <v>256000</v>
      </c>
      <c r="M260" s="47"/>
      <c r="N260" s="43">
        <v>3027000</v>
      </c>
      <c r="O260" s="47"/>
      <c r="P260" s="43">
        <v>1528000</v>
      </c>
      <c r="Q260" s="47"/>
      <c r="R260" s="43">
        <v>-1000</v>
      </c>
      <c r="S260" s="43">
        <f t="shared" si="66"/>
        <v>0</v>
      </c>
      <c r="T260" s="12"/>
      <c r="U260" s="78"/>
    </row>
    <row r="261" spans="2:21" s="72" customFormat="1" x14ac:dyDescent="0.25">
      <c r="C261" s="73" t="s">
        <v>487</v>
      </c>
      <c r="D261" s="53"/>
      <c r="F261" s="43">
        <f t="shared" si="67"/>
        <v>1251000</v>
      </c>
      <c r="G261" s="47"/>
      <c r="H261" s="43">
        <v>1243000</v>
      </c>
      <c r="I261" s="47"/>
      <c r="J261" s="43">
        <v>8000</v>
      </c>
      <c r="K261" s="47"/>
      <c r="L261" s="43">
        <v>0</v>
      </c>
      <c r="M261" s="47"/>
      <c r="N261" s="43">
        <v>822000</v>
      </c>
      <c r="O261" s="47"/>
      <c r="P261" s="43">
        <v>429000</v>
      </c>
      <c r="Q261" s="47"/>
      <c r="R261" s="43">
        <v>0</v>
      </c>
      <c r="S261" s="43">
        <f t="shared" si="66"/>
        <v>0</v>
      </c>
      <c r="T261" s="71"/>
      <c r="U261" s="78"/>
    </row>
    <row r="262" spans="2:21" x14ac:dyDescent="0.25">
      <c r="C262" s="73" t="s">
        <v>98</v>
      </c>
      <c r="F262" s="43">
        <f t="shared" si="67"/>
        <v>7347000</v>
      </c>
      <c r="G262" s="47"/>
      <c r="H262" s="43">
        <v>6875000</v>
      </c>
      <c r="I262" s="47"/>
      <c r="J262" s="43">
        <v>287000</v>
      </c>
      <c r="K262" s="47"/>
      <c r="L262" s="43">
        <v>185000</v>
      </c>
      <c r="M262" s="47"/>
      <c r="N262" s="43">
        <v>4737000</v>
      </c>
      <c r="O262" s="47"/>
      <c r="P262" s="43">
        <v>2610000</v>
      </c>
      <c r="Q262" s="47"/>
      <c r="R262" s="43">
        <v>0</v>
      </c>
      <c r="S262" s="43">
        <f t="shared" si="66"/>
        <v>0</v>
      </c>
      <c r="T262" s="12"/>
      <c r="U262" s="78"/>
    </row>
    <row r="263" spans="2:21" x14ac:dyDescent="0.25">
      <c r="C263" s="73" t="s">
        <v>99</v>
      </c>
      <c r="F263" s="43">
        <f t="shared" si="67"/>
        <v>1214000</v>
      </c>
      <c r="G263" s="47"/>
      <c r="H263" s="43">
        <v>1191000</v>
      </c>
      <c r="I263" s="47"/>
      <c r="J263" s="43">
        <v>21000</v>
      </c>
      <c r="K263" s="47"/>
      <c r="L263" s="43">
        <v>2000</v>
      </c>
      <c r="M263" s="47"/>
      <c r="N263" s="43">
        <v>893000</v>
      </c>
      <c r="O263" s="47"/>
      <c r="P263" s="43">
        <v>322000</v>
      </c>
      <c r="Q263" s="47"/>
      <c r="R263" s="43">
        <v>1000</v>
      </c>
      <c r="S263" s="43">
        <f t="shared" si="66"/>
        <v>0</v>
      </c>
      <c r="T263" s="12"/>
      <c r="U263" s="78"/>
    </row>
    <row r="264" spans="2:21" x14ac:dyDescent="0.25">
      <c r="C264" s="74" t="s">
        <v>100</v>
      </c>
      <c r="F264" s="43">
        <f t="shared" si="67"/>
        <v>357000</v>
      </c>
      <c r="G264" s="47"/>
      <c r="H264" s="43">
        <v>332000</v>
      </c>
      <c r="I264" s="47"/>
      <c r="J264" s="43">
        <v>9000</v>
      </c>
      <c r="K264" s="47"/>
      <c r="L264" s="43">
        <v>16000</v>
      </c>
      <c r="M264" s="47"/>
      <c r="N264" s="43">
        <v>171000</v>
      </c>
      <c r="O264" s="47"/>
      <c r="P264" s="43">
        <v>186000</v>
      </c>
      <c r="Q264" s="47"/>
      <c r="R264" s="43">
        <v>0</v>
      </c>
      <c r="S264" s="43">
        <f t="shared" si="66"/>
        <v>0</v>
      </c>
      <c r="T264" s="12"/>
      <c r="U264" s="78"/>
    </row>
    <row r="265" spans="2:21" x14ac:dyDescent="0.25">
      <c r="C265" s="73" t="s">
        <v>101</v>
      </c>
      <c r="F265" s="43">
        <f t="shared" si="67"/>
        <v>16069000</v>
      </c>
      <c r="G265" s="47"/>
      <c r="H265" s="43">
        <v>15257000</v>
      </c>
      <c r="I265" s="47"/>
      <c r="J265" s="43">
        <v>778000</v>
      </c>
      <c r="K265" s="47"/>
      <c r="L265" s="43">
        <v>34000</v>
      </c>
      <c r="M265" s="47"/>
      <c r="N265" s="43">
        <v>11130000</v>
      </c>
      <c r="O265" s="47"/>
      <c r="P265" s="43">
        <v>4944000</v>
      </c>
      <c r="Q265" s="47"/>
      <c r="R265" s="43">
        <v>5000</v>
      </c>
      <c r="S265" s="43">
        <f t="shared" si="66"/>
        <v>0</v>
      </c>
      <c r="T265" s="12"/>
      <c r="U265" s="78"/>
    </row>
    <row r="266" spans="2:21" x14ac:dyDescent="0.25">
      <c r="C266" s="73" t="s">
        <v>102</v>
      </c>
      <c r="F266" s="43">
        <f t="shared" si="67"/>
        <v>1706000</v>
      </c>
      <c r="G266" s="47"/>
      <c r="H266" s="43">
        <v>1524000</v>
      </c>
      <c r="I266" s="47"/>
      <c r="J266" s="43">
        <v>178000</v>
      </c>
      <c r="K266" s="47"/>
      <c r="L266" s="43">
        <v>4000</v>
      </c>
      <c r="M266" s="47"/>
      <c r="N266" s="43">
        <v>1214000</v>
      </c>
      <c r="O266" s="47"/>
      <c r="P266" s="43">
        <v>492000</v>
      </c>
      <c r="Q266" s="47"/>
      <c r="R266" s="43">
        <v>0</v>
      </c>
      <c r="S266" s="43">
        <f t="shared" si="66"/>
        <v>0</v>
      </c>
      <c r="T266" s="12"/>
      <c r="U266" s="78"/>
    </row>
    <row r="267" spans="2:21" x14ac:dyDescent="0.25">
      <c r="C267" s="73" t="s">
        <v>103</v>
      </c>
      <c r="F267" s="43">
        <f t="shared" si="67"/>
        <v>2620000</v>
      </c>
      <c r="G267" s="47"/>
      <c r="H267" s="43">
        <v>2548000</v>
      </c>
      <c r="I267" s="47"/>
      <c r="J267" s="43">
        <v>70000</v>
      </c>
      <c r="K267" s="47"/>
      <c r="L267" s="43">
        <v>2000</v>
      </c>
      <c r="M267" s="47"/>
      <c r="N267" s="43">
        <v>1808000</v>
      </c>
      <c r="O267" s="47"/>
      <c r="P267" s="43">
        <v>813000</v>
      </c>
      <c r="Q267" s="47"/>
      <c r="R267" s="43">
        <v>1000</v>
      </c>
      <c r="S267" s="43">
        <f t="shared" si="66"/>
        <v>0</v>
      </c>
      <c r="T267" s="12"/>
      <c r="U267" s="78"/>
    </row>
    <row r="268" spans="2:21" s="78" customFormat="1" x14ac:dyDescent="0.25">
      <c r="C268" s="73" t="s">
        <v>500</v>
      </c>
      <c r="D268" s="53"/>
      <c r="F268" s="43">
        <f t="shared" ref="F268" si="68">SUM(H268:L268)</f>
        <v>681000</v>
      </c>
      <c r="G268" s="47"/>
      <c r="H268" s="43">
        <v>666000</v>
      </c>
      <c r="I268" s="47"/>
      <c r="J268" s="43">
        <v>15000</v>
      </c>
      <c r="K268" s="47"/>
      <c r="L268" s="43">
        <v>0</v>
      </c>
      <c r="M268" s="47"/>
      <c r="N268" s="43">
        <v>481000</v>
      </c>
      <c r="O268" s="47"/>
      <c r="P268" s="43">
        <v>201000</v>
      </c>
      <c r="Q268" s="47"/>
      <c r="R268" s="43">
        <v>1000</v>
      </c>
      <c r="S268" s="43">
        <f t="shared" ref="S268" si="69">SUM(N268:P268)-R268-F268</f>
        <v>0</v>
      </c>
      <c r="T268" s="77"/>
    </row>
    <row r="269" spans="2:21" x14ac:dyDescent="0.25">
      <c r="C269" s="73" t="s">
        <v>104</v>
      </c>
      <c r="F269" s="43">
        <f t="shared" si="67"/>
        <v>2931000</v>
      </c>
      <c r="G269" s="47"/>
      <c r="H269" s="43">
        <v>2648000</v>
      </c>
      <c r="I269" s="47"/>
      <c r="J269" s="43">
        <v>280000</v>
      </c>
      <c r="K269" s="47"/>
      <c r="L269" s="43">
        <v>3000</v>
      </c>
      <c r="M269" s="47"/>
      <c r="N269" s="43">
        <v>2144000</v>
      </c>
      <c r="O269" s="47"/>
      <c r="P269" s="43">
        <v>788000</v>
      </c>
      <c r="Q269" s="47"/>
      <c r="R269" s="43">
        <v>1000</v>
      </c>
      <c r="S269" s="43">
        <f t="shared" si="66"/>
        <v>0</v>
      </c>
      <c r="T269" s="12"/>
      <c r="U269" s="78"/>
    </row>
    <row r="270" spans="2:21" x14ac:dyDescent="0.25">
      <c r="C270" s="73" t="s">
        <v>201</v>
      </c>
      <c r="F270" s="43">
        <f t="shared" si="67"/>
        <v>1935000</v>
      </c>
      <c r="G270" s="47"/>
      <c r="H270" s="43">
        <v>1856000</v>
      </c>
      <c r="I270" s="47"/>
      <c r="J270" s="43">
        <v>79000</v>
      </c>
      <c r="K270" s="47"/>
      <c r="L270" s="43">
        <v>0</v>
      </c>
      <c r="M270" s="47"/>
      <c r="N270" s="43">
        <v>1421000</v>
      </c>
      <c r="O270" s="47"/>
      <c r="P270" s="43">
        <v>514000</v>
      </c>
      <c r="Q270" s="47"/>
      <c r="R270" s="43">
        <v>0</v>
      </c>
      <c r="S270" s="43">
        <f t="shared" si="66"/>
        <v>0</v>
      </c>
      <c r="T270" s="12"/>
      <c r="U270" s="78"/>
    </row>
    <row r="271" spans="2:21" x14ac:dyDescent="0.25">
      <c r="B271" s="9"/>
      <c r="C271" s="73" t="s">
        <v>105</v>
      </c>
      <c r="F271" s="43">
        <f t="shared" si="67"/>
        <v>0</v>
      </c>
      <c r="G271" s="47"/>
      <c r="H271" s="43">
        <v>0</v>
      </c>
      <c r="I271" s="47"/>
      <c r="J271" s="43">
        <v>0</v>
      </c>
      <c r="K271" s="47"/>
      <c r="L271" s="43">
        <v>0</v>
      </c>
      <c r="M271" s="47"/>
      <c r="N271" s="43">
        <v>0</v>
      </c>
      <c r="O271" s="47"/>
      <c r="P271" s="43">
        <v>0</v>
      </c>
      <c r="Q271" s="47"/>
      <c r="R271" s="43">
        <v>0</v>
      </c>
      <c r="S271" s="43">
        <f t="shared" si="66"/>
        <v>0</v>
      </c>
      <c r="T271" s="12"/>
      <c r="U271" s="78"/>
    </row>
    <row r="272" spans="2:21" x14ac:dyDescent="0.25">
      <c r="B272" s="9"/>
      <c r="C272" s="73" t="s">
        <v>106</v>
      </c>
      <c r="F272" s="43">
        <f t="shared" si="67"/>
        <v>4034000</v>
      </c>
      <c r="G272" s="47"/>
      <c r="H272" s="43">
        <v>3348000</v>
      </c>
      <c r="I272" s="47"/>
      <c r="J272" s="43">
        <v>333000</v>
      </c>
      <c r="K272" s="47"/>
      <c r="L272" s="43">
        <v>353000</v>
      </c>
      <c r="M272" s="47"/>
      <c r="N272" s="43">
        <v>2682000</v>
      </c>
      <c r="O272" s="47"/>
      <c r="P272" s="43">
        <v>1354000</v>
      </c>
      <c r="Q272" s="47"/>
      <c r="R272" s="43">
        <v>2000</v>
      </c>
      <c r="S272" s="43">
        <f t="shared" si="66"/>
        <v>0</v>
      </c>
      <c r="T272" s="12"/>
      <c r="U272" s="78"/>
    </row>
    <row r="273" spans="1:21" x14ac:dyDescent="0.25">
      <c r="C273" s="73" t="s">
        <v>107</v>
      </c>
      <c r="F273" s="43">
        <f t="shared" si="67"/>
        <v>2084000</v>
      </c>
      <c r="G273" s="47"/>
      <c r="H273" s="43">
        <v>1886000</v>
      </c>
      <c r="I273" s="47"/>
      <c r="J273" s="43">
        <v>135000</v>
      </c>
      <c r="K273" s="47"/>
      <c r="L273" s="43">
        <v>63000</v>
      </c>
      <c r="M273" s="47"/>
      <c r="N273" s="43">
        <v>1536000</v>
      </c>
      <c r="O273" s="47"/>
      <c r="P273" s="43">
        <v>549000</v>
      </c>
      <c r="Q273" s="47"/>
      <c r="R273" s="43">
        <v>1000</v>
      </c>
      <c r="S273" s="43">
        <f t="shared" si="66"/>
        <v>0</v>
      </c>
      <c r="T273" s="12"/>
      <c r="U273" s="78"/>
    </row>
    <row r="274" spans="1:21" x14ac:dyDescent="0.25">
      <c r="C274" s="73" t="s">
        <v>108</v>
      </c>
      <c r="F274" s="43">
        <f t="shared" si="67"/>
        <v>66000</v>
      </c>
      <c r="G274" s="47"/>
      <c r="H274" s="43">
        <v>60000</v>
      </c>
      <c r="I274" s="47"/>
      <c r="J274" s="43">
        <v>6000</v>
      </c>
      <c r="K274" s="47"/>
      <c r="L274" s="43">
        <v>0</v>
      </c>
      <c r="M274" s="47"/>
      <c r="N274" s="43">
        <v>33000</v>
      </c>
      <c r="O274" s="47"/>
      <c r="P274" s="43">
        <v>33000</v>
      </c>
      <c r="Q274" s="47"/>
      <c r="R274" s="43">
        <v>0</v>
      </c>
      <c r="S274" s="43">
        <f t="shared" si="66"/>
        <v>0</v>
      </c>
      <c r="T274" s="12"/>
      <c r="U274" s="78"/>
    </row>
    <row r="275" spans="1:21" x14ac:dyDescent="0.25">
      <c r="C275" s="73" t="s">
        <v>109</v>
      </c>
      <c r="F275" s="43">
        <f t="shared" si="67"/>
        <v>8577000</v>
      </c>
      <c r="G275" s="47"/>
      <c r="H275" s="43">
        <v>7949000</v>
      </c>
      <c r="I275" s="47"/>
      <c r="J275" s="43">
        <v>469000</v>
      </c>
      <c r="K275" s="47"/>
      <c r="L275" s="43">
        <v>159000</v>
      </c>
      <c r="M275" s="47"/>
      <c r="N275" s="43">
        <v>6247000</v>
      </c>
      <c r="O275" s="47"/>
      <c r="P275" s="43">
        <v>2331000</v>
      </c>
      <c r="Q275" s="47"/>
      <c r="R275" s="43">
        <v>1000</v>
      </c>
      <c r="S275" s="43">
        <f t="shared" si="66"/>
        <v>0</v>
      </c>
      <c r="T275" s="12"/>
      <c r="U275" s="78"/>
    </row>
    <row r="276" spans="1:21" x14ac:dyDescent="0.25">
      <c r="C276" s="73" t="s">
        <v>477</v>
      </c>
      <c r="E276" s="18"/>
      <c r="F276" s="43">
        <f t="shared" si="67"/>
        <v>1507000</v>
      </c>
      <c r="G276" s="47"/>
      <c r="H276" s="43">
        <v>1507000</v>
      </c>
      <c r="I276" s="47"/>
      <c r="J276" s="43">
        <v>0</v>
      </c>
      <c r="K276" s="47"/>
      <c r="L276" s="43">
        <v>0</v>
      </c>
      <c r="M276" s="47"/>
      <c r="N276" s="43">
        <v>971000</v>
      </c>
      <c r="O276" s="47"/>
      <c r="P276" s="43">
        <v>536000</v>
      </c>
      <c r="Q276" s="47"/>
      <c r="R276" s="43">
        <v>0</v>
      </c>
      <c r="S276" s="43">
        <f t="shared" si="66"/>
        <v>0</v>
      </c>
      <c r="T276" s="12"/>
      <c r="U276" s="78"/>
    </row>
    <row r="277" spans="1:21" s="72" customFormat="1" x14ac:dyDescent="0.25">
      <c r="C277" s="73" t="s">
        <v>110</v>
      </c>
      <c r="D277" s="53"/>
      <c r="E277" s="18"/>
      <c r="F277" s="43">
        <f t="shared" si="67"/>
        <v>16094000</v>
      </c>
      <c r="G277" s="47"/>
      <c r="H277" s="43">
        <v>15262000</v>
      </c>
      <c r="I277" s="47"/>
      <c r="J277" s="43">
        <v>719000</v>
      </c>
      <c r="K277" s="47"/>
      <c r="L277" s="43">
        <v>113000</v>
      </c>
      <c r="M277" s="47"/>
      <c r="N277" s="43">
        <v>11374000</v>
      </c>
      <c r="O277" s="47"/>
      <c r="P277" s="43">
        <v>4721000</v>
      </c>
      <c r="Q277" s="47"/>
      <c r="R277" s="43">
        <v>1000</v>
      </c>
      <c r="S277" s="43">
        <f t="shared" si="66"/>
        <v>0</v>
      </c>
      <c r="T277" s="71"/>
      <c r="U277" s="78"/>
    </row>
    <row r="278" spans="1:21" x14ac:dyDescent="0.25">
      <c r="C278" s="73" t="s">
        <v>111</v>
      </c>
      <c r="F278" s="43">
        <f t="shared" si="67"/>
        <v>1732000</v>
      </c>
      <c r="G278" s="47"/>
      <c r="H278" s="43">
        <v>1704000</v>
      </c>
      <c r="I278" s="47"/>
      <c r="J278" s="43">
        <v>28000</v>
      </c>
      <c r="K278" s="47"/>
      <c r="L278" s="43">
        <v>0</v>
      </c>
      <c r="M278" s="47"/>
      <c r="N278" s="43">
        <v>1277000</v>
      </c>
      <c r="O278" s="47"/>
      <c r="P278" s="43">
        <v>455000</v>
      </c>
      <c r="Q278" s="47"/>
      <c r="R278" s="43">
        <v>0</v>
      </c>
      <c r="S278" s="43">
        <f t="shared" si="66"/>
        <v>0</v>
      </c>
      <c r="T278" s="12"/>
      <c r="U278" s="78"/>
    </row>
    <row r="279" spans="1:21" x14ac:dyDescent="0.25">
      <c r="A279" s="11"/>
      <c r="B279" s="11"/>
      <c r="C279" s="73" t="s">
        <v>112</v>
      </c>
      <c r="F279" s="43">
        <f t="shared" si="67"/>
        <v>7100000</v>
      </c>
      <c r="G279" s="47"/>
      <c r="H279" s="43">
        <v>6264000</v>
      </c>
      <c r="I279" s="47"/>
      <c r="J279" s="43">
        <v>625000</v>
      </c>
      <c r="K279" s="47"/>
      <c r="L279" s="43">
        <v>211000</v>
      </c>
      <c r="M279" s="47"/>
      <c r="N279" s="43">
        <v>4737000</v>
      </c>
      <c r="O279" s="47"/>
      <c r="P279" s="43">
        <v>2362000</v>
      </c>
      <c r="Q279" s="47"/>
      <c r="R279" s="43">
        <v>-1000</v>
      </c>
      <c r="S279" s="43">
        <f t="shared" si="66"/>
        <v>0</v>
      </c>
      <c r="T279" s="12"/>
      <c r="U279" s="78"/>
    </row>
    <row r="280" spans="1:21" x14ac:dyDescent="0.25">
      <c r="C280" s="73" t="s">
        <v>174</v>
      </c>
      <c r="F280" s="43">
        <f t="shared" si="67"/>
        <v>1308000</v>
      </c>
      <c r="G280" s="47"/>
      <c r="H280" s="43">
        <v>1291000</v>
      </c>
      <c r="I280" s="47"/>
      <c r="J280" s="43">
        <v>17000</v>
      </c>
      <c r="K280" s="47"/>
      <c r="L280" s="43">
        <v>0</v>
      </c>
      <c r="M280" s="47"/>
      <c r="N280" s="43">
        <v>974000</v>
      </c>
      <c r="O280" s="47"/>
      <c r="P280" s="43">
        <v>335000</v>
      </c>
      <c r="Q280" s="47"/>
      <c r="R280" s="43">
        <v>1000</v>
      </c>
      <c r="S280" s="43">
        <f t="shared" si="66"/>
        <v>0</v>
      </c>
      <c r="T280" s="12"/>
      <c r="U280" s="78"/>
    </row>
    <row r="281" spans="1:21" x14ac:dyDescent="0.25">
      <c r="B281" s="9"/>
      <c r="C281" s="73" t="s">
        <v>175</v>
      </c>
      <c r="F281" s="43">
        <f t="shared" si="67"/>
        <v>45000</v>
      </c>
      <c r="G281" s="47"/>
      <c r="H281" s="43">
        <v>23000</v>
      </c>
      <c r="I281" s="47"/>
      <c r="J281" s="43">
        <v>22000</v>
      </c>
      <c r="K281" s="47"/>
      <c r="L281" s="43">
        <v>0</v>
      </c>
      <c r="M281" s="47"/>
      <c r="N281" s="43">
        <v>16000</v>
      </c>
      <c r="O281" s="47"/>
      <c r="P281" s="43">
        <v>29000</v>
      </c>
      <c r="Q281" s="47"/>
      <c r="R281" s="43">
        <v>0</v>
      </c>
      <c r="S281" s="43">
        <f t="shared" si="66"/>
        <v>0</v>
      </c>
      <c r="T281" s="12"/>
      <c r="U281" s="78"/>
    </row>
    <row r="282" spans="1:21" x14ac:dyDescent="0.25">
      <c r="B282" s="9"/>
      <c r="C282" s="73" t="s">
        <v>176</v>
      </c>
      <c r="F282" s="43">
        <f t="shared" si="67"/>
        <v>6410000</v>
      </c>
      <c r="G282" s="47"/>
      <c r="H282" s="43">
        <v>6060000</v>
      </c>
      <c r="I282" s="47"/>
      <c r="J282" s="43">
        <v>154000</v>
      </c>
      <c r="K282" s="47"/>
      <c r="L282" s="43">
        <v>196000</v>
      </c>
      <c r="M282" s="47"/>
      <c r="N282" s="43">
        <v>4666000</v>
      </c>
      <c r="O282" s="47"/>
      <c r="P282" s="43">
        <v>1744000</v>
      </c>
      <c r="Q282" s="47"/>
      <c r="R282" s="43">
        <v>0</v>
      </c>
      <c r="S282" s="43">
        <f t="shared" si="66"/>
        <v>0</v>
      </c>
      <c r="T282" s="12"/>
      <c r="U282" s="78"/>
    </row>
    <row r="283" spans="1:21" s="18" customFormat="1" x14ac:dyDescent="0.25">
      <c r="A283" s="6"/>
      <c r="B283" s="9"/>
      <c r="C283" s="73" t="s">
        <v>177</v>
      </c>
      <c r="E283" s="6"/>
      <c r="F283" s="43">
        <f t="shared" si="67"/>
        <v>687000</v>
      </c>
      <c r="G283" s="47"/>
      <c r="H283" s="43">
        <v>565000</v>
      </c>
      <c r="I283" s="47"/>
      <c r="J283" s="43">
        <v>117000</v>
      </c>
      <c r="K283" s="47"/>
      <c r="L283" s="43">
        <v>5000</v>
      </c>
      <c r="M283" s="47"/>
      <c r="N283" s="43">
        <v>460000</v>
      </c>
      <c r="O283" s="47"/>
      <c r="P283" s="43">
        <v>227000</v>
      </c>
      <c r="Q283" s="47"/>
      <c r="R283" s="43">
        <v>0</v>
      </c>
      <c r="S283" s="43">
        <f t="shared" si="66"/>
        <v>0</v>
      </c>
      <c r="T283" s="12"/>
      <c r="U283" s="78"/>
    </row>
    <row r="284" spans="1:21" x14ac:dyDescent="0.25">
      <c r="B284" s="9"/>
      <c r="C284" s="73" t="s">
        <v>178</v>
      </c>
      <c r="F284" s="43">
        <f t="shared" si="67"/>
        <v>6000</v>
      </c>
      <c r="G284" s="47"/>
      <c r="H284" s="43">
        <v>3000</v>
      </c>
      <c r="I284" s="47"/>
      <c r="J284" s="43">
        <v>2000</v>
      </c>
      <c r="K284" s="47"/>
      <c r="L284" s="43">
        <v>1000</v>
      </c>
      <c r="M284" s="47"/>
      <c r="N284" s="43">
        <v>1000</v>
      </c>
      <c r="O284" s="47"/>
      <c r="P284" s="43">
        <v>4000</v>
      </c>
      <c r="Q284" s="47"/>
      <c r="R284" s="43">
        <v>-1000</v>
      </c>
      <c r="S284" s="43">
        <f t="shared" si="66"/>
        <v>0</v>
      </c>
      <c r="T284" s="12"/>
      <c r="U284" s="78"/>
    </row>
    <row r="285" spans="1:21" s="78" customFormat="1" x14ac:dyDescent="0.25">
      <c r="B285" s="53"/>
      <c r="C285" s="73" t="s">
        <v>501</v>
      </c>
      <c r="D285" s="53"/>
      <c r="F285" s="43">
        <f t="shared" ref="F285" si="70">SUM(H285:L285)</f>
        <v>758000</v>
      </c>
      <c r="G285" s="47"/>
      <c r="H285" s="43">
        <v>744000</v>
      </c>
      <c r="I285" s="47"/>
      <c r="J285" s="43">
        <v>1000</v>
      </c>
      <c r="K285" s="47"/>
      <c r="L285" s="43">
        <v>13000</v>
      </c>
      <c r="M285" s="47"/>
      <c r="N285" s="43">
        <v>420000</v>
      </c>
      <c r="O285" s="47"/>
      <c r="P285" s="43">
        <v>339000</v>
      </c>
      <c r="Q285" s="47"/>
      <c r="R285" s="43">
        <v>1000</v>
      </c>
      <c r="S285" s="43">
        <f t="shared" ref="S285" si="71">SUM(N285:P285)-R285-F285</f>
        <v>0</v>
      </c>
      <c r="T285" s="77"/>
    </row>
    <row r="286" spans="1:21" x14ac:dyDescent="0.25">
      <c r="B286" s="9"/>
      <c r="C286" s="73" t="s">
        <v>179</v>
      </c>
      <c r="F286" s="43">
        <f t="shared" si="67"/>
        <v>213000</v>
      </c>
      <c r="G286" s="47"/>
      <c r="H286" s="43">
        <v>213000</v>
      </c>
      <c r="I286" s="47"/>
      <c r="J286" s="43">
        <v>0</v>
      </c>
      <c r="K286" s="47"/>
      <c r="L286" s="43">
        <v>0</v>
      </c>
      <c r="M286" s="47"/>
      <c r="N286" s="43">
        <v>133000</v>
      </c>
      <c r="O286" s="47"/>
      <c r="P286" s="43">
        <v>80000</v>
      </c>
      <c r="Q286" s="47"/>
      <c r="R286" s="43">
        <v>0</v>
      </c>
      <c r="S286" s="43">
        <f t="shared" si="66"/>
        <v>0</v>
      </c>
      <c r="T286" s="12"/>
      <c r="U286" s="78"/>
    </row>
    <row r="287" spans="1:21" x14ac:dyDescent="0.25">
      <c r="B287" s="9"/>
      <c r="C287" s="73" t="s">
        <v>180</v>
      </c>
      <c r="F287" s="43">
        <f t="shared" si="67"/>
        <v>1478000</v>
      </c>
      <c r="G287" s="47"/>
      <c r="H287" s="43">
        <v>1379000</v>
      </c>
      <c r="I287" s="47"/>
      <c r="J287" s="43">
        <v>32000</v>
      </c>
      <c r="K287" s="47"/>
      <c r="L287" s="43">
        <v>67000</v>
      </c>
      <c r="M287" s="47"/>
      <c r="N287" s="43">
        <v>859000</v>
      </c>
      <c r="O287" s="47"/>
      <c r="P287" s="43">
        <v>619000</v>
      </c>
      <c r="Q287" s="47"/>
      <c r="R287" s="43">
        <v>0</v>
      </c>
      <c r="S287" s="43">
        <f t="shared" si="66"/>
        <v>0</v>
      </c>
      <c r="T287" s="12"/>
      <c r="U287" s="78"/>
    </row>
    <row r="288" spans="1:21" x14ac:dyDescent="0.25">
      <c r="B288" s="9"/>
      <c r="C288" s="73" t="s">
        <v>181</v>
      </c>
      <c r="F288" s="43">
        <f t="shared" si="67"/>
        <v>2441000</v>
      </c>
      <c r="G288" s="47"/>
      <c r="H288" s="43">
        <v>2276000</v>
      </c>
      <c r="I288" s="47"/>
      <c r="J288" s="43">
        <v>165000</v>
      </c>
      <c r="K288" s="47"/>
      <c r="L288" s="43">
        <v>0</v>
      </c>
      <c r="M288" s="47"/>
      <c r="N288" s="43">
        <v>1792000</v>
      </c>
      <c r="O288" s="47"/>
      <c r="P288" s="43">
        <v>649000</v>
      </c>
      <c r="Q288" s="47"/>
      <c r="R288" s="43">
        <v>0</v>
      </c>
      <c r="S288" s="43">
        <f t="shared" si="66"/>
        <v>0</v>
      </c>
      <c r="T288" s="12"/>
      <c r="U288" s="78"/>
    </row>
    <row r="289" spans="1:21" x14ac:dyDescent="0.25">
      <c r="B289" s="9"/>
      <c r="C289" s="73" t="s">
        <v>182</v>
      </c>
      <c r="F289" s="43">
        <f t="shared" si="67"/>
        <v>12767000</v>
      </c>
      <c r="G289" s="47"/>
      <c r="H289" s="43">
        <v>12070000</v>
      </c>
      <c r="I289" s="47"/>
      <c r="J289" s="43">
        <v>599000</v>
      </c>
      <c r="K289" s="47"/>
      <c r="L289" s="43">
        <v>98000</v>
      </c>
      <c r="M289" s="47"/>
      <c r="N289" s="43">
        <v>9358000</v>
      </c>
      <c r="O289" s="47"/>
      <c r="P289" s="43">
        <v>3411000</v>
      </c>
      <c r="Q289" s="47"/>
      <c r="R289" s="43">
        <v>2000</v>
      </c>
      <c r="S289" s="43">
        <f t="shared" si="66"/>
        <v>0</v>
      </c>
      <c r="T289" s="12"/>
      <c r="U289" s="78"/>
    </row>
    <row r="290" spans="1:21" x14ac:dyDescent="0.25">
      <c r="B290" s="9"/>
      <c r="C290" s="73" t="s">
        <v>478</v>
      </c>
      <c r="F290" s="43">
        <f t="shared" si="67"/>
        <v>114000</v>
      </c>
      <c r="G290" s="47"/>
      <c r="H290" s="43">
        <v>60000</v>
      </c>
      <c r="I290" s="47"/>
      <c r="J290" s="43">
        <v>35000</v>
      </c>
      <c r="K290" s="47"/>
      <c r="L290" s="43">
        <v>19000</v>
      </c>
      <c r="M290" s="47"/>
      <c r="N290" s="43">
        <v>63000</v>
      </c>
      <c r="O290" s="47"/>
      <c r="P290" s="43">
        <v>52000</v>
      </c>
      <c r="Q290" s="47"/>
      <c r="R290" s="43">
        <v>1000</v>
      </c>
      <c r="S290" s="43">
        <f t="shared" si="66"/>
        <v>0</v>
      </c>
      <c r="T290" s="12"/>
      <c r="U290" s="78"/>
    </row>
    <row r="291" spans="1:21" s="72" customFormat="1" x14ac:dyDescent="0.25">
      <c r="B291" s="53"/>
      <c r="C291" s="73" t="s">
        <v>183</v>
      </c>
      <c r="D291" s="53"/>
      <c r="F291" s="43">
        <f t="shared" si="67"/>
        <v>34000</v>
      </c>
      <c r="G291" s="47"/>
      <c r="H291" s="43">
        <v>27000</v>
      </c>
      <c r="I291" s="47"/>
      <c r="J291" s="43">
        <v>7000</v>
      </c>
      <c r="K291" s="47"/>
      <c r="L291" s="43">
        <v>0</v>
      </c>
      <c r="M291" s="47"/>
      <c r="N291" s="43">
        <v>0</v>
      </c>
      <c r="O291" s="47"/>
      <c r="P291" s="43">
        <v>35000</v>
      </c>
      <c r="Q291" s="47"/>
      <c r="R291" s="43">
        <v>1000</v>
      </c>
      <c r="S291" s="43">
        <f t="shared" si="66"/>
        <v>0</v>
      </c>
      <c r="T291" s="71"/>
      <c r="U291" s="78"/>
    </row>
    <row r="292" spans="1:21" x14ac:dyDescent="0.25">
      <c r="B292" s="9"/>
      <c r="C292" s="73" t="s">
        <v>184</v>
      </c>
      <c r="F292" s="43">
        <f t="shared" si="67"/>
        <v>4958000</v>
      </c>
      <c r="G292" s="47"/>
      <c r="H292" s="43">
        <v>4292000</v>
      </c>
      <c r="I292" s="47"/>
      <c r="J292" s="43">
        <v>492000</v>
      </c>
      <c r="K292" s="47"/>
      <c r="L292" s="43">
        <v>174000</v>
      </c>
      <c r="M292" s="47"/>
      <c r="N292" s="43">
        <v>2993000</v>
      </c>
      <c r="O292" s="47"/>
      <c r="P292" s="43">
        <v>1971000</v>
      </c>
      <c r="Q292" s="47"/>
      <c r="R292" s="43">
        <v>6000</v>
      </c>
      <c r="S292" s="43">
        <f t="shared" si="66"/>
        <v>0</v>
      </c>
      <c r="T292" s="12"/>
      <c r="U292" s="78"/>
    </row>
    <row r="293" spans="1:21" x14ac:dyDescent="0.25">
      <c r="B293" s="9"/>
      <c r="C293" s="73" t="s">
        <v>185</v>
      </c>
      <c r="F293" s="43">
        <f t="shared" si="67"/>
        <v>1454000</v>
      </c>
      <c r="G293" s="47"/>
      <c r="H293" s="43">
        <v>1366000</v>
      </c>
      <c r="I293" s="47"/>
      <c r="J293" s="43">
        <v>44000</v>
      </c>
      <c r="K293" s="47"/>
      <c r="L293" s="43">
        <v>44000</v>
      </c>
      <c r="M293" s="47"/>
      <c r="N293" s="43">
        <v>1020000</v>
      </c>
      <c r="O293" s="47"/>
      <c r="P293" s="43">
        <v>434000</v>
      </c>
      <c r="Q293" s="47"/>
      <c r="R293" s="43">
        <v>0</v>
      </c>
      <c r="S293" s="43">
        <f t="shared" si="66"/>
        <v>0</v>
      </c>
      <c r="T293" s="12"/>
      <c r="U293" s="78"/>
    </row>
    <row r="294" spans="1:21" x14ac:dyDescent="0.25">
      <c r="B294" s="9"/>
      <c r="C294" s="73" t="s">
        <v>186</v>
      </c>
      <c r="F294" s="43">
        <f t="shared" si="67"/>
        <v>3307000</v>
      </c>
      <c r="G294" s="47"/>
      <c r="H294" s="43">
        <v>3131000</v>
      </c>
      <c r="I294" s="47"/>
      <c r="J294" s="43">
        <v>173000</v>
      </c>
      <c r="K294" s="47"/>
      <c r="L294" s="43">
        <v>3000</v>
      </c>
      <c r="M294" s="47"/>
      <c r="N294" s="43">
        <v>2398000</v>
      </c>
      <c r="O294" s="47"/>
      <c r="P294" s="43">
        <v>909000</v>
      </c>
      <c r="Q294" s="47"/>
      <c r="R294" s="43">
        <v>0</v>
      </c>
      <c r="S294" s="43">
        <f t="shared" si="66"/>
        <v>0</v>
      </c>
      <c r="T294" s="12"/>
      <c r="U294" s="78"/>
    </row>
    <row r="295" spans="1:21" ht="13.5" customHeight="1" x14ac:dyDescent="0.25">
      <c r="B295" s="9"/>
      <c r="C295" s="73" t="s">
        <v>187</v>
      </c>
      <c r="F295" s="43">
        <f t="shared" si="67"/>
        <v>2357000</v>
      </c>
      <c r="G295" s="47"/>
      <c r="H295" s="43">
        <v>2264000</v>
      </c>
      <c r="I295" s="47"/>
      <c r="J295" s="43">
        <v>93000</v>
      </c>
      <c r="K295" s="47"/>
      <c r="L295" s="43">
        <v>0</v>
      </c>
      <c r="M295" s="47"/>
      <c r="N295" s="43">
        <v>1553000</v>
      </c>
      <c r="O295" s="47"/>
      <c r="P295" s="43">
        <v>804000</v>
      </c>
      <c r="Q295" s="47"/>
      <c r="R295" s="43">
        <v>0</v>
      </c>
      <c r="S295" s="43">
        <f t="shared" si="66"/>
        <v>0</v>
      </c>
      <c r="T295" s="12"/>
      <c r="U295" s="78"/>
    </row>
    <row r="296" spans="1:21" x14ac:dyDescent="0.25">
      <c r="B296" s="9"/>
      <c r="C296" s="73" t="s">
        <v>188</v>
      </c>
      <c r="F296" s="43">
        <f t="shared" si="67"/>
        <v>14076000</v>
      </c>
      <c r="G296" s="47"/>
      <c r="H296" s="43">
        <v>12785000</v>
      </c>
      <c r="I296" s="47"/>
      <c r="J296" s="43">
        <v>1154000</v>
      </c>
      <c r="K296" s="47"/>
      <c r="L296" s="43">
        <v>137000</v>
      </c>
      <c r="M296" s="47"/>
      <c r="N296" s="43">
        <v>10030000</v>
      </c>
      <c r="O296" s="47"/>
      <c r="P296" s="43">
        <v>4047000</v>
      </c>
      <c r="Q296" s="47"/>
      <c r="R296" s="43">
        <v>1000</v>
      </c>
      <c r="S296" s="43">
        <f t="shared" si="66"/>
        <v>0</v>
      </c>
      <c r="T296" s="12"/>
      <c r="U296" s="78"/>
    </row>
    <row r="297" spans="1:21" x14ac:dyDescent="0.25">
      <c r="B297" s="9"/>
      <c r="C297" s="73" t="s">
        <v>484</v>
      </c>
      <c r="F297" s="43">
        <f t="shared" si="67"/>
        <v>1199000</v>
      </c>
      <c r="G297" s="47"/>
      <c r="H297" s="43">
        <v>1129000</v>
      </c>
      <c r="I297" s="47"/>
      <c r="J297" s="43">
        <v>69000</v>
      </c>
      <c r="K297" s="47"/>
      <c r="L297" s="43">
        <v>1000</v>
      </c>
      <c r="M297" s="47"/>
      <c r="N297" s="43">
        <v>750000</v>
      </c>
      <c r="O297" s="47"/>
      <c r="P297" s="43">
        <v>448000</v>
      </c>
      <c r="Q297" s="47"/>
      <c r="R297" s="43">
        <v>-1000</v>
      </c>
      <c r="S297" s="43">
        <f t="shared" si="66"/>
        <v>0</v>
      </c>
      <c r="T297" s="12"/>
      <c r="U297" s="78"/>
    </row>
    <row r="298" spans="1:21" s="72" customFormat="1" x14ac:dyDescent="0.25">
      <c r="B298" s="53"/>
      <c r="C298" s="73" t="s">
        <v>189</v>
      </c>
      <c r="D298" s="53"/>
      <c r="F298" s="43">
        <f t="shared" si="67"/>
        <v>5931000</v>
      </c>
      <c r="G298" s="47"/>
      <c r="H298" s="43">
        <v>5658000</v>
      </c>
      <c r="I298" s="47"/>
      <c r="J298" s="43">
        <v>220000</v>
      </c>
      <c r="K298" s="47"/>
      <c r="L298" s="43">
        <v>53000</v>
      </c>
      <c r="M298" s="47"/>
      <c r="N298" s="43">
        <v>4331000</v>
      </c>
      <c r="O298" s="47"/>
      <c r="P298" s="43">
        <v>1599000</v>
      </c>
      <c r="Q298" s="47"/>
      <c r="R298" s="43">
        <v>-1000</v>
      </c>
      <c r="S298" s="43">
        <f t="shared" si="66"/>
        <v>0</v>
      </c>
      <c r="T298" s="71"/>
      <c r="U298" s="78"/>
    </row>
    <row r="299" spans="1:21" x14ac:dyDescent="0.25">
      <c r="B299" s="9"/>
      <c r="C299" s="73" t="s">
        <v>190</v>
      </c>
      <c r="F299" s="43">
        <f t="shared" si="67"/>
        <v>4248000</v>
      </c>
      <c r="G299" s="47"/>
      <c r="H299" s="43">
        <v>3731000</v>
      </c>
      <c r="I299" s="47"/>
      <c r="J299" s="43">
        <v>449000</v>
      </c>
      <c r="K299" s="47"/>
      <c r="L299" s="43">
        <v>68000</v>
      </c>
      <c r="M299" s="47"/>
      <c r="N299" s="43">
        <v>2472000</v>
      </c>
      <c r="O299" s="47"/>
      <c r="P299" s="43">
        <v>1812000</v>
      </c>
      <c r="Q299" s="47"/>
      <c r="R299" s="43">
        <v>36000</v>
      </c>
      <c r="S299" s="43">
        <f t="shared" si="66"/>
        <v>0</v>
      </c>
      <c r="T299" s="12"/>
      <c r="U299" s="78"/>
    </row>
    <row r="300" spans="1:21" x14ac:dyDescent="0.25">
      <c r="B300" s="9"/>
      <c r="C300" s="73" t="s">
        <v>191</v>
      </c>
      <c r="F300" s="43">
        <f t="shared" si="67"/>
        <v>8811000</v>
      </c>
      <c r="G300" s="47"/>
      <c r="H300" s="43">
        <v>8439000</v>
      </c>
      <c r="I300" s="47"/>
      <c r="J300" s="43">
        <v>358000</v>
      </c>
      <c r="K300" s="47"/>
      <c r="L300" s="43">
        <v>14000</v>
      </c>
      <c r="M300" s="47"/>
      <c r="N300" s="43">
        <v>6299000</v>
      </c>
      <c r="O300" s="47"/>
      <c r="P300" s="43">
        <v>2512000</v>
      </c>
      <c r="Q300" s="47"/>
      <c r="R300" s="43">
        <v>0</v>
      </c>
      <c r="S300" s="43">
        <f t="shared" si="66"/>
        <v>0</v>
      </c>
      <c r="T300" s="12"/>
    </row>
    <row r="301" spans="1:21" x14ac:dyDescent="0.25">
      <c r="B301" s="9"/>
      <c r="C301" s="73" t="s">
        <v>485</v>
      </c>
      <c r="F301" s="43">
        <f t="shared" si="67"/>
        <v>1377000</v>
      </c>
      <c r="G301" s="47"/>
      <c r="H301" s="43">
        <v>1362000</v>
      </c>
      <c r="I301" s="47"/>
      <c r="J301" s="43">
        <v>15000</v>
      </c>
      <c r="K301" s="47"/>
      <c r="L301" s="43">
        <v>0</v>
      </c>
      <c r="M301" s="47"/>
      <c r="N301" s="43">
        <v>883000</v>
      </c>
      <c r="O301" s="47"/>
      <c r="P301" s="43">
        <v>494000</v>
      </c>
      <c r="Q301" s="47"/>
      <c r="R301" s="43">
        <v>0</v>
      </c>
      <c r="S301" s="43">
        <f t="shared" si="66"/>
        <v>0</v>
      </c>
      <c r="T301" s="12"/>
      <c r="U301" s="78"/>
    </row>
    <row r="302" spans="1:21" s="72" customFormat="1" x14ac:dyDescent="0.25">
      <c r="B302" s="53"/>
      <c r="C302" s="73" t="s">
        <v>192</v>
      </c>
      <c r="D302" s="53"/>
      <c r="F302" s="43">
        <f t="shared" si="67"/>
        <v>1415000</v>
      </c>
      <c r="G302" s="47"/>
      <c r="H302" s="43">
        <v>1365000</v>
      </c>
      <c r="I302" s="47"/>
      <c r="J302" s="43">
        <v>16000</v>
      </c>
      <c r="K302" s="47"/>
      <c r="L302" s="43">
        <v>34000</v>
      </c>
      <c r="M302" s="47"/>
      <c r="N302" s="43">
        <v>1026000</v>
      </c>
      <c r="O302" s="47"/>
      <c r="P302" s="43">
        <v>389000</v>
      </c>
      <c r="Q302" s="47"/>
      <c r="R302" s="43">
        <v>0</v>
      </c>
      <c r="S302" s="43">
        <f t="shared" si="66"/>
        <v>0</v>
      </c>
      <c r="T302" s="71"/>
      <c r="U302" s="78"/>
    </row>
    <row r="303" spans="1:21" x14ac:dyDescent="0.25">
      <c r="A303" s="6" t="s">
        <v>16</v>
      </c>
      <c r="B303" s="9"/>
      <c r="C303" s="73" t="s">
        <v>193</v>
      </c>
      <c r="F303" s="43">
        <f t="shared" si="67"/>
        <v>11000</v>
      </c>
      <c r="G303" s="47"/>
      <c r="H303" s="43">
        <v>11000</v>
      </c>
      <c r="I303" s="47"/>
      <c r="J303" s="43">
        <v>0</v>
      </c>
      <c r="K303" s="47"/>
      <c r="L303" s="43">
        <v>0</v>
      </c>
      <c r="M303" s="47"/>
      <c r="N303" s="43">
        <v>7000</v>
      </c>
      <c r="O303" s="47"/>
      <c r="P303" s="43">
        <v>3000</v>
      </c>
      <c r="Q303" s="47"/>
      <c r="R303" s="43">
        <v>-1000</v>
      </c>
      <c r="S303" s="43">
        <f t="shared" si="66"/>
        <v>0</v>
      </c>
      <c r="T303" s="12"/>
      <c r="U303" s="78"/>
    </row>
    <row r="304" spans="1:21" x14ac:dyDescent="0.25">
      <c r="B304" s="9"/>
      <c r="C304" s="73" t="s">
        <v>194</v>
      </c>
      <c r="F304" s="43">
        <f t="shared" si="67"/>
        <v>52000</v>
      </c>
      <c r="G304" s="47"/>
      <c r="H304" s="43">
        <v>0</v>
      </c>
      <c r="I304" s="47"/>
      <c r="J304" s="43">
        <v>52000</v>
      </c>
      <c r="K304" s="47"/>
      <c r="L304" s="43">
        <v>0</v>
      </c>
      <c r="M304" s="47"/>
      <c r="N304" s="43">
        <v>33000</v>
      </c>
      <c r="O304" s="47"/>
      <c r="P304" s="43">
        <v>19000</v>
      </c>
      <c r="Q304" s="47"/>
      <c r="R304" s="43">
        <v>0</v>
      </c>
      <c r="S304" s="43">
        <f t="shared" si="66"/>
        <v>0</v>
      </c>
      <c r="T304" s="12"/>
      <c r="U304" s="78"/>
    </row>
    <row r="305" spans="2:21" x14ac:dyDescent="0.25">
      <c r="B305" s="9"/>
      <c r="C305" s="73" t="s">
        <v>195</v>
      </c>
      <c r="F305" s="43">
        <f t="shared" si="67"/>
        <v>4224000</v>
      </c>
      <c r="G305" s="47"/>
      <c r="H305" s="43">
        <v>4109000</v>
      </c>
      <c r="I305" s="47"/>
      <c r="J305" s="43">
        <v>89000</v>
      </c>
      <c r="K305" s="47"/>
      <c r="L305" s="43">
        <v>26000</v>
      </c>
      <c r="M305" s="47"/>
      <c r="N305" s="43">
        <v>3110000</v>
      </c>
      <c r="O305" s="47"/>
      <c r="P305" s="43">
        <v>1113000</v>
      </c>
      <c r="Q305" s="47"/>
      <c r="R305" s="43">
        <v>-1000</v>
      </c>
      <c r="S305" s="43">
        <f t="shared" si="66"/>
        <v>0</v>
      </c>
      <c r="T305" s="12"/>
      <c r="U305" s="78"/>
    </row>
    <row r="306" spans="2:21" x14ac:dyDescent="0.25">
      <c r="B306" s="9"/>
      <c r="C306" s="73" t="s">
        <v>196</v>
      </c>
      <c r="F306" s="43">
        <f t="shared" si="67"/>
        <v>4577000</v>
      </c>
      <c r="G306" s="47"/>
      <c r="H306" s="43">
        <v>4304000</v>
      </c>
      <c r="I306" s="47"/>
      <c r="J306" s="43">
        <v>241000</v>
      </c>
      <c r="K306" s="47"/>
      <c r="L306" s="43">
        <v>32000</v>
      </c>
      <c r="M306" s="47"/>
      <c r="N306" s="43">
        <v>3388000</v>
      </c>
      <c r="O306" s="47"/>
      <c r="P306" s="43">
        <v>1190000</v>
      </c>
      <c r="Q306" s="47"/>
      <c r="R306" s="43">
        <v>1000</v>
      </c>
      <c r="S306" s="43">
        <f t="shared" si="66"/>
        <v>0</v>
      </c>
      <c r="T306" s="12"/>
      <c r="U306" s="78"/>
    </row>
    <row r="307" spans="2:21" s="78" customFormat="1" x14ac:dyDescent="0.25">
      <c r="B307" s="53"/>
      <c r="C307" s="73" t="s">
        <v>502</v>
      </c>
      <c r="D307" s="53"/>
      <c r="F307" s="43">
        <f t="shared" ref="F307" si="72">SUM(H307:L307)</f>
        <v>6000</v>
      </c>
      <c r="G307" s="47"/>
      <c r="H307" s="43">
        <v>0</v>
      </c>
      <c r="I307" s="47"/>
      <c r="J307" s="43">
        <v>6000</v>
      </c>
      <c r="K307" s="47"/>
      <c r="L307" s="43">
        <v>0</v>
      </c>
      <c r="M307" s="47"/>
      <c r="N307" s="43">
        <v>0</v>
      </c>
      <c r="O307" s="47"/>
      <c r="P307" s="43">
        <v>6000</v>
      </c>
      <c r="Q307" s="47"/>
      <c r="R307" s="43">
        <v>0</v>
      </c>
      <c r="S307" s="43">
        <f t="shared" ref="S307" si="73">SUM(N307:P307)-R307-F307</f>
        <v>0</v>
      </c>
      <c r="T307" s="77"/>
    </row>
    <row r="308" spans="2:21" x14ac:dyDescent="0.25">
      <c r="B308" s="9"/>
      <c r="C308" s="73" t="s">
        <v>197</v>
      </c>
      <c r="F308" s="43">
        <f t="shared" si="67"/>
        <v>5691000</v>
      </c>
      <c r="G308" s="47"/>
      <c r="H308" s="43">
        <v>5318000</v>
      </c>
      <c r="I308" s="47"/>
      <c r="J308" s="43">
        <v>300000</v>
      </c>
      <c r="K308" s="47"/>
      <c r="L308" s="43">
        <v>73000</v>
      </c>
      <c r="M308" s="47"/>
      <c r="N308" s="43">
        <v>4040000</v>
      </c>
      <c r="O308" s="47"/>
      <c r="P308" s="43">
        <v>1652000</v>
      </c>
      <c r="Q308" s="47"/>
      <c r="R308" s="43">
        <v>1000</v>
      </c>
      <c r="S308" s="43">
        <f t="shared" si="66"/>
        <v>0</v>
      </c>
      <c r="T308" s="12"/>
      <c r="U308" s="78"/>
    </row>
    <row r="309" spans="2:21" s="78" customFormat="1" x14ac:dyDescent="0.25">
      <c r="C309" s="73" t="s">
        <v>198</v>
      </c>
      <c r="D309" s="53"/>
      <c r="F309" s="46">
        <f t="shared" si="67"/>
        <v>1052000</v>
      </c>
      <c r="G309" s="47"/>
      <c r="H309" s="46">
        <v>923000</v>
      </c>
      <c r="I309" s="47"/>
      <c r="J309" s="46">
        <v>64000</v>
      </c>
      <c r="K309" s="47"/>
      <c r="L309" s="46">
        <v>65000</v>
      </c>
      <c r="M309" s="47"/>
      <c r="N309" s="46">
        <v>768000</v>
      </c>
      <c r="O309" s="47"/>
      <c r="P309" s="46">
        <v>285000</v>
      </c>
      <c r="Q309" s="47"/>
      <c r="R309" s="46">
        <v>1000</v>
      </c>
      <c r="S309" s="43">
        <f t="shared" si="66"/>
        <v>0</v>
      </c>
      <c r="T309" s="77"/>
    </row>
    <row r="310" spans="2:21" x14ac:dyDescent="0.25">
      <c r="B310" s="9"/>
      <c r="G310" s="47"/>
      <c r="I310" s="47"/>
      <c r="K310" s="47"/>
      <c r="M310" s="47"/>
      <c r="O310" s="47"/>
      <c r="Q310" s="47"/>
      <c r="T310" s="12"/>
    </row>
    <row r="311" spans="2:21" x14ac:dyDescent="0.25">
      <c r="B311" s="9"/>
      <c r="E311" s="6" t="s">
        <v>4</v>
      </c>
      <c r="F311" s="46">
        <f>SUM(F258:F309)</f>
        <v>175175000</v>
      </c>
      <c r="G311" s="48"/>
      <c r="H311" s="46">
        <f>SUM(H258:H309)</f>
        <v>163101000</v>
      </c>
      <c r="I311" s="48"/>
      <c r="J311" s="46">
        <f>SUM(J258:J309)</f>
        <v>9483000</v>
      </c>
      <c r="K311" s="48"/>
      <c r="L311" s="46">
        <f>SUM(L258:L309)</f>
        <v>2591000</v>
      </c>
      <c r="M311" s="48"/>
      <c r="N311" s="46">
        <f>SUM(N258:N309)</f>
        <v>122241000</v>
      </c>
      <c r="O311" s="48"/>
      <c r="P311" s="46">
        <f>SUM(P258:P309)</f>
        <v>52994000</v>
      </c>
      <c r="Q311" s="48"/>
      <c r="R311" s="46">
        <f>SUM(R258:R309)</f>
        <v>60000</v>
      </c>
      <c r="T311" s="12"/>
    </row>
    <row r="312" spans="2:21" x14ac:dyDescent="0.25">
      <c r="B312" s="9"/>
      <c r="G312" s="47"/>
      <c r="I312" s="47"/>
      <c r="K312" s="47"/>
      <c r="M312" s="47"/>
      <c r="O312" s="47"/>
      <c r="Q312" s="47"/>
      <c r="T312" s="12"/>
    </row>
    <row r="313" spans="2:21" x14ac:dyDescent="0.25">
      <c r="B313" s="6" t="s">
        <v>26</v>
      </c>
      <c r="G313" s="47"/>
      <c r="I313" s="47"/>
      <c r="K313" s="47"/>
      <c r="M313" s="47"/>
      <c r="O313" s="47"/>
      <c r="Q313" s="47"/>
      <c r="T313" s="12"/>
    </row>
    <row r="314" spans="2:21" x14ac:dyDescent="0.25">
      <c r="B314" s="9"/>
      <c r="C314" s="75" t="s">
        <v>95</v>
      </c>
      <c r="F314" s="43">
        <f>SUM(H314:L314)</f>
        <v>8000</v>
      </c>
      <c r="G314" s="47"/>
      <c r="H314" s="43">
        <v>0</v>
      </c>
      <c r="I314" s="47"/>
      <c r="J314" s="43">
        <v>8000</v>
      </c>
      <c r="K314" s="47"/>
      <c r="L314" s="43">
        <v>0</v>
      </c>
      <c r="M314" s="47"/>
      <c r="N314" s="43">
        <v>0</v>
      </c>
      <c r="O314" s="47"/>
      <c r="P314" s="43">
        <v>8000</v>
      </c>
      <c r="Q314" s="47"/>
      <c r="R314" s="43">
        <v>0</v>
      </c>
      <c r="S314" s="43">
        <f t="shared" ref="S314:S353" si="74">SUM(N314:P314)-R314-F314</f>
        <v>0</v>
      </c>
      <c r="T314" s="12"/>
    </row>
    <row r="315" spans="2:21" x14ac:dyDescent="0.25">
      <c r="B315" s="9"/>
      <c r="C315" s="75" t="s">
        <v>96</v>
      </c>
      <c r="F315" s="43">
        <f t="shared" ref="F315:F353" si="75">SUM(H315:L315)</f>
        <v>120000</v>
      </c>
      <c r="G315" s="47"/>
      <c r="H315" s="43">
        <v>1000</v>
      </c>
      <c r="I315" s="47"/>
      <c r="J315" s="43">
        <v>119000</v>
      </c>
      <c r="K315" s="47"/>
      <c r="L315" s="43">
        <v>0</v>
      </c>
      <c r="M315" s="47"/>
      <c r="N315" s="43">
        <v>88000</v>
      </c>
      <c r="O315" s="47"/>
      <c r="P315" s="43">
        <v>32000</v>
      </c>
      <c r="Q315" s="47"/>
      <c r="R315" s="43">
        <v>0</v>
      </c>
      <c r="S315" s="43">
        <f t="shared" si="74"/>
        <v>0</v>
      </c>
      <c r="T315" s="12"/>
      <c r="U315" s="78"/>
    </row>
    <row r="316" spans="2:21" x14ac:dyDescent="0.25">
      <c r="B316" s="9"/>
      <c r="C316" s="75" t="s">
        <v>97</v>
      </c>
      <c r="F316" s="43">
        <f t="shared" si="75"/>
        <v>874000</v>
      </c>
      <c r="G316" s="47"/>
      <c r="H316" s="43">
        <v>9000</v>
      </c>
      <c r="I316" s="47"/>
      <c r="J316" s="43">
        <v>91000</v>
      </c>
      <c r="K316" s="47"/>
      <c r="L316" s="43">
        <v>774000</v>
      </c>
      <c r="M316" s="47"/>
      <c r="N316" s="43">
        <v>315000</v>
      </c>
      <c r="O316" s="47"/>
      <c r="P316" s="43">
        <v>560000</v>
      </c>
      <c r="Q316" s="47"/>
      <c r="R316" s="43">
        <v>1000</v>
      </c>
      <c r="S316" s="43">
        <f t="shared" si="74"/>
        <v>0</v>
      </c>
      <c r="T316" s="12"/>
      <c r="U316" s="78"/>
    </row>
    <row r="317" spans="2:21" x14ac:dyDescent="0.25">
      <c r="B317" s="9"/>
      <c r="C317" s="75" t="s">
        <v>98</v>
      </c>
      <c r="F317" s="43">
        <f t="shared" si="75"/>
        <v>304000</v>
      </c>
      <c r="G317" s="47"/>
      <c r="H317" s="43">
        <v>77000</v>
      </c>
      <c r="I317" s="47"/>
      <c r="J317" s="43">
        <v>33000</v>
      </c>
      <c r="K317" s="47"/>
      <c r="L317" s="43">
        <v>194000</v>
      </c>
      <c r="M317" s="47"/>
      <c r="N317" s="43">
        <v>125000</v>
      </c>
      <c r="O317" s="47"/>
      <c r="P317" s="43">
        <v>179000</v>
      </c>
      <c r="Q317" s="47"/>
      <c r="R317" s="43">
        <v>0</v>
      </c>
      <c r="S317" s="43">
        <f t="shared" si="74"/>
        <v>0</v>
      </c>
      <c r="T317" s="12"/>
      <c r="U317" s="78"/>
    </row>
    <row r="318" spans="2:21" x14ac:dyDescent="0.25">
      <c r="B318" s="9"/>
      <c r="C318" s="75" t="s">
        <v>99</v>
      </c>
      <c r="F318" s="43">
        <f t="shared" si="75"/>
        <v>128000</v>
      </c>
      <c r="G318" s="47"/>
      <c r="H318" s="43">
        <v>4000</v>
      </c>
      <c r="I318" s="47"/>
      <c r="J318" s="43">
        <v>120000</v>
      </c>
      <c r="K318" s="47"/>
      <c r="L318" s="43">
        <v>4000</v>
      </c>
      <c r="M318" s="47"/>
      <c r="N318" s="43">
        <v>91000</v>
      </c>
      <c r="O318" s="47"/>
      <c r="P318" s="43">
        <v>37000</v>
      </c>
      <c r="Q318" s="47"/>
      <c r="R318" s="43">
        <v>0</v>
      </c>
      <c r="S318" s="43">
        <f t="shared" si="74"/>
        <v>0</v>
      </c>
      <c r="T318" s="12"/>
      <c r="U318" s="78"/>
    </row>
    <row r="319" spans="2:21" x14ac:dyDescent="0.25">
      <c r="B319" s="9"/>
      <c r="C319" s="75" t="s">
        <v>199</v>
      </c>
      <c r="F319" s="43">
        <f t="shared" si="75"/>
        <v>5856000</v>
      </c>
      <c r="G319" s="47"/>
      <c r="H319" s="43">
        <v>201000</v>
      </c>
      <c r="I319" s="47"/>
      <c r="J319" s="43">
        <v>1266000</v>
      </c>
      <c r="K319" s="47"/>
      <c r="L319" s="43">
        <v>4389000</v>
      </c>
      <c r="M319" s="47"/>
      <c r="N319" s="43">
        <v>2658000</v>
      </c>
      <c r="O319" s="47"/>
      <c r="P319" s="43">
        <v>3197000</v>
      </c>
      <c r="Q319" s="47"/>
      <c r="R319" s="43">
        <v>-1000</v>
      </c>
      <c r="S319" s="43">
        <f t="shared" si="74"/>
        <v>0</v>
      </c>
      <c r="T319" s="12"/>
      <c r="U319" s="78"/>
    </row>
    <row r="320" spans="2:21" x14ac:dyDescent="0.25">
      <c r="B320" s="9"/>
      <c r="C320" s="75" t="s">
        <v>101</v>
      </c>
      <c r="F320" s="43">
        <f t="shared" si="75"/>
        <v>10268000</v>
      </c>
      <c r="G320" s="47"/>
      <c r="H320" s="43">
        <v>75000</v>
      </c>
      <c r="I320" s="47"/>
      <c r="J320" s="43">
        <v>2544000</v>
      </c>
      <c r="K320" s="47"/>
      <c r="L320" s="43">
        <v>7649000</v>
      </c>
      <c r="M320" s="47"/>
      <c r="N320" s="43">
        <v>4728000</v>
      </c>
      <c r="O320" s="47"/>
      <c r="P320" s="43">
        <v>5546000</v>
      </c>
      <c r="Q320" s="47"/>
      <c r="R320" s="43">
        <v>6000</v>
      </c>
      <c r="S320" s="43">
        <f t="shared" si="74"/>
        <v>0</v>
      </c>
      <c r="T320" s="12"/>
      <c r="U320" s="78"/>
    </row>
    <row r="321" spans="2:21" x14ac:dyDescent="0.25">
      <c r="B321" s="9"/>
      <c r="C321" s="75" t="s">
        <v>102</v>
      </c>
      <c r="F321" s="43">
        <f t="shared" si="75"/>
        <v>662000</v>
      </c>
      <c r="G321" s="47"/>
      <c r="H321" s="43">
        <v>270000</v>
      </c>
      <c r="I321" s="47"/>
      <c r="J321" s="43">
        <v>5000</v>
      </c>
      <c r="K321" s="47"/>
      <c r="L321" s="43">
        <v>387000</v>
      </c>
      <c r="M321" s="47"/>
      <c r="N321" s="43">
        <v>437000</v>
      </c>
      <c r="O321" s="47"/>
      <c r="P321" s="43">
        <v>225000</v>
      </c>
      <c r="Q321" s="47"/>
      <c r="R321" s="43">
        <v>0</v>
      </c>
      <c r="S321" s="43">
        <f t="shared" si="74"/>
        <v>0</v>
      </c>
      <c r="T321" s="12"/>
      <c r="U321" s="78"/>
    </row>
    <row r="322" spans="2:21" x14ac:dyDescent="0.25">
      <c r="B322" s="9"/>
      <c r="C322" s="75" t="s">
        <v>200</v>
      </c>
      <c r="F322" s="43">
        <f t="shared" si="75"/>
        <v>8000</v>
      </c>
      <c r="G322" s="47"/>
      <c r="H322" s="43">
        <v>0</v>
      </c>
      <c r="I322" s="47"/>
      <c r="J322" s="43">
        <v>8000</v>
      </c>
      <c r="K322" s="47"/>
      <c r="L322" s="43">
        <v>0</v>
      </c>
      <c r="M322" s="47"/>
      <c r="N322" s="43">
        <v>0</v>
      </c>
      <c r="O322" s="47"/>
      <c r="P322" s="43">
        <v>8000</v>
      </c>
      <c r="Q322" s="47"/>
      <c r="R322" s="43">
        <v>0</v>
      </c>
      <c r="S322" s="43">
        <f t="shared" si="74"/>
        <v>0</v>
      </c>
      <c r="T322" s="12"/>
      <c r="U322" s="78"/>
    </row>
    <row r="323" spans="2:21" s="78" customFormat="1" x14ac:dyDescent="0.25">
      <c r="B323" s="53"/>
      <c r="C323" s="75" t="s">
        <v>500</v>
      </c>
      <c r="D323" s="53"/>
      <c r="F323" s="43">
        <f t="shared" ref="F323" si="76">SUM(H323:L323)</f>
        <v>10000</v>
      </c>
      <c r="G323" s="47"/>
      <c r="H323" s="43">
        <v>0</v>
      </c>
      <c r="I323" s="47"/>
      <c r="J323" s="43">
        <v>10000</v>
      </c>
      <c r="K323" s="47"/>
      <c r="L323" s="43">
        <v>0</v>
      </c>
      <c r="M323" s="47"/>
      <c r="N323" s="43">
        <v>0</v>
      </c>
      <c r="O323" s="47"/>
      <c r="P323" s="43">
        <v>10000</v>
      </c>
      <c r="Q323" s="47"/>
      <c r="R323" s="43">
        <v>0</v>
      </c>
      <c r="S323" s="43">
        <f t="shared" ref="S323" si="77">SUM(N323:P323)-R323-F323</f>
        <v>0</v>
      </c>
      <c r="T323" s="77"/>
    </row>
    <row r="324" spans="2:21" s="52" customFormat="1" x14ac:dyDescent="0.25">
      <c r="B324" s="53"/>
      <c r="C324" s="75" t="s">
        <v>104</v>
      </c>
      <c r="D324" s="53"/>
      <c r="F324" s="43">
        <f t="shared" si="75"/>
        <v>101000</v>
      </c>
      <c r="G324" s="47"/>
      <c r="H324" s="43">
        <v>36000</v>
      </c>
      <c r="I324" s="47"/>
      <c r="J324" s="43">
        <v>21000</v>
      </c>
      <c r="K324" s="47"/>
      <c r="L324" s="43">
        <v>44000</v>
      </c>
      <c r="M324" s="47"/>
      <c r="N324" s="43">
        <v>17000</v>
      </c>
      <c r="O324" s="47"/>
      <c r="P324" s="43">
        <v>83000</v>
      </c>
      <c r="Q324" s="47"/>
      <c r="R324" s="43">
        <v>-1000</v>
      </c>
      <c r="S324" s="43">
        <f t="shared" si="74"/>
        <v>0</v>
      </c>
      <c r="T324" s="12"/>
      <c r="U324" s="78"/>
    </row>
    <row r="325" spans="2:21" x14ac:dyDescent="0.25">
      <c r="B325" s="9"/>
      <c r="C325" s="75" t="s">
        <v>201</v>
      </c>
      <c r="F325" s="43">
        <f t="shared" si="75"/>
        <v>12000</v>
      </c>
      <c r="G325" s="47"/>
      <c r="H325" s="43">
        <v>0</v>
      </c>
      <c r="I325" s="47"/>
      <c r="J325" s="43">
        <v>12000</v>
      </c>
      <c r="K325" s="47"/>
      <c r="L325" s="43">
        <v>0</v>
      </c>
      <c r="M325" s="47"/>
      <c r="N325" s="43">
        <v>0</v>
      </c>
      <c r="O325" s="47"/>
      <c r="P325" s="43">
        <v>12000</v>
      </c>
      <c r="Q325" s="47"/>
      <c r="R325" s="43">
        <v>0</v>
      </c>
      <c r="S325" s="43">
        <f t="shared" si="74"/>
        <v>0</v>
      </c>
      <c r="T325" s="12"/>
      <c r="U325" s="78"/>
    </row>
    <row r="326" spans="2:21" s="78" customFormat="1" x14ac:dyDescent="0.25">
      <c r="B326" s="53"/>
      <c r="C326" s="75" t="s">
        <v>503</v>
      </c>
      <c r="D326" s="53"/>
      <c r="F326" s="43">
        <f t="shared" ref="F326" si="78">SUM(H326:L326)</f>
        <v>1000</v>
      </c>
      <c r="G326" s="47"/>
      <c r="H326" s="43">
        <v>0</v>
      </c>
      <c r="I326" s="47"/>
      <c r="J326" s="43">
        <v>0</v>
      </c>
      <c r="K326" s="47"/>
      <c r="L326" s="43">
        <v>1000</v>
      </c>
      <c r="M326" s="47"/>
      <c r="N326" s="43">
        <v>0</v>
      </c>
      <c r="O326" s="47"/>
      <c r="P326" s="43">
        <v>1000</v>
      </c>
      <c r="Q326" s="47"/>
      <c r="R326" s="43">
        <v>0</v>
      </c>
      <c r="S326" s="43">
        <f t="shared" ref="S326" si="79">SUM(N326:P326)-R326-F326</f>
        <v>0</v>
      </c>
      <c r="T326" s="77"/>
    </row>
    <row r="327" spans="2:21" s="78" customFormat="1" x14ac:dyDescent="0.25">
      <c r="B327" s="53"/>
      <c r="C327" s="75" t="s">
        <v>504</v>
      </c>
      <c r="D327" s="53"/>
      <c r="F327" s="43">
        <f t="shared" ref="F327" si="80">SUM(H327:L327)</f>
        <v>3000</v>
      </c>
      <c r="G327" s="47"/>
      <c r="H327" s="43">
        <v>0</v>
      </c>
      <c r="I327" s="47"/>
      <c r="J327" s="43">
        <v>3000</v>
      </c>
      <c r="K327" s="47"/>
      <c r="L327" s="43">
        <v>0</v>
      </c>
      <c r="M327" s="47"/>
      <c r="N327" s="43">
        <v>0</v>
      </c>
      <c r="O327" s="47"/>
      <c r="P327" s="43">
        <v>3000</v>
      </c>
      <c r="Q327" s="47"/>
      <c r="R327" s="43">
        <v>0</v>
      </c>
      <c r="S327" s="43">
        <f t="shared" ref="S327" si="81">SUM(N327:P327)-R327-F327</f>
        <v>0</v>
      </c>
      <c r="T327" s="77"/>
    </row>
    <row r="328" spans="2:21" x14ac:dyDescent="0.25">
      <c r="C328" s="75" t="s">
        <v>106</v>
      </c>
      <c r="F328" s="43">
        <f t="shared" si="75"/>
        <v>1515000</v>
      </c>
      <c r="G328" s="47"/>
      <c r="H328" s="43">
        <v>193000</v>
      </c>
      <c r="I328" s="47"/>
      <c r="J328" s="43">
        <v>148000</v>
      </c>
      <c r="K328" s="47"/>
      <c r="L328" s="43">
        <v>1174000</v>
      </c>
      <c r="M328" s="47"/>
      <c r="N328" s="43">
        <v>903000</v>
      </c>
      <c r="O328" s="47"/>
      <c r="P328" s="43">
        <v>666000</v>
      </c>
      <c r="Q328" s="47"/>
      <c r="R328" s="43">
        <v>54000</v>
      </c>
      <c r="S328" s="43">
        <f t="shared" si="74"/>
        <v>0</v>
      </c>
      <c r="T328" s="12"/>
      <c r="U328" s="78"/>
    </row>
    <row r="329" spans="2:21" s="78" customFormat="1" x14ac:dyDescent="0.25">
      <c r="C329" s="75" t="s">
        <v>107</v>
      </c>
      <c r="D329" s="53"/>
      <c r="F329" s="43">
        <f t="shared" ref="F329" si="82">SUM(H329:L329)</f>
        <v>8000</v>
      </c>
      <c r="G329" s="47"/>
      <c r="H329" s="43">
        <v>4000</v>
      </c>
      <c r="I329" s="47"/>
      <c r="J329" s="43">
        <v>4000</v>
      </c>
      <c r="K329" s="47"/>
      <c r="L329" s="43">
        <v>0</v>
      </c>
      <c r="M329" s="47"/>
      <c r="N329" s="43">
        <v>0</v>
      </c>
      <c r="O329" s="47"/>
      <c r="P329" s="43">
        <v>8000</v>
      </c>
      <c r="Q329" s="47"/>
      <c r="R329" s="43">
        <v>0</v>
      </c>
      <c r="S329" s="43">
        <f t="shared" ref="S329" si="83">SUM(N329:P329)-R329-F329</f>
        <v>0</v>
      </c>
      <c r="T329" s="77"/>
    </row>
    <row r="330" spans="2:21" x14ac:dyDescent="0.25">
      <c r="B330" s="9"/>
      <c r="C330" s="75" t="s">
        <v>109</v>
      </c>
      <c r="F330" s="43">
        <f t="shared" si="75"/>
        <v>1494000</v>
      </c>
      <c r="G330" s="47"/>
      <c r="H330" s="43">
        <v>50000</v>
      </c>
      <c r="I330" s="47"/>
      <c r="J330" s="43">
        <v>247000</v>
      </c>
      <c r="K330" s="47"/>
      <c r="L330" s="43">
        <v>1197000</v>
      </c>
      <c r="M330" s="47"/>
      <c r="N330" s="43">
        <v>710000</v>
      </c>
      <c r="O330" s="47"/>
      <c r="P330" s="43">
        <v>845000</v>
      </c>
      <c r="Q330" s="47"/>
      <c r="R330" s="43">
        <v>61000</v>
      </c>
      <c r="S330" s="43">
        <f t="shared" si="74"/>
        <v>0</v>
      </c>
      <c r="T330" s="12"/>
      <c r="U330" s="78"/>
    </row>
    <row r="331" spans="2:21" x14ac:dyDescent="0.25">
      <c r="B331" s="9"/>
      <c r="C331" s="75" t="s">
        <v>110</v>
      </c>
      <c r="F331" s="43">
        <f t="shared" si="75"/>
        <v>208000</v>
      </c>
      <c r="G331" s="47"/>
      <c r="H331" s="43">
        <v>0</v>
      </c>
      <c r="I331" s="47"/>
      <c r="J331" s="43">
        <v>185000</v>
      </c>
      <c r="K331" s="47"/>
      <c r="L331" s="43">
        <v>23000</v>
      </c>
      <c r="M331" s="47"/>
      <c r="N331" s="43">
        <v>81000</v>
      </c>
      <c r="O331" s="47"/>
      <c r="P331" s="43">
        <v>127000</v>
      </c>
      <c r="Q331" s="47"/>
      <c r="R331" s="43">
        <v>0</v>
      </c>
      <c r="S331" s="43">
        <f t="shared" si="74"/>
        <v>0</v>
      </c>
      <c r="T331" s="12"/>
      <c r="U331" s="78"/>
    </row>
    <row r="332" spans="2:21" x14ac:dyDescent="0.25">
      <c r="B332" s="9"/>
      <c r="C332" s="75" t="s">
        <v>202</v>
      </c>
      <c r="F332" s="43">
        <f t="shared" si="75"/>
        <v>25000</v>
      </c>
      <c r="G332" s="47"/>
      <c r="H332" s="43">
        <v>1000</v>
      </c>
      <c r="I332" s="47"/>
      <c r="J332" s="43">
        <v>10000</v>
      </c>
      <c r="K332" s="47"/>
      <c r="L332" s="43">
        <v>14000</v>
      </c>
      <c r="M332" s="47"/>
      <c r="N332" s="43">
        <v>0</v>
      </c>
      <c r="O332" s="47"/>
      <c r="P332" s="43">
        <v>25000</v>
      </c>
      <c r="Q332" s="47"/>
      <c r="R332" s="43">
        <v>0</v>
      </c>
      <c r="S332" s="43">
        <f t="shared" si="74"/>
        <v>0</v>
      </c>
      <c r="T332" s="12"/>
      <c r="U332" s="78"/>
    </row>
    <row r="333" spans="2:21" x14ac:dyDescent="0.25">
      <c r="B333" s="9"/>
      <c r="C333" s="75" t="s">
        <v>22</v>
      </c>
      <c r="F333" s="43">
        <f t="shared" si="75"/>
        <v>362000</v>
      </c>
      <c r="G333" s="47"/>
      <c r="H333" s="43">
        <v>114000</v>
      </c>
      <c r="I333" s="47"/>
      <c r="J333" s="43">
        <v>21000</v>
      </c>
      <c r="K333" s="47"/>
      <c r="L333" s="43">
        <v>227000</v>
      </c>
      <c r="M333" s="47"/>
      <c r="N333" s="43">
        <v>178000</v>
      </c>
      <c r="O333" s="47"/>
      <c r="P333" s="43">
        <v>184000</v>
      </c>
      <c r="Q333" s="47"/>
      <c r="R333" s="43">
        <v>0</v>
      </c>
      <c r="S333" s="43">
        <f t="shared" si="74"/>
        <v>0</v>
      </c>
      <c r="T333" s="12"/>
      <c r="U333" s="78"/>
    </row>
    <row r="334" spans="2:21" x14ac:dyDescent="0.25">
      <c r="B334" s="9"/>
      <c r="C334" s="75" t="s">
        <v>112</v>
      </c>
      <c r="F334" s="43">
        <f t="shared" si="75"/>
        <v>3425000</v>
      </c>
      <c r="G334" s="47"/>
      <c r="H334" s="43">
        <v>0</v>
      </c>
      <c r="I334" s="47"/>
      <c r="J334" s="43">
        <v>379000</v>
      </c>
      <c r="K334" s="47"/>
      <c r="L334" s="43">
        <v>3046000</v>
      </c>
      <c r="M334" s="47"/>
      <c r="N334" s="43">
        <v>1895000</v>
      </c>
      <c r="O334" s="47"/>
      <c r="P334" s="43">
        <v>1634000</v>
      </c>
      <c r="Q334" s="47"/>
      <c r="R334" s="43">
        <v>104000</v>
      </c>
      <c r="S334" s="43">
        <f t="shared" si="74"/>
        <v>0</v>
      </c>
      <c r="T334" s="12"/>
      <c r="U334" s="78"/>
    </row>
    <row r="335" spans="2:21" x14ac:dyDescent="0.25">
      <c r="B335" s="9"/>
      <c r="C335" s="75" t="s">
        <v>203</v>
      </c>
      <c r="F335" s="43">
        <f t="shared" si="75"/>
        <v>28000</v>
      </c>
      <c r="G335" s="47"/>
      <c r="H335" s="43">
        <v>0</v>
      </c>
      <c r="I335" s="47"/>
      <c r="J335" s="43">
        <v>11000</v>
      </c>
      <c r="K335" s="47"/>
      <c r="L335" s="43">
        <v>17000</v>
      </c>
      <c r="M335" s="47"/>
      <c r="N335" s="43">
        <v>13000</v>
      </c>
      <c r="O335" s="47"/>
      <c r="P335" s="43">
        <v>16000</v>
      </c>
      <c r="Q335" s="47"/>
      <c r="R335" s="43">
        <v>1000</v>
      </c>
      <c r="S335" s="43">
        <f t="shared" si="74"/>
        <v>0</v>
      </c>
      <c r="T335" s="12"/>
      <c r="U335" s="78"/>
    </row>
    <row r="336" spans="2:21" s="78" customFormat="1" x14ac:dyDescent="0.25">
      <c r="B336" s="53"/>
      <c r="C336" s="75" t="s">
        <v>505</v>
      </c>
      <c r="D336" s="53"/>
      <c r="F336" s="43">
        <f t="shared" ref="F336" si="84">SUM(H336:L336)</f>
        <v>14000</v>
      </c>
      <c r="G336" s="47"/>
      <c r="H336" s="43">
        <v>0</v>
      </c>
      <c r="I336" s="47"/>
      <c r="J336" s="43">
        <v>2000</v>
      </c>
      <c r="K336" s="47"/>
      <c r="L336" s="43">
        <v>12000</v>
      </c>
      <c r="M336" s="47"/>
      <c r="N336" s="43">
        <v>0</v>
      </c>
      <c r="O336" s="47"/>
      <c r="P336" s="43">
        <v>14000</v>
      </c>
      <c r="Q336" s="47"/>
      <c r="R336" s="43">
        <v>0</v>
      </c>
      <c r="S336" s="43">
        <f t="shared" ref="S336" si="85">SUM(N336:P336)-R336-F336</f>
        <v>0</v>
      </c>
      <c r="T336" s="77"/>
    </row>
    <row r="337" spans="2:21" s="52" customFormat="1" x14ac:dyDescent="0.25">
      <c r="B337" s="53"/>
      <c r="C337" s="75" t="s">
        <v>176</v>
      </c>
      <c r="D337" s="53"/>
      <c r="F337" s="43">
        <f t="shared" si="75"/>
        <v>250000</v>
      </c>
      <c r="G337" s="47"/>
      <c r="H337" s="43">
        <v>1000</v>
      </c>
      <c r="I337" s="47"/>
      <c r="J337" s="43">
        <v>107000</v>
      </c>
      <c r="K337" s="47"/>
      <c r="L337" s="43">
        <v>142000</v>
      </c>
      <c r="M337" s="47"/>
      <c r="N337" s="43">
        <v>42000</v>
      </c>
      <c r="O337" s="47"/>
      <c r="P337" s="43">
        <v>207000</v>
      </c>
      <c r="Q337" s="47"/>
      <c r="R337" s="43">
        <v>-1000</v>
      </c>
      <c r="S337" s="43">
        <f t="shared" si="74"/>
        <v>0</v>
      </c>
      <c r="T337" s="12"/>
      <c r="U337" s="78"/>
    </row>
    <row r="338" spans="2:21" x14ac:dyDescent="0.25">
      <c r="B338" s="9"/>
      <c r="C338" s="75" t="s">
        <v>204</v>
      </c>
      <c r="F338" s="43">
        <f t="shared" si="75"/>
        <v>17000</v>
      </c>
      <c r="G338" s="47"/>
      <c r="H338" s="43">
        <v>0</v>
      </c>
      <c r="I338" s="47"/>
      <c r="J338" s="43">
        <v>17000</v>
      </c>
      <c r="K338" s="47"/>
      <c r="L338" s="43">
        <v>0</v>
      </c>
      <c r="M338" s="47"/>
      <c r="N338" s="43">
        <v>6000</v>
      </c>
      <c r="O338" s="47"/>
      <c r="P338" s="43">
        <v>12000</v>
      </c>
      <c r="Q338" s="47"/>
      <c r="R338" s="43">
        <v>1000</v>
      </c>
      <c r="S338" s="43">
        <f t="shared" si="74"/>
        <v>0</v>
      </c>
      <c r="T338" s="12"/>
      <c r="U338" s="78"/>
    </row>
    <row r="339" spans="2:21" x14ac:dyDescent="0.25">
      <c r="B339" s="9"/>
      <c r="C339" s="6" t="s">
        <v>310</v>
      </c>
      <c r="F339" s="43">
        <f>SUM(H339:L339)</f>
        <v>126000</v>
      </c>
      <c r="G339" s="47"/>
      <c r="H339" s="43">
        <v>1000</v>
      </c>
      <c r="I339" s="47"/>
      <c r="J339" s="43">
        <v>10000</v>
      </c>
      <c r="K339" s="47"/>
      <c r="L339" s="43">
        <v>115000</v>
      </c>
      <c r="M339" s="47"/>
      <c r="N339" s="43">
        <v>42000</v>
      </c>
      <c r="O339" s="47"/>
      <c r="P339" s="43">
        <v>84000</v>
      </c>
      <c r="Q339" s="47"/>
      <c r="R339" s="43">
        <v>0</v>
      </c>
      <c r="S339" s="43">
        <f t="shared" si="74"/>
        <v>0</v>
      </c>
      <c r="T339" s="12"/>
      <c r="U339" s="78"/>
    </row>
    <row r="340" spans="2:21" s="78" customFormat="1" x14ac:dyDescent="0.25">
      <c r="B340" s="53"/>
      <c r="C340" s="78" t="s">
        <v>501</v>
      </c>
      <c r="D340" s="53"/>
      <c r="F340" s="43">
        <f>SUM(H340:L340)</f>
        <v>6000</v>
      </c>
      <c r="G340" s="47"/>
      <c r="H340" s="43">
        <v>0</v>
      </c>
      <c r="I340" s="47"/>
      <c r="J340" s="43">
        <v>0</v>
      </c>
      <c r="K340" s="47"/>
      <c r="L340" s="43">
        <v>6000</v>
      </c>
      <c r="M340" s="47"/>
      <c r="N340" s="43">
        <v>0</v>
      </c>
      <c r="O340" s="47"/>
      <c r="P340" s="43">
        <v>6000</v>
      </c>
      <c r="Q340" s="47"/>
      <c r="R340" s="43">
        <v>0</v>
      </c>
      <c r="S340" s="43">
        <f t="shared" ref="S340" si="86">SUM(N340:P340)-R340-F340</f>
        <v>0</v>
      </c>
      <c r="T340" s="77"/>
    </row>
    <row r="341" spans="2:21" x14ac:dyDescent="0.25">
      <c r="B341" s="9"/>
      <c r="C341" s="75" t="s">
        <v>180</v>
      </c>
      <c r="F341" s="43">
        <f t="shared" si="75"/>
        <v>0</v>
      </c>
      <c r="G341" s="47"/>
      <c r="H341" s="43">
        <v>0</v>
      </c>
      <c r="I341" s="47"/>
      <c r="J341" s="43">
        <v>0</v>
      </c>
      <c r="K341" s="47"/>
      <c r="L341" s="43">
        <v>0</v>
      </c>
      <c r="M341" s="47"/>
      <c r="N341" s="43">
        <v>0</v>
      </c>
      <c r="O341" s="47"/>
      <c r="P341" s="43">
        <v>0</v>
      </c>
      <c r="Q341" s="47"/>
      <c r="R341" s="43">
        <v>0</v>
      </c>
      <c r="S341" s="43">
        <f t="shared" si="74"/>
        <v>0</v>
      </c>
      <c r="T341" s="12"/>
      <c r="U341" s="78"/>
    </row>
    <row r="342" spans="2:21" s="72" customFormat="1" x14ac:dyDescent="0.25">
      <c r="B342" s="53"/>
      <c r="C342" s="75" t="s">
        <v>181</v>
      </c>
      <c r="D342" s="53"/>
      <c r="F342" s="43">
        <f t="shared" si="75"/>
        <v>430000</v>
      </c>
      <c r="G342" s="47"/>
      <c r="H342" s="43">
        <v>21000</v>
      </c>
      <c r="I342" s="47"/>
      <c r="J342" s="43">
        <v>4000</v>
      </c>
      <c r="K342" s="47"/>
      <c r="L342" s="43">
        <v>405000</v>
      </c>
      <c r="M342" s="47"/>
      <c r="N342" s="43">
        <v>196000</v>
      </c>
      <c r="O342" s="47"/>
      <c r="P342" s="43">
        <v>235000</v>
      </c>
      <c r="Q342" s="47"/>
      <c r="R342" s="43">
        <v>1000</v>
      </c>
      <c r="S342" s="43">
        <f t="shared" si="74"/>
        <v>0</v>
      </c>
      <c r="T342" s="71"/>
      <c r="U342" s="78"/>
    </row>
    <row r="343" spans="2:21" x14ac:dyDescent="0.25">
      <c r="B343" s="9"/>
      <c r="C343" s="75" t="s">
        <v>182</v>
      </c>
      <c r="F343" s="43">
        <f t="shared" si="75"/>
        <v>1979000</v>
      </c>
      <c r="G343" s="47"/>
      <c r="H343" s="43">
        <v>15000</v>
      </c>
      <c r="I343" s="47"/>
      <c r="J343" s="43">
        <v>0</v>
      </c>
      <c r="K343" s="47"/>
      <c r="L343" s="43">
        <v>1964000</v>
      </c>
      <c r="M343" s="47"/>
      <c r="N343" s="43">
        <v>1071000</v>
      </c>
      <c r="O343" s="47"/>
      <c r="P343" s="43">
        <v>909000</v>
      </c>
      <c r="Q343" s="47"/>
      <c r="R343" s="43">
        <v>1000</v>
      </c>
      <c r="S343" s="43">
        <f t="shared" si="74"/>
        <v>0</v>
      </c>
      <c r="T343" s="12"/>
      <c r="U343" s="78"/>
    </row>
    <row r="344" spans="2:21" x14ac:dyDescent="0.25">
      <c r="B344" s="9"/>
      <c r="C344" s="75" t="s">
        <v>184</v>
      </c>
      <c r="F344" s="43">
        <f t="shared" si="75"/>
        <v>30000</v>
      </c>
      <c r="G344" s="47"/>
      <c r="H344" s="43">
        <v>18000</v>
      </c>
      <c r="I344" s="47"/>
      <c r="J344" s="43">
        <v>12000</v>
      </c>
      <c r="K344" s="47"/>
      <c r="L344" s="43">
        <v>0</v>
      </c>
      <c r="M344" s="47"/>
      <c r="N344" s="43">
        <v>13000</v>
      </c>
      <c r="O344" s="47"/>
      <c r="P344" s="43">
        <v>17000</v>
      </c>
      <c r="Q344" s="47"/>
      <c r="R344" s="43">
        <v>0</v>
      </c>
      <c r="S344" s="43">
        <f t="shared" si="74"/>
        <v>0</v>
      </c>
      <c r="T344" s="12"/>
      <c r="U344" s="78"/>
    </row>
    <row r="345" spans="2:21" x14ac:dyDescent="0.25">
      <c r="B345" s="9"/>
      <c r="C345" s="75" t="s">
        <v>185</v>
      </c>
      <c r="F345" s="43">
        <f t="shared" si="75"/>
        <v>174000</v>
      </c>
      <c r="G345" s="47"/>
      <c r="H345" s="43">
        <v>6000</v>
      </c>
      <c r="I345" s="47"/>
      <c r="J345" s="43">
        <v>87000</v>
      </c>
      <c r="K345" s="47"/>
      <c r="L345" s="43">
        <v>81000</v>
      </c>
      <c r="M345" s="47"/>
      <c r="N345" s="43">
        <v>100000</v>
      </c>
      <c r="O345" s="47"/>
      <c r="P345" s="43">
        <v>74000</v>
      </c>
      <c r="Q345" s="47"/>
      <c r="R345" s="43">
        <v>0</v>
      </c>
      <c r="S345" s="43">
        <f t="shared" si="74"/>
        <v>0</v>
      </c>
      <c r="T345" s="12"/>
      <c r="U345" s="78"/>
    </row>
    <row r="346" spans="2:21" x14ac:dyDescent="0.25">
      <c r="B346" s="9"/>
      <c r="C346" s="75" t="s">
        <v>186</v>
      </c>
      <c r="F346" s="43">
        <f t="shared" si="75"/>
        <v>65000</v>
      </c>
      <c r="G346" s="47"/>
      <c r="H346" s="43">
        <v>3000</v>
      </c>
      <c r="I346" s="47"/>
      <c r="J346" s="43">
        <v>3000</v>
      </c>
      <c r="K346" s="47"/>
      <c r="L346" s="43">
        <v>59000</v>
      </c>
      <c r="M346" s="47"/>
      <c r="N346" s="43">
        <v>44000</v>
      </c>
      <c r="O346" s="47"/>
      <c r="P346" s="43">
        <v>20000</v>
      </c>
      <c r="Q346" s="47"/>
      <c r="R346" s="43">
        <v>-1000</v>
      </c>
      <c r="S346" s="43">
        <f t="shared" si="74"/>
        <v>0</v>
      </c>
      <c r="T346" s="12"/>
      <c r="U346" s="78"/>
    </row>
    <row r="347" spans="2:21" x14ac:dyDescent="0.25">
      <c r="B347" s="9"/>
      <c r="C347" s="75" t="s">
        <v>188</v>
      </c>
      <c r="F347" s="43">
        <f t="shared" si="75"/>
        <v>7299000</v>
      </c>
      <c r="G347" s="47"/>
      <c r="H347" s="43">
        <v>83000</v>
      </c>
      <c r="I347" s="47"/>
      <c r="J347" s="43">
        <v>269000</v>
      </c>
      <c r="K347" s="47"/>
      <c r="L347" s="43">
        <v>6947000</v>
      </c>
      <c r="M347" s="47"/>
      <c r="N347" s="43">
        <v>4160000</v>
      </c>
      <c r="O347" s="47"/>
      <c r="P347" s="43">
        <v>3294000</v>
      </c>
      <c r="Q347" s="47"/>
      <c r="R347" s="43">
        <v>155000</v>
      </c>
      <c r="S347" s="43">
        <f t="shared" si="74"/>
        <v>0</v>
      </c>
      <c r="T347" s="12"/>
      <c r="U347" s="78"/>
    </row>
    <row r="348" spans="2:21" x14ac:dyDescent="0.25">
      <c r="B348" s="9"/>
      <c r="C348" s="75" t="s">
        <v>189</v>
      </c>
      <c r="F348" s="43">
        <f t="shared" si="75"/>
        <v>302000</v>
      </c>
      <c r="G348" s="47"/>
      <c r="H348" s="43">
        <v>34000</v>
      </c>
      <c r="I348" s="47"/>
      <c r="J348" s="43">
        <v>45000</v>
      </c>
      <c r="K348" s="47"/>
      <c r="L348" s="43">
        <v>223000</v>
      </c>
      <c r="M348" s="47"/>
      <c r="N348" s="43">
        <v>198000</v>
      </c>
      <c r="O348" s="47"/>
      <c r="P348" s="43">
        <v>103000</v>
      </c>
      <c r="Q348" s="47"/>
      <c r="R348" s="43">
        <v>-1000</v>
      </c>
      <c r="S348" s="43">
        <f t="shared" si="74"/>
        <v>0</v>
      </c>
      <c r="T348" s="12"/>
      <c r="U348" s="78"/>
    </row>
    <row r="349" spans="2:21" x14ac:dyDescent="0.25">
      <c r="C349" s="75" t="s">
        <v>191</v>
      </c>
      <c r="F349" s="43">
        <f t="shared" si="75"/>
        <v>1984000</v>
      </c>
      <c r="G349" s="47"/>
      <c r="H349" s="43">
        <v>181000</v>
      </c>
      <c r="I349" s="47"/>
      <c r="J349" s="43">
        <v>447000</v>
      </c>
      <c r="K349" s="47"/>
      <c r="L349" s="43">
        <v>1356000</v>
      </c>
      <c r="M349" s="47"/>
      <c r="N349" s="43">
        <v>1041000</v>
      </c>
      <c r="O349" s="47"/>
      <c r="P349" s="43">
        <v>1055000</v>
      </c>
      <c r="Q349" s="47"/>
      <c r="R349" s="43">
        <v>112000</v>
      </c>
      <c r="S349" s="43">
        <f t="shared" si="74"/>
        <v>0</v>
      </c>
      <c r="T349" s="12"/>
      <c r="U349" s="78"/>
    </row>
    <row r="350" spans="2:21" x14ac:dyDescent="0.25">
      <c r="B350" s="9"/>
      <c r="C350" s="75" t="s">
        <v>192</v>
      </c>
      <c r="F350" s="43">
        <f t="shared" si="75"/>
        <v>9000</v>
      </c>
      <c r="G350" s="47"/>
      <c r="H350" s="43">
        <v>0</v>
      </c>
      <c r="I350" s="47"/>
      <c r="J350" s="43">
        <v>8000</v>
      </c>
      <c r="K350" s="47"/>
      <c r="L350" s="43">
        <v>1000</v>
      </c>
      <c r="M350" s="47"/>
      <c r="N350" s="43">
        <v>0</v>
      </c>
      <c r="O350" s="47"/>
      <c r="P350" s="43">
        <v>9000</v>
      </c>
      <c r="Q350" s="47"/>
      <c r="R350" s="43">
        <v>0</v>
      </c>
      <c r="S350" s="43">
        <f t="shared" si="74"/>
        <v>0</v>
      </c>
      <c r="T350" s="12"/>
      <c r="U350" s="78"/>
    </row>
    <row r="351" spans="2:21" x14ac:dyDescent="0.25">
      <c r="B351" s="9"/>
      <c r="C351" s="75" t="s">
        <v>195</v>
      </c>
      <c r="F351" s="43">
        <f t="shared" si="75"/>
        <v>209000</v>
      </c>
      <c r="G351" s="47"/>
      <c r="H351" s="43">
        <v>0</v>
      </c>
      <c r="I351" s="47"/>
      <c r="J351" s="43">
        <v>24000</v>
      </c>
      <c r="K351" s="47"/>
      <c r="L351" s="43">
        <v>185000</v>
      </c>
      <c r="M351" s="47"/>
      <c r="N351" s="43">
        <v>118000</v>
      </c>
      <c r="O351" s="47"/>
      <c r="P351" s="43">
        <v>91000</v>
      </c>
      <c r="Q351" s="47"/>
      <c r="R351" s="43">
        <v>0</v>
      </c>
      <c r="S351" s="43">
        <f t="shared" si="74"/>
        <v>0</v>
      </c>
      <c r="T351" s="12"/>
      <c r="U351" s="78"/>
    </row>
    <row r="352" spans="2:21" x14ac:dyDescent="0.25">
      <c r="B352" s="9"/>
      <c r="C352" s="75" t="s">
        <v>196</v>
      </c>
      <c r="F352" s="43">
        <f t="shared" si="75"/>
        <v>40000</v>
      </c>
      <c r="G352" s="47"/>
      <c r="H352" s="43">
        <v>4000</v>
      </c>
      <c r="I352" s="47"/>
      <c r="J352" s="43">
        <v>34000</v>
      </c>
      <c r="K352" s="47"/>
      <c r="L352" s="43">
        <v>2000</v>
      </c>
      <c r="M352" s="47"/>
      <c r="N352" s="43">
        <v>0</v>
      </c>
      <c r="O352" s="47"/>
      <c r="P352" s="43">
        <v>40000</v>
      </c>
      <c r="Q352" s="47"/>
      <c r="R352" s="43">
        <v>0</v>
      </c>
      <c r="S352" s="43">
        <f t="shared" si="74"/>
        <v>0</v>
      </c>
      <c r="T352" s="12"/>
      <c r="U352" s="78"/>
    </row>
    <row r="353" spans="2:21" s="78" customFormat="1" x14ac:dyDescent="0.25">
      <c r="C353" s="73" t="s">
        <v>197</v>
      </c>
      <c r="D353" s="53"/>
      <c r="F353" s="46">
        <f t="shared" si="75"/>
        <v>1064000</v>
      </c>
      <c r="G353" s="47"/>
      <c r="H353" s="46">
        <v>46000</v>
      </c>
      <c r="I353" s="47"/>
      <c r="J353" s="46">
        <v>209000</v>
      </c>
      <c r="K353" s="47"/>
      <c r="L353" s="46">
        <v>809000</v>
      </c>
      <c r="M353" s="47"/>
      <c r="N353" s="46">
        <v>590000</v>
      </c>
      <c r="O353" s="47"/>
      <c r="P353" s="46">
        <v>474000</v>
      </c>
      <c r="Q353" s="47"/>
      <c r="R353" s="46">
        <v>0</v>
      </c>
      <c r="S353" s="43">
        <f t="shared" si="74"/>
        <v>0</v>
      </c>
      <c r="T353" s="77"/>
    </row>
    <row r="354" spans="2:21" x14ac:dyDescent="0.25">
      <c r="B354" s="9"/>
      <c r="F354" s="48"/>
      <c r="G354" s="47"/>
      <c r="H354" s="48"/>
      <c r="I354" s="47"/>
      <c r="J354" s="48"/>
      <c r="K354" s="47"/>
      <c r="L354" s="48"/>
      <c r="M354" s="47"/>
      <c r="N354" s="48"/>
      <c r="O354" s="47"/>
      <c r="P354" s="48"/>
      <c r="Q354" s="47"/>
      <c r="R354" s="48"/>
      <c r="T354" s="12"/>
    </row>
    <row r="355" spans="2:21" x14ac:dyDescent="0.25">
      <c r="B355" s="9"/>
      <c r="E355" s="6" t="s">
        <v>4</v>
      </c>
      <c r="F355" s="46">
        <f>SUM(F314:F353)</f>
        <v>39418000</v>
      </c>
      <c r="G355" s="48"/>
      <c r="H355" s="46">
        <f>SUM(H314:H353)</f>
        <v>1448000</v>
      </c>
      <c r="I355" s="48"/>
      <c r="J355" s="46">
        <f>SUM(J314:J353)</f>
        <v>6523000</v>
      </c>
      <c r="K355" s="48"/>
      <c r="L355" s="46">
        <f>SUM(L314:L353)</f>
        <v>31447000</v>
      </c>
      <c r="M355" s="48"/>
      <c r="N355" s="46">
        <f>SUM(N314:N353)</f>
        <v>19860000</v>
      </c>
      <c r="O355" s="48"/>
      <c r="P355" s="46">
        <f>SUM(P314:P353)</f>
        <v>20050000</v>
      </c>
      <c r="Q355" s="48"/>
      <c r="R355" s="46">
        <f>SUM(R314:R353)</f>
        <v>492000</v>
      </c>
      <c r="T355" s="12"/>
    </row>
    <row r="356" spans="2:21" x14ac:dyDescent="0.25">
      <c r="B356" s="9"/>
      <c r="F356" s="48"/>
      <c r="G356" s="47"/>
      <c r="H356" s="48"/>
      <c r="I356" s="47"/>
      <c r="J356" s="48"/>
      <c r="K356" s="47"/>
      <c r="L356" s="48"/>
      <c r="M356" s="47"/>
      <c r="N356" s="48"/>
      <c r="O356" s="47"/>
      <c r="P356" s="48"/>
      <c r="Q356" s="47"/>
      <c r="R356" s="48"/>
      <c r="T356" s="12"/>
    </row>
    <row r="357" spans="2:21" x14ac:dyDescent="0.25">
      <c r="B357" s="6" t="s">
        <v>64</v>
      </c>
      <c r="F357" s="48"/>
      <c r="G357" s="47"/>
      <c r="H357" s="48"/>
      <c r="I357" s="47"/>
      <c r="J357" s="48"/>
      <c r="K357" s="47"/>
      <c r="L357" s="48"/>
      <c r="M357" s="47"/>
      <c r="N357" s="48"/>
      <c r="O357" s="47"/>
      <c r="P357" s="48"/>
      <c r="Q357" s="47"/>
      <c r="R357" s="48"/>
      <c r="T357" s="12"/>
    </row>
    <row r="358" spans="2:21" s="78" customFormat="1" x14ac:dyDescent="0.25">
      <c r="C358" s="78" t="s">
        <v>506</v>
      </c>
      <c r="D358" s="53"/>
      <c r="F358" s="43">
        <f t="shared" ref="F358:F365" si="87">SUM(H358:L358)</f>
        <v>241000</v>
      </c>
      <c r="G358" s="47"/>
      <c r="H358" s="43">
        <v>44000</v>
      </c>
      <c r="I358" s="47"/>
      <c r="J358" s="43">
        <v>127000</v>
      </c>
      <c r="K358" s="47"/>
      <c r="L358" s="43">
        <v>70000</v>
      </c>
      <c r="M358" s="47"/>
      <c r="N358" s="43">
        <v>24000</v>
      </c>
      <c r="O358" s="47"/>
      <c r="P358" s="43">
        <v>217000</v>
      </c>
      <c r="Q358" s="47"/>
      <c r="R358" s="43">
        <v>0</v>
      </c>
      <c r="S358" s="43">
        <f t="shared" ref="S358" si="88">SUM(N358:P358)-R358-F358</f>
        <v>0</v>
      </c>
      <c r="T358" s="77"/>
    </row>
    <row r="359" spans="2:21" x14ac:dyDescent="0.25">
      <c r="B359" s="9"/>
      <c r="C359" s="6" t="s">
        <v>205</v>
      </c>
      <c r="F359" s="43">
        <f t="shared" si="87"/>
        <v>4000</v>
      </c>
      <c r="G359" s="47"/>
      <c r="H359" s="43">
        <v>0</v>
      </c>
      <c r="I359" s="47"/>
      <c r="J359" s="43">
        <v>4000</v>
      </c>
      <c r="K359" s="47"/>
      <c r="L359" s="43">
        <v>0</v>
      </c>
      <c r="M359" s="47"/>
      <c r="N359" s="43">
        <v>0</v>
      </c>
      <c r="O359" s="47"/>
      <c r="P359" s="43">
        <v>4000</v>
      </c>
      <c r="Q359" s="47"/>
      <c r="R359" s="43">
        <v>0</v>
      </c>
      <c r="S359" s="43">
        <f t="shared" ref="S359:S365" si="89">SUM(N359:P359)-R359-F359</f>
        <v>0</v>
      </c>
      <c r="T359" s="12"/>
    </row>
    <row r="360" spans="2:21" s="78" customFormat="1" x14ac:dyDescent="0.25">
      <c r="B360" s="53"/>
      <c r="C360" s="78" t="s">
        <v>101</v>
      </c>
      <c r="D360" s="53"/>
      <c r="F360" s="43">
        <f t="shared" si="87"/>
        <v>3000</v>
      </c>
      <c r="G360" s="47"/>
      <c r="H360" s="43">
        <v>0</v>
      </c>
      <c r="I360" s="47"/>
      <c r="J360" s="43">
        <v>0</v>
      </c>
      <c r="K360" s="47"/>
      <c r="L360" s="43">
        <v>3000</v>
      </c>
      <c r="M360" s="47"/>
      <c r="N360" s="43">
        <v>0</v>
      </c>
      <c r="O360" s="47"/>
      <c r="P360" s="43">
        <v>3000</v>
      </c>
      <c r="Q360" s="47"/>
      <c r="R360" s="43">
        <v>0</v>
      </c>
      <c r="S360" s="43">
        <f t="shared" ref="S360" si="90">SUM(N360:P360)-R360-F360</f>
        <v>0</v>
      </c>
      <c r="T360" s="77"/>
    </row>
    <row r="361" spans="2:21" x14ac:dyDescent="0.25">
      <c r="B361" s="9"/>
      <c r="C361" s="6" t="s">
        <v>112</v>
      </c>
      <c r="F361" s="43">
        <f t="shared" si="87"/>
        <v>15000</v>
      </c>
      <c r="G361" s="47"/>
      <c r="H361" s="43">
        <v>9000</v>
      </c>
      <c r="I361" s="47"/>
      <c r="J361" s="43">
        <v>0</v>
      </c>
      <c r="K361" s="47"/>
      <c r="L361" s="43">
        <v>6000</v>
      </c>
      <c r="M361" s="47"/>
      <c r="N361" s="43">
        <v>5000</v>
      </c>
      <c r="O361" s="47"/>
      <c r="P361" s="43">
        <v>11000</v>
      </c>
      <c r="Q361" s="47"/>
      <c r="R361" s="43">
        <v>1000</v>
      </c>
      <c r="S361" s="43">
        <f t="shared" si="89"/>
        <v>0</v>
      </c>
      <c r="T361" s="12"/>
      <c r="U361" s="78"/>
    </row>
    <row r="362" spans="2:21" x14ac:dyDescent="0.25">
      <c r="B362" s="9"/>
      <c r="C362" s="6" t="s">
        <v>176</v>
      </c>
      <c r="F362" s="43">
        <f t="shared" si="87"/>
        <v>1061000</v>
      </c>
      <c r="G362" s="47"/>
      <c r="H362" s="43">
        <v>211000</v>
      </c>
      <c r="I362" s="47"/>
      <c r="J362" s="43">
        <v>132000</v>
      </c>
      <c r="K362" s="47"/>
      <c r="L362" s="43">
        <v>718000</v>
      </c>
      <c r="M362" s="47"/>
      <c r="N362" s="43">
        <v>541000</v>
      </c>
      <c r="O362" s="47"/>
      <c r="P362" s="43">
        <v>520000</v>
      </c>
      <c r="Q362" s="47"/>
      <c r="R362" s="43">
        <v>0</v>
      </c>
      <c r="S362" s="43">
        <f t="shared" si="89"/>
        <v>0</v>
      </c>
      <c r="T362" s="12"/>
      <c r="U362" s="78"/>
    </row>
    <row r="363" spans="2:21" s="78" customFormat="1" x14ac:dyDescent="0.25">
      <c r="B363" s="53"/>
      <c r="C363" s="78" t="s">
        <v>182</v>
      </c>
      <c r="D363" s="53"/>
      <c r="F363" s="43">
        <f t="shared" si="87"/>
        <v>20000</v>
      </c>
      <c r="G363" s="47"/>
      <c r="H363" s="43">
        <v>0</v>
      </c>
      <c r="I363" s="47"/>
      <c r="J363" s="43">
        <v>0</v>
      </c>
      <c r="K363" s="47"/>
      <c r="L363" s="43">
        <v>20000</v>
      </c>
      <c r="M363" s="47"/>
      <c r="N363" s="43">
        <v>15000</v>
      </c>
      <c r="O363" s="47"/>
      <c r="P363" s="43">
        <v>6000</v>
      </c>
      <c r="Q363" s="47"/>
      <c r="R363" s="43">
        <v>1000</v>
      </c>
      <c r="S363" s="43">
        <f t="shared" ref="S363" si="91">SUM(N363:P363)-R363-F363</f>
        <v>0</v>
      </c>
      <c r="T363" s="77"/>
    </row>
    <row r="364" spans="2:21" s="78" customFormat="1" x14ac:dyDescent="0.25">
      <c r="B364" s="53"/>
      <c r="C364" s="73" t="s">
        <v>191</v>
      </c>
      <c r="D364" s="53"/>
      <c r="F364" s="43">
        <f t="shared" si="87"/>
        <v>-8000</v>
      </c>
      <c r="G364" s="47"/>
      <c r="H364" s="43">
        <v>0</v>
      </c>
      <c r="I364" s="47"/>
      <c r="J364" s="43">
        <v>0</v>
      </c>
      <c r="K364" s="47"/>
      <c r="L364" s="43">
        <v>-8000</v>
      </c>
      <c r="M364" s="47"/>
      <c r="N364" s="43">
        <v>-7000</v>
      </c>
      <c r="O364" s="47"/>
      <c r="P364" s="43">
        <v>-1000</v>
      </c>
      <c r="Q364" s="47"/>
      <c r="R364" s="43">
        <v>0</v>
      </c>
      <c r="S364" s="43">
        <f t="shared" ref="S364" si="92">SUM(N364:P364)-R364-F364</f>
        <v>0</v>
      </c>
      <c r="T364" s="77"/>
    </row>
    <row r="365" spans="2:21" s="78" customFormat="1" x14ac:dyDescent="0.25">
      <c r="C365" s="73" t="s">
        <v>195</v>
      </c>
      <c r="D365" s="53"/>
      <c r="F365" s="46">
        <f t="shared" si="87"/>
        <v>-2000</v>
      </c>
      <c r="G365" s="47"/>
      <c r="H365" s="46">
        <v>0</v>
      </c>
      <c r="I365" s="47"/>
      <c r="J365" s="46">
        <v>0</v>
      </c>
      <c r="K365" s="47"/>
      <c r="L365" s="46">
        <v>-2000</v>
      </c>
      <c r="M365" s="47"/>
      <c r="N365" s="46">
        <v>0</v>
      </c>
      <c r="O365" s="47"/>
      <c r="P365" s="46">
        <v>-2000</v>
      </c>
      <c r="Q365" s="47"/>
      <c r="R365" s="46">
        <v>0</v>
      </c>
      <c r="S365" s="43">
        <f t="shared" si="89"/>
        <v>0</v>
      </c>
      <c r="T365" s="77"/>
    </row>
    <row r="366" spans="2:21" x14ac:dyDescent="0.25">
      <c r="B366" s="9"/>
      <c r="F366" s="48"/>
      <c r="G366" s="47"/>
      <c r="H366" s="48"/>
      <c r="I366" s="47"/>
      <c r="J366" s="48"/>
      <c r="K366" s="47"/>
      <c r="L366" s="48"/>
      <c r="M366" s="47"/>
      <c r="N366" s="48"/>
      <c r="O366" s="47"/>
      <c r="P366" s="48"/>
      <c r="Q366" s="47"/>
      <c r="R366" s="48"/>
      <c r="T366" s="12"/>
    </row>
    <row r="367" spans="2:21" ht="12" customHeight="1" x14ac:dyDescent="0.25">
      <c r="B367" s="9"/>
      <c r="E367" s="6" t="s">
        <v>4</v>
      </c>
      <c r="F367" s="46">
        <f>SUM(F358:F365)</f>
        <v>1334000</v>
      </c>
      <c r="G367" s="48"/>
      <c r="H367" s="46">
        <f>SUM(H358:H365)</f>
        <v>264000</v>
      </c>
      <c r="I367" s="48"/>
      <c r="J367" s="46">
        <f>SUM(J358:J365)</f>
        <v>263000</v>
      </c>
      <c r="K367" s="48"/>
      <c r="L367" s="46">
        <f>SUM(L358:L365)</f>
        <v>807000</v>
      </c>
      <c r="M367" s="48"/>
      <c r="N367" s="46">
        <f>SUM(N358:N365)</f>
        <v>578000</v>
      </c>
      <c r="O367" s="48"/>
      <c r="P367" s="46">
        <f>SUM(P358:P365)</f>
        <v>758000</v>
      </c>
      <c r="Q367" s="48"/>
      <c r="R367" s="46">
        <f>SUM(R358:R365)</f>
        <v>2000</v>
      </c>
      <c r="T367" s="12"/>
    </row>
    <row r="368" spans="2:21" x14ac:dyDescent="0.25">
      <c r="B368" s="9"/>
      <c r="F368" s="48"/>
      <c r="G368" s="47"/>
      <c r="H368" s="48"/>
      <c r="I368" s="47"/>
      <c r="J368" s="48"/>
      <c r="K368" s="47"/>
      <c r="L368" s="48"/>
      <c r="M368" s="47"/>
      <c r="N368" s="48"/>
      <c r="O368" s="47"/>
      <c r="P368" s="48"/>
      <c r="Q368" s="47"/>
      <c r="R368" s="48"/>
      <c r="T368" s="12"/>
    </row>
    <row r="369" spans="1:21" x14ac:dyDescent="0.25">
      <c r="A369" s="11"/>
      <c r="B369" s="6" t="s">
        <v>55</v>
      </c>
      <c r="F369" s="48"/>
      <c r="G369" s="47"/>
      <c r="H369" s="48"/>
      <c r="I369" s="47"/>
      <c r="J369" s="48"/>
      <c r="K369" s="47"/>
      <c r="L369" s="48"/>
      <c r="M369" s="47"/>
      <c r="N369" s="48"/>
      <c r="O369" s="47"/>
      <c r="P369" s="48"/>
      <c r="Q369" s="47"/>
      <c r="R369" s="48"/>
      <c r="T369" s="12"/>
    </row>
    <row r="370" spans="1:21" x14ac:dyDescent="0.25">
      <c r="A370" s="11"/>
      <c r="B370" s="9"/>
      <c r="C370" s="6" t="s">
        <v>65</v>
      </c>
      <c r="F370" s="43">
        <f>SUM(H370:L370)</f>
        <v>13135000</v>
      </c>
      <c r="G370" s="47"/>
      <c r="H370" s="43">
        <v>10092000</v>
      </c>
      <c r="I370" s="47"/>
      <c r="J370" s="43">
        <v>2535000</v>
      </c>
      <c r="K370" s="47"/>
      <c r="L370" s="43">
        <v>508000</v>
      </c>
      <c r="M370" s="47"/>
      <c r="N370" s="43">
        <v>6242000</v>
      </c>
      <c r="O370" s="47"/>
      <c r="P370" s="43">
        <v>6892000</v>
      </c>
      <c r="Q370" s="47"/>
      <c r="R370" s="43">
        <v>-1000</v>
      </c>
      <c r="S370" s="43">
        <f t="shared" ref="S370:S372" si="93">SUM(N370:P370)-R370-F370</f>
        <v>0</v>
      </c>
      <c r="T370" s="12"/>
      <c r="U370" s="78"/>
    </row>
    <row r="371" spans="1:21" x14ac:dyDescent="0.25">
      <c r="A371" s="11"/>
      <c r="C371" s="6" t="s">
        <v>206</v>
      </c>
      <c r="F371" s="43">
        <f>SUM(H371:L371)</f>
        <v>623000</v>
      </c>
      <c r="G371" s="47"/>
      <c r="H371" s="43">
        <v>600000</v>
      </c>
      <c r="I371" s="47"/>
      <c r="J371" s="43">
        <v>23000</v>
      </c>
      <c r="K371" s="47"/>
      <c r="L371" s="43">
        <v>0</v>
      </c>
      <c r="M371" s="47"/>
      <c r="N371" s="43">
        <v>385000</v>
      </c>
      <c r="O371" s="47"/>
      <c r="P371" s="43">
        <v>245000</v>
      </c>
      <c r="Q371" s="47"/>
      <c r="R371" s="43">
        <v>7000</v>
      </c>
      <c r="S371" s="43">
        <f t="shared" si="93"/>
        <v>0</v>
      </c>
      <c r="T371" s="12"/>
      <c r="U371" s="78"/>
    </row>
    <row r="372" spans="1:21" x14ac:dyDescent="0.25">
      <c r="B372" s="9"/>
      <c r="C372" s="6" t="s">
        <v>207</v>
      </c>
      <c r="F372" s="46">
        <f>SUM(H372:L372)</f>
        <v>372000</v>
      </c>
      <c r="G372" s="47"/>
      <c r="H372" s="46">
        <v>355000</v>
      </c>
      <c r="I372" s="47"/>
      <c r="J372" s="46">
        <v>17000</v>
      </c>
      <c r="K372" s="47"/>
      <c r="L372" s="46">
        <v>0</v>
      </c>
      <c r="M372" s="47"/>
      <c r="N372" s="46">
        <v>252000</v>
      </c>
      <c r="O372" s="47"/>
      <c r="P372" s="46">
        <v>128000</v>
      </c>
      <c r="Q372" s="47"/>
      <c r="R372" s="46">
        <v>8000</v>
      </c>
      <c r="S372" s="43">
        <f t="shared" si="93"/>
        <v>0</v>
      </c>
      <c r="T372" s="12"/>
      <c r="U372" s="78"/>
    </row>
    <row r="373" spans="1:21" x14ac:dyDescent="0.25">
      <c r="F373" s="48"/>
      <c r="G373" s="47"/>
      <c r="H373" s="48"/>
      <c r="I373" s="47"/>
      <c r="J373" s="48"/>
      <c r="K373" s="47"/>
      <c r="L373" s="48"/>
      <c r="M373" s="47"/>
      <c r="N373" s="48"/>
      <c r="O373" s="47"/>
      <c r="P373" s="48"/>
      <c r="Q373" s="47"/>
      <c r="R373" s="48"/>
      <c r="T373" s="12"/>
      <c r="U373" s="78"/>
    </row>
    <row r="374" spans="1:21" x14ac:dyDescent="0.25">
      <c r="B374" s="9"/>
      <c r="E374" s="6" t="s">
        <v>4</v>
      </c>
      <c r="F374" s="46">
        <f>SUM(F370:F372)</f>
        <v>14130000</v>
      </c>
      <c r="G374" s="48"/>
      <c r="H374" s="46">
        <f>SUM(H370:H372)</f>
        <v>11047000</v>
      </c>
      <c r="I374" s="48"/>
      <c r="J374" s="46">
        <f>SUM(J370:J372)</f>
        <v>2575000</v>
      </c>
      <c r="K374" s="48"/>
      <c r="L374" s="46">
        <f>SUM(L370:L372)</f>
        <v>508000</v>
      </c>
      <c r="M374" s="48"/>
      <c r="N374" s="46">
        <f>SUM(N370:N372)</f>
        <v>6879000</v>
      </c>
      <c r="O374" s="48"/>
      <c r="P374" s="46">
        <f>SUM(P370:P372)</f>
        <v>7265000</v>
      </c>
      <c r="Q374" s="48"/>
      <c r="R374" s="46">
        <f>SUM(R370:R372)</f>
        <v>14000</v>
      </c>
      <c r="S374" s="43">
        <f t="shared" ref="S374" si="94">SUM(N374:P374)-R374-F374</f>
        <v>0</v>
      </c>
      <c r="T374" s="12"/>
    </row>
    <row r="375" spans="1:21" x14ac:dyDescent="0.25">
      <c r="B375" s="9"/>
      <c r="F375" s="48"/>
      <c r="G375" s="47"/>
      <c r="H375" s="48"/>
      <c r="I375" s="47"/>
      <c r="J375" s="48"/>
      <c r="K375" s="47"/>
      <c r="L375" s="48"/>
      <c r="M375" s="47"/>
      <c r="N375" s="48"/>
      <c r="O375" s="47"/>
      <c r="P375" s="48"/>
      <c r="Q375" s="47"/>
      <c r="R375" s="48"/>
      <c r="T375" s="12"/>
    </row>
    <row r="376" spans="1:21" x14ac:dyDescent="0.25">
      <c r="E376" s="6" t="s">
        <v>208</v>
      </c>
      <c r="F376" s="48"/>
      <c r="G376" s="47"/>
      <c r="H376" s="48"/>
      <c r="I376" s="47"/>
      <c r="J376" s="48"/>
      <c r="K376" s="47"/>
      <c r="L376" s="48"/>
      <c r="M376" s="47"/>
      <c r="N376" s="48"/>
      <c r="O376" s="47"/>
      <c r="P376" s="48"/>
      <c r="Q376" s="47"/>
      <c r="R376" s="48"/>
      <c r="T376" s="12"/>
    </row>
    <row r="377" spans="1:21" x14ac:dyDescent="0.25">
      <c r="E377" s="6" t="s">
        <v>209</v>
      </c>
      <c r="F377" s="46">
        <f>F311+F355+F367+F374</f>
        <v>230057000</v>
      </c>
      <c r="G377" s="48"/>
      <c r="H377" s="46">
        <f>H311+H355+H367+H374</f>
        <v>175860000</v>
      </c>
      <c r="I377" s="48"/>
      <c r="J377" s="46">
        <f>J311+J355+J367+J374</f>
        <v>18844000</v>
      </c>
      <c r="K377" s="48"/>
      <c r="L377" s="46">
        <f>L311+L355+L367+L374</f>
        <v>35353000</v>
      </c>
      <c r="M377" s="48"/>
      <c r="N377" s="46">
        <f>N311+N355+N367+N374</f>
        <v>149558000</v>
      </c>
      <c r="O377" s="48"/>
      <c r="P377" s="46">
        <f>P311+P355+P367+P374</f>
        <v>81067000</v>
      </c>
      <c r="Q377" s="48"/>
      <c r="R377" s="46">
        <f>R311+R355+R367+R374</f>
        <v>568000</v>
      </c>
      <c r="S377" s="43">
        <f t="shared" ref="S377" si="95">SUM(N377:P377)-R377-F377</f>
        <v>0</v>
      </c>
      <c r="T377" s="12"/>
    </row>
    <row r="378" spans="1:21" x14ac:dyDescent="0.25">
      <c r="F378" s="48"/>
      <c r="G378" s="47"/>
      <c r="H378" s="48"/>
      <c r="I378" s="47"/>
      <c r="J378" s="48"/>
      <c r="K378" s="47"/>
      <c r="L378" s="48"/>
      <c r="M378" s="47"/>
      <c r="N378" s="48"/>
      <c r="O378" s="47"/>
      <c r="P378" s="48"/>
      <c r="Q378" s="47"/>
      <c r="R378" s="48"/>
      <c r="T378" s="12"/>
    </row>
    <row r="379" spans="1:21" x14ac:dyDescent="0.25">
      <c r="A379" s="11" t="s">
        <v>8</v>
      </c>
      <c r="F379" s="48"/>
      <c r="G379" s="47"/>
      <c r="H379" s="48"/>
      <c r="I379" s="47"/>
      <c r="J379" s="48"/>
      <c r="K379" s="47"/>
      <c r="L379" s="48"/>
      <c r="M379" s="47"/>
      <c r="N379" s="48"/>
      <c r="O379" s="47"/>
      <c r="P379" s="48"/>
      <c r="Q379" s="47"/>
      <c r="R379" s="48"/>
      <c r="T379" s="12"/>
    </row>
    <row r="380" spans="1:21" x14ac:dyDescent="0.25">
      <c r="A380" s="11"/>
      <c r="B380" s="9"/>
      <c r="F380" s="48"/>
      <c r="G380" s="47"/>
      <c r="H380" s="48"/>
      <c r="I380" s="47"/>
      <c r="J380" s="48"/>
      <c r="K380" s="47"/>
      <c r="L380" s="48"/>
      <c r="M380" s="47"/>
      <c r="N380" s="48"/>
      <c r="O380" s="47"/>
      <c r="P380" s="48"/>
      <c r="Q380" s="47"/>
      <c r="R380" s="48"/>
      <c r="T380" s="12"/>
    </row>
    <row r="381" spans="1:21" x14ac:dyDescent="0.25">
      <c r="A381" s="11"/>
      <c r="B381" s="6" t="s">
        <v>58</v>
      </c>
      <c r="F381" s="48"/>
      <c r="G381" s="47"/>
      <c r="H381" s="48"/>
      <c r="I381" s="47"/>
      <c r="J381" s="48"/>
      <c r="K381" s="47"/>
      <c r="L381" s="48"/>
      <c r="M381" s="47"/>
      <c r="N381" s="48"/>
      <c r="O381" s="47"/>
      <c r="P381" s="48"/>
      <c r="Q381" s="47"/>
      <c r="R381" s="48"/>
      <c r="T381" s="12"/>
    </row>
    <row r="382" spans="1:21" x14ac:dyDescent="0.25">
      <c r="C382" s="6" t="s">
        <v>22</v>
      </c>
      <c r="F382" s="46">
        <f>SUM(H382:L382)</f>
        <v>22433000</v>
      </c>
      <c r="G382" s="47"/>
      <c r="H382" s="46">
        <v>7152000</v>
      </c>
      <c r="I382" s="47"/>
      <c r="J382" s="46">
        <v>14712000</v>
      </c>
      <c r="K382" s="47"/>
      <c r="L382" s="46">
        <v>569000</v>
      </c>
      <c r="M382" s="47"/>
      <c r="N382" s="46">
        <v>13322000</v>
      </c>
      <c r="O382" s="47"/>
      <c r="P382" s="46">
        <v>9114000</v>
      </c>
      <c r="Q382" s="47"/>
      <c r="R382" s="46">
        <v>3000</v>
      </c>
      <c r="S382" s="43">
        <f t="shared" ref="S382" si="96">SUM(N382:P382)-R382-F382</f>
        <v>0</v>
      </c>
      <c r="T382" s="12"/>
    </row>
    <row r="383" spans="1:21" x14ac:dyDescent="0.25">
      <c r="B383" s="9"/>
      <c r="G383" s="47"/>
      <c r="I383" s="47"/>
      <c r="K383" s="47"/>
      <c r="M383" s="47"/>
      <c r="O383" s="47"/>
      <c r="Q383" s="47"/>
      <c r="T383" s="12"/>
    </row>
    <row r="384" spans="1:21" x14ac:dyDescent="0.25">
      <c r="B384" s="6" t="s">
        <v>26</v>
      </c>
      <c r="G384" s="47"/>
      <c r="I384" s="47"/>
      <c r="K384" s="47"/>
      <c r="M384" s="47"/>
      <c r="O384" s="47"/>
      <c r="Q384" s="47"/>
      <c r="T384" s="12"/>
    </row>
    <row r="385" spans="1:21" x14ac:dyDescent="0.25">
      <c r="C385" s="6" t="s">
        <v>22</v>
      </c>
      <c r="F385" s="46">
        <f>SUM(H385:L385)</f>
        <v>251000</v>
      </c>
      <c r="G385" s="47"/>
      <c r="H385" s="46">
        <v>0</v>
      </c>
      <c r="I385" s="47"/>
      <c r="J385" s="46">
        <v>127000</v>
      </c>
      <c r="K385" s="47"/>
      <c r="L385" s="46">
        <v>124000</v>
      </c>
      <c r="M385" s="47"/>
      <c r="N385" s="46">
        <v>102000</v>
      </c>
      <c r="O385" s="47"/>
      <c r="P385" s="46">
        <v>149000</v>
      </c>
      <c r="Q385" s="47"/>
      <c r="R385" s="46">
        <v>0</v>
      </c>
      <c r="S385" s="43">
        <f t="shared" ref="S385" si="97">SUM(N385:P385)-R385-F385</f>
        <v>0</v>
      </c>
      <c r="T385" s="12"/>
      <c r="U385" s="78"/>
    </row>
    <row r="386" spans="1:21" x14ac:dyDescent="0.25">
      <c r="F386" s="48"/>
      <c r="G386" s="47"/>
      <c r="H386" s="48"/>
      <c r="I386" s="47"/>
      <c r="J386" s="48"/>
      <c r="K386" s="47"/>
      <c r="L386" s="48"/>
      <c r="M386" s="47"/>
      <c r="N386" s="48"/>
      <c r="O386" s="47"/>
      <c r="P386" s="48"/>
      <c r="Q386" s="47"/>
      <c r="R386" s="48"/>
      <c r="T386" s="12"/>
    </row>
    <row r="387" spans="1:21" x14ac:dyDescent="0.25">
      <c r="B387" s="6" t="s">
        <v>64</v>
      </c>
      <c r="F387" s="48"/>
      <c r="G387" s="47"/>
      <c r="H387" s="48"/>
      <c r="I387" s="47"/>
      <c r="J387" s="48"/>
      <c r="K387" s="47"/>
      <c r="L387" s="48"/>
      <c r="M387" s="47"/>
      <c r="N387" s="48"/>
      <c r="O387" s="47"/>
      <c r="P387" s="48"/>
      <c r="Q387" s="47"/>
      <c r="R387" s="48"/>
      <c r="T387" s="12"/>
    </row>
    <row r="388" spans="1:21" x14ac:dyDescent="0.25">
      <c r="C388" s="6" t="s">
        <v>22</v>
      </c>
      <c r="F388" s="46">
        <f>SUM(H388:L388)</f>
        <v>597000</v>
      </c>
      <c r="G388" s="47"/>
      <c r="H388" s="46">
        <v>14000</v>
      </c>
      <c r="I388" s="47"/>
      <c r="J388" s="46">
        <v>230000</v>
      </c>
      <c r="K388" s="47"/>
      <c r="L388" s="46">
        <v>353000</v>
      </c>
      <c r="M388" s="47"/>
      <c r="N388" s="46">
        <v>334000</v>
      </c>
      <c r="O388" s="47"/>
      <c r="P388" s="46">
        <v>265000</v>
      </c>
      <c r="Q388" s="47"/>
      <c r="R388" s="46">
        <v>2000</v>
      </c>
      <c r="S388" s="43">
        <f t="shared" ref="S388" si="98">SUM(N388:P388)-R388-F388</f>
        <v>0</v>
      </c>
      <c r="T388" s="12"/>
      <c r="U388" s="78"/>
    </row>
    <row r="389" spans="1:21" x14ac:dyDescent="0.25">
      <c r="F389" s="48"/>
      <c r="G389" s="47"/>
      <c r="H389" s="48"/>
      <c r="I389" s="47"/>
      <c r="J389" s="48"/>
      <c r="K389" s="47"/>
      <c r="L389" s="48"/>
      <c r="M389" s="47"/>
      <c r="N389" s="48"/>
      <c r="O389" s="47"/>
      <c r="P389" s="48"/>
      <c r="Q389" s="47"/>
      <c r="R389" s="48"/>
      <c r="T389" s="12"/>
    </row>
    <row r="390" spans="1:21" x14ac:dyDescent="0.25">
      <c r="B390" s="6" t="s">
        <v>55</v>
      </c>
      <c r="G390" s="47"/>
      <c r="I390" s="47"/>
      <c r="K390" s="47"/>
      <c r="M390" s="47"/>
      <c r="O390" s="47"/>
      <c r="Q390" s="47"/>
      <c r="T390" s="12"/>
    </row>
    <row r="391" spans="1:21" x14ac:dyDescent="0.25">
      <c r="B391" s="9"/>
      <c r="C391" s="6" t="s">
        <v>65</v>
      </c>
      <c r="F391" s="46">
        <f>SUM(H391:L391)</f>
        <v>447000</v>
      </c>
      <c r="G391" s="47"/>
      <c r="H391" s="46">
        <v>407000</v>
      </c>
      <c r="I391" s="47"/>
      <c r="J391" s="46">
        <v>0</v>
      </c>
      <c r="K391" s="47"/>
      <c r="L391" s="46">
        <v>40000</v>
      </c>
      <c r="M391" s="47"/>
      <c r="N391" s="46">
        <v>348000</v>
      </c>
      <c r="O391" s="47"/>
      <c r="P391" s="46">
        <v>100000</v>
      </c>
      <c r="Q391" s="47"/>
      <c r="R391" s="46">
        <v>1000</v>
      </c>
      <c r="S391" s="43">
        <f t="shared" ref="S391" si="99">SUM(N391:P391)-R391-F391</f>
        <v>0</v>
      </c>
      <c r="T391" s="12"/>
      <c r="U391" s="78"/>
    </row>
    <row r="392" spans="1:21" x14ac:dyDescent="0.25">
      <c r="B392" s="9"/>
      <c r="G392" s="47"/>
      <c r="I392" s="47"/>
      <c r="K392" s="47"/>
      <c r="M392" s="47"/>
      <c r="O392" s="47"/>
      <c r="Q392" s="47"/>
      <c r="T392" s="12"/>
    </row>
    <row r="393" spans="1:21" x14ac:dyDescent="0.25">
      <c r="B393" s="9"/>
      <c r="E393" s="6" t="s">
        <v>210</v>
      </c>
      <c r="F393" s="46">
        <f>F382+F385+F388+F391</f>
        <v>23728000</v>
      </c>
      <c r="G393" s="48"/>
      <c r="H393" s="46">
        <f>H382+H385+H388+H391</f>
        <v>7573000</v>
      </c>
      <c r="I393" s="48"/>
      <c r="J393" s="46">
        <f>J382+J385+J388+J391</f>
        <v>15069000</v>
      </c>
      <c r="K393" s="48"/>
      <c r="L393" s="46">
        <f>L382+L385+L388+L391</f>
        <v>1086000</v>
      </c>
      <c r="M393" s="48"/>
      <c r="N393" s="46">
        <f>N382+N385+N388+N391</f>
        <v>14106000</v>
      </c>
      <c r="O393" s="48"/>
      <c r="P393" s="46">
        <f>P382+P385+P388+P391</f>
        <v>9628000</v>
      </c>
      <c r="Q393" s="48"/>
      <c r="R393" s="46">
        <f>R382+R385+R388+R391</f>
        <v>6000</v>
      </c>
      <c r="S393" s="43">
        <f t="shared" ref="S393" si="100">SUM(N393:P393)-R393-F393</f>
        <v>0</v>
      </c>
      <c r="T393" s="12"/>
    </row>
    <row r="394" spans="1:21" x14ac:dyDescent="0.25">
      <c r="B394" s="9"/>
      <c r="G394" s="47"/>
      <c r="I394" s="47"/>
      <c r="K394" s="47"/>
      <c r="M394" s="47"/>
      <c r="O394" s="47"/>
      <c r="Q394" s="47"/>
      <c r="T394" s="12"/>
    </row>
    <row r="395" spans="1:21" x14ac:dyDescent="0.25">
      <c r="A395" s="11" t="s">
        <v>9</v>
      </c>
      <c r="G395" s="47"/>
      <c r="I395" s="47"/>
      <c r="K395" s="47"/>
      <c r="M395" s="47"/>
      <c r="O395" s="47"/>
      <c r="Q395" s="47"/>
      <c r="T395" s="12"/>
    </row>
    <row r="396" spans="1:21" x14ac:dyDescent="0.25">
      <c r="G396" s="47"/>
      <c r="I396" s="47"/>
      <c r="K396" s="47"/>
      <c r="M396" s="47"/>
      <c r="O396" s="47"/>
      <c r="Q396" s="47"/>
      <c r="T396" s="12"/>
    </row>
    <row r="397" spans="1:21" x14ac:dyDescent="0.25">
      <c r="B397" s="6" t="s">
        <v>58</v>
      </c>
      <c r="G397" s="47"/>
      <c r="I397" s="47"/>
      <c r="K397" s="47"/>
      <c r="M397" s="47"/>
      <c r="O397" s="47"/>
      <c r="Q397" s="47"/>
      <c r="T397" s="12"/>
    </row>
    <row r="398" spans="1:21" x14ac:dyDescent="0.25">
      <c r="A398" s="9"/>
      <c r="C398" s="6" t="s">
        <v>211</v>
      </c>
      <c r="F398" s="43">
        <f t="shared" ref="F398:F436" si="101">SUM(H398:L398)</f>
        <v>23347000</v>
      </c>
      <c r="G398" s="47"/>
      <c r="H398" s="43">
        <v>431000</v>
      </c>
      <c r="I398" s="47"/>
      <c r="J398" s="43">
        <v>22875000</v>
      </c>
      <c r="K398" s="47"/>
      <c r="L398" s="43">
        <v>41000</v>
      </c>
      <c r="M398" s="47"/>
      <c r="N398" s="43">
        <v>27622000</v>
      </c>
      <c r="O398" s="47"/>
      <c r="P398" s="43">
        <v>7443000</v>
      </c>
      <c r="Q398" s="47"/>
      <c r="R398" s="43">
        <v>11718000</v>
      </c>
      <c r="S398" s="43">
        <f t="shared" ref="S398:S437" si="102">SUM(N398:P398)-R398-F398</f>
        <v>0</v>
      </c>
      <c r="T398" s="12"/>
      <c r="U398" s="78"/>
    </row>
    <row r="399" spans="1:21" x14ac:dyDescent="0.25">
      <c r="A399" s="9"/>
      <c r="C399" s="6" t="s">
        <v>212</v>
      </c>
      <c r="F399" s="43">
        <f t="shared" si="101"/>
        <v>2738000</v>
      </c>
      <c r="G399" s="47"/>
      <c r="H399" s="43">
        <v>2342000</v>
      </c>
      <c r="I399" s="47"/>
      <c r="J399" s="43">
        <v>365000</v>
      </c>
      <c r="K399" s="47"/>
      <c r="L399" s="43">
        <v>31000</v>
      </c>
      <c r="M399" s="47"/>
      <c r="N399" s="43">
        <v>2440000</v>
      </c>
      <c r="O399" s="47"/>
      <c r="P399" s="43">
        <v>1297000</v>
      </c>
      <c r="Q399" s="47"/>
      <c r="R399" s="43">
        <v>999000</v>
      </c>
      <c r="S399" s="43">
        <f t="shared" si="102"/>
        <v>0</v>
      </c>
      <c r="T399" s="12"/>
      <c r="U399" s="78"/>
    </row>
    <row r="400" spans="1:21" x14ac:dyDescent="0.25">
      <c r="A400" s="9"/>
      <c r="B400" s="11"/>
      <c r="C400" s="6" t="s">
        <v>213</v>
      </c>
      <c r="F400" s="43">
        <f t="shared" si="101"/>
        <v>57000</v>
      </c>
      <c r="G400" s="47"/>
      <c r="H400" s="43">
        <v>0</v>
      </c>
      <c r="I400" s="47"/>
      <c r="J400" s="43">
        <v>-11000</v>
      </c>
      <c r="K400" s="47"/>
      <c r="L400" s="43">
        <v>68000</v>
      </c>
      <c r="M400" s="47"/>
      <c r="N400" s="43">
        <v>1059000</v>
      </c>
      <c r="O400" s="47"/>
      <c r="P400" s="43">
        <v>1088000</v>
      </c>
      <c r="Q400" s="47"/>
      <c r="R400" s="43">
        <v>2090000</v>
      </c>
      <c r="S400" s="43">
        <f t="shared" si="102"/>
        <v>0</v>
      </c>
      <c r="T400" s="12"/>
      <c r="U400" s="78"/>
    </row>
    <row r="401" spans="1:21" s="52" customFormat="1" x14ac:dyDescent="0.25">
      <c r="A401" s="53"/>
      <c r="B401" s="11"/>
      <c r="C401" s="52" t="s">
        <v>472</v>
      </c>
      <c r="D401" s="53"/>
      <c r="F401" s="43">
        <f t="shared" si="101"/>
        <v>8000</v>
      </c>
      <c r="G401" s="47"/>
      <c r="H401" s="43">
        <v>0</v>
      </c>
      <c r="I401" s="47"/>
      <c r="J401" s="43">
        <v>8000</v>
      </c>
      <c r="K401" s="47"/>
      <c r="L401" s="43">
        <v>0</v>
      </c>
      <c r="M401" s="47"/>
      <c r="N401" s="43">
        <v>7000</v>
      </c>
      <c r="O401" s="47"/>
      <c r="P401" s="43">
        <v>2000</v>
      </c>
      <c r="Q401" s="47"/>
      <c r="R401" s="43">
        <v>1000</v>
      </c>
      <c r="S401" s="43">
        <f t="shared" si="102"/>
        <v>0</v>
      </c>
      <c r="T401" s="12"/>
      <c r="U401" s="78"/>
    </row>
    <row r="402" spans="1:21" x14ac:dyDescent="0.25">
      <c r="A402" s="9"/>
      <c r="B402" s="11"/>
      <c r="C402" s="6" t="s">
        <v>214</v>
      </c>
      <c r="F402" s="43">
        <f t="shared" si="101"/>
        <v>3116000</v>
      </c>
      <c r="G402" s="47"/>
      <c r="H402" s="43">
        <v>524000</v>
      </c>
      <c r="I402" s="47"/>
      <c r="J402" s="43">
        <v>2588000</v>
      </c>
      <c r="K402" s="47"/>
      <c r="L402" s="43">
        <v>4000</v>
      </c>
      <c r="M402" s="47"/>
      <c r="N402" s="43">
        <v>1031000</v>
      </c>
      <c r="O402" s="47"/>
      <c r="P402" s="43">
        <v>2325000</v>
      </c>
      <c r="Q402" s="47"/>
      <c r="R402" s="43">
        <v>240000</v>
      </c>
      <c r="S402" s="43">
        <f t="shared" si="102"/>
        <v>0</v>
      </c>
      <c r="T402" s="12"/>
      <c r="U402" s="78"/>
    </row>
    <row r="403" spans="1:21" x14ac:dyDescent="0.25">
      <c r="A403" s="9"/>
      <c r="C403" s="6" t="s">
        <v>215</v>
      </c>
      <c r="F403" s="43">
        <f t="shared" si="101"/>
        <v>5874000</v>
      </c>
      <c r="G403" s="47"/>
      <c r="H403" s="43">
        <v>951000</v>
      </c>
      <c r="I403" s="47"/>
      <c r="J403" s="43">
        <v>4854000</v>
      </c>
      <c r="K403" s="47"/>
      <c r="L403" s="43">
        <v>69000</v>
      </c>
      <c r="M403" s="47"/>
      <c r="N403" s="43">
        <v>8555000</v>
      </c>
      <c r="O403" s="47"/>
      <c r="P403" s="43">
        <v>-84000</v>
      </c>
      <c r="Q403" s="47"/>
      <c r="R403" s="43">
        <v>2597000</v>
      </c>
      <c r="S403" s="43">
        <f t="shared" si="102"/>
        <v>0</v>
      </c>
      <c r="T403" s="12"/>
      <c r="U403" s="78"/>
    </row>
    <row r="404" spans="1:21" x14ac:dyDescent="0.25">
      <c r="A404" s="9"/>
      <c r="C404" s="6" t="s">
        <v>216</v>
      </c>
      <c r="F404" s="43">
        <f t="shared" si="101"/>
        <v>16593000</v>
      </c>
      <c r="G404" s="47"/>
      <c r="H404" s="43">
        <v>697000</v>
      </c>
      <c r="I404" s="47"/>
      <c r="J404" s="43">
        <v>15774000</v>
      </c>
      <c r="K404" s="47"/>
      <c r="L404" s="43">
        <v>122000</v>
      </c>
      <c r="M404" s="47"/>
      <c r="N404" s="43">
        <v>15478000</v>
      </c>
      <c r="O404" s="47"/>
      <c r="P404" s="43">
        <v>4273000</v>
      </c>
      <c r="Q404" s="47"/>
      <c r="R404" s="43">
        <v>3158000</v>
      </c>
      <c r="S404" s="43">
        <f t="shared" si="102"/>
        <v>0</v>
      </c>
      <c r="T404" s="12"/>
      <c r="U404" s="78"/>
    </row>
    <row r="405" spans="1:21" x14ac:dyDescent="0.25">
      <c r="A405" s="9"/>
      <c r="C405" s="6" t="s">
        <v>249</v>
      </c>
      <c r="F405" s="43">
        <f t="shared" si="101"/>
        <v>10735000</v>
      </c>
      <c r="G405" s="47"/>
      <c r="H405" s="43">
        <v>520000</v>
      </c>
      <c r="I405" s="47"/>
      <c r="J405" s="43">
        <v>9910000</v>
      </c>
      <c r="K405" s="47"/>
      <c r="L405" s="43">
        <v>305000</v>
      </c>
      <c r="M405" s="47"/>
      <c r="N405" s="43">
        <v>12292000</v>
      </c>
      <c r="O405" s="47"/>
      <c r="P405" s="43">
        <v>3711000</v>
      </c>
      <c r="Q405" s="47"/>
      <c r="R405" s="43">
        <v>5268000</v>
      </c>
      <c r="S405" s="43">
        <f t="shared" si="102"/>
        <v>0</v>
      </c>
      <c r="T405" s="12"/>
      <c r="U405" s="78"/>
    </row>
    <row r="406" spans="1:21" x14ac:dyDescent="0.25">
      <c r="A406" s="9"/>
      <c r="C406" s="6" t="s">
        <v>218</v>
      </c>
      <c r="F406" s="43">
        <f t="shared" si="101"/>
        <v>6930000</v>
      </c>
      <c r="G406" s="47"/>
      <c r="H406" s="43">
        <v>1203000</v>
      </c>
      <c r="I406" s="47"/>
      <c r="J406" s="43">
        <v>4934000</v>
      </c>
      <c r="K406" s="47"/>
      <c r="L406" s="43">
        <v>793000</v>
      </c>
      <c r="M406" s="47"/>
      <c r="N406" s="43">
        <v>4925000</v>
      </c>
      <c r="O406" s="47"/>
      <c r="P406" s="43">
        <v>3683000</v>
      </c>
      <c r="Q406" s="47"/>
      <c r="R406" s="43">
        <v>1678000</v>
      </c>
      <c r="S406" s="43">
        <f t="shared" si="102"/>
        <v>0</v>
      </c>
      <c r="T406" s="12"/>
      <c r="U406" s="78"/>
    </row>
    <row r="407" spans="1:21" x14ac:dyDescent="0.25">
      <c r="A407" s="9"/>
      <c r="C407" s="6" t="s">
        <v>219</v>
      </c>
      <c r="F407" s="43">
        <f t="shared" si="101"/>
        <v>19828000</v>
      </c>
      <c r="G407" s="47"/>
      <c r="H407" s="43">
        <v>998000</v>
      </c>
      <c r="I407" s="47"/>
      <c r="J407" s="43">
        <v>17701000</v>
      </c>
      <c r="K407" s="47"/>
      <c r="L407" s="43">
        <v>1129000</v>
      </c>
      <c r="M407" s="47"/>
      <c r="N407" s="43">
        <v>20924000</v>
      </c>
      <c r="O407" s="47"/>
      <c r="P407" s="43">
        <v>10195000</v>
      </c>
      <c r="Q407" s="47"/>
      <c r="R407" s="43">
        <v>11291000</v>
      </c>
      <c r="S407" s="43">
        <f t="shared" si="102"/>
        <v>0</v>
      </c>
      <c r="T407" s="12"/>
      <c r="U407" s="78"/>
    </row>
    <row r="408" spans="1:21" x14ac:dyDescent="0.25">
      <c r="A408" s="9"/>
      <c r="C408" s="6" t="s">
        <v>220</v>
      </c>
      <c r="F408" s="43">
        <f t="shared" si="101"/>
        <v>373000</v>
      </c>
      <c r="G408" s="47"/>
      <c r="H408" s="43">
        <v>0</v>
      </c>
      <c r="I408" s="47"/>
      <c r="J408" s="43">
        <v>321000</v>
      </c>
      <c r="K408" s="47"/>
      <c r="L408" s="43">
        <v>52000</v>
      </c>
      <c r="M408" s="47"/>
      <c r="N408" s="43">
        <v>122000</v>
      </c>
      <c r="O408" s="47"/>
      <c r="P408" s="43">
        <v>252000</v>
      </c>
      <c r="Q408" s="47"/>
      <c r="R408" s="43">
        <v>1000</v>
      </c>
      <c r="S408" s="43">
        <f t="shared" si="102"/>
        <v>0</v>
      </c>
      <c r="T408" s="12"/>
      <c r="U408" s="78"/>
    </row>
    <row r="409" spans="1:21" x14ac:dyDescent="0.25">
      <c r="A409" s="9"/>
      <c r="C409" s="6" t="s">
        <v>221</v>
      </c>
      <c r="F409" s="43">
        <f t="shared" si="101"/>
        <v>3263000</v>
      </c>
      <c r="G409" s="47"/>
      <c r="H409" s="43">
        <v>2271000</v>
      </c>
      <c r="I409" s="47"/>
      <c r="J409" s="43">
        <v>855000</v>
      </c>
      <c r="K409" s="47"/>
      <c r="L409" s="43">
        <v>137000</v>
      </c>
      <c r="M409" s="47"/>
      <c r="N409" s="43">
        <v>2090000</v>
      </c>
      <c r="O409" s="47"/>
      <c r="P409" s="43">
        <v>1173000</v>
      </c>
      <c r="Q409" s="47"/>
      <c r="R409" s="43">
        <v>0</v>
      </c>
      <c r="S409" s="43">
        <f t="shared" si="102"/>
        <v>0</v>
      </c>
      <c r="T409" s="12"/>
      <c r="U409" s="78"/>
    </row>
    <row r="410" spans="1:21" x14ac:dyDescent="0.25">
      <c r="A410" s="9"/>
      <c r="B410" s="9"/>
      <c r="C410" s="6" t="s">
        <v>222</v>
      </c>
      <c r="F410" s="43">
        <f t="shared" si="101"/>
        <v>247000</v>
      </c>
      <c r="G410" s="47"/>
      <c r="H410" s="43">
        <v>1386000</v>
      </c>
      <c r="I410" s="47"/>
      <c r="J410" s="43">
        <v>-1216000</v>
      </c>
      <c r="K410" s="47"/>
      <c r="L410" s="43">
        <v>77000</v>
      </c>
      <c r="M410" s="47"/>
      <c r="N410" s="43">
        <v>1436000</v>
      </c>
      <c r="O410" s="47"/>
      <c r="P410" s="43">
        <v>1541000</v>
      </c>
      <c r="Q410" s="47"/>
      <c r="R410" s="43">
        <v>2730000</v>
      </c>
      <c r="S410" s="43">
        <f t="shared" si="102"/>
        <v>0</v>
      </c>
      <c r="T410" s="12"/>
      <c r="U410" s="78"/>
    </row>
    <row r="411" spans="1:21" x14ac:dyDescent="0.25">
      <c r="A411" s="9"/>
      <c r="C411" s="6" t="s">
        <v>223</v>
      </c>
      <c r="F411" s="43">
        <f t="shared" si="101"/>
        <v>64734000</v>
      </c>
      <c r="G411" s="47"/>
      <c r="H411" s="43">
        <v>4971000</v>
      </c>
      <c r="I411" s="47"/>
      <c r="J411" s="43">
        <v>58215000</v>
      </c>
      <c r="K411" s="47"/>
      <c r="L411" s="43">
        <v>1548000</v>
      </c>
      <c r="M411" s="47"/>
      <c r="N411" s="43">
        <v>54687000</v>
      </c>
      <c r="O411" s="47"/>
      <c r="P411" s="43">
        <v>36865000</v>
      </c>
      <c r="Q411" s="47"/>
      <c r="R411" s="43">
        <v>26818000</v>
      </c>
      <c r="S411" s="43">
        <f t="shared" si="102"/>
        <v>0</v>
      </c>
      <c r="T411" s="12"/>
      <c r="U411" s="78"/>
    </row>
    <row r="412" spans="1:21" x14ac:dyDescent="0.25">
      <c r="A412" s="9"/>
      <c r="C412" s="6" t="s">
        <v>224</v>
      </c>
      <c r="F412" s="43">
        <f t="shared" si="101"/>
        <v>749000</v>
      </c>
      <c r="G412" s="47"/>
      <c r="H412" s="43">
        <v>0</v>
      </c>
      <c r="I412" s="47"/>
      <c r="J412" s="43">
        <v>377000</v>
      </c>
      <c r="K412" s="47"/>
      <c r="L412" s="43">
        <v>372000</v>
      </c>
      <c r="M412" s="47"/>
      <c r="N412" s="43">
        <v>396000</v>
      </c>
      <c r="O412" s="47"/>
      <c r="P412" s="43">
        <v>353000</v>
      </c>
      <c r="Q412" s="47"/>
      <c r="R412" s="43">
        <v>0</v>
      </c>
      <c r="S412" s="43">
        <f t="shared" si="102"/>
        <v>0</v>
      </c>
      <c r="T412" s="12"/>
      <c r="U412" s="78"/>
    </row>
    <row r="413" spans="1:21" x14ac:dyDescent="0.25">
      <c r="A413" s="9"/>
      <c r="C413" s="6" t="s">
        <v>225</v>
      </c>
      <c r="F413" s="43">
        <f t="shared" si="101"/>
        <v>7000</v>
      </c>
      <c r="G413" s="47"/>
      <c r="H413" s="43">
        <v>0</v>
      </c>
      <c r="I413" s="47"/>
      <c r="J413" s="43">
        <v>7000</v>
      </c>
      <c r="K413" s="47"/>
      <c r="L413" s="43">
        <v>0</v>
      </c>
      <c r="M413" s="47"/>
      <c r="N413" s="43">
        <v>0</v>
      </c>
      <c r="O413" s="47"/>
      <c r="P413" s="43">
        <v>7000</v>
      </c>
      <c r="Q413" s="47"/>
      <c r="R413" s="43">
        <v>0</v>
      </c>
      <c r="S413" s="43">
        <f t="shared" si="102"/>
        <v>0</v>
      </c>
      <c r="T413" s="12"/>
      <c r="U413" s="78"/>
    </row>
    <row r="414" spans="1:21" x14ac:dyDescent="0.25">
      <c r="A414" s="9"/>
      <c r="C414" s="6" t="s">
        <v>226</v>
      </c>
      <c r="D414" s="6"/>
      <c r="F414" s="43">
        <f t="shared" si="101"/>
        <v>3876000</v>
      </c>
      <c r="G414" s="47"/>
      <c r="H414" s="43">
        <v>1587000</v>
      </c>
      <c r="I414" s="47"/>
      <c r="J414" s="43">
        <v>2119000</v>
      </c>
      <c r="K414" s="47"/>
      <c r="L414" s="43">
        <v>170000</v>
      </c>
      <c r="M414" s="47"/>
      <c r="N414" s="43">
        <v>2697000</v>
      </c>
      <c r="O414" s="47"/>
      <c r="P414" s="43">
        <v>1377000</v>
      </c>
      <c r="Q414" s="47"/>
      <c r="R414" s="43">
        <v>198000</v>
      </c>
      <c r="S414" s="43">
        <f t="shared" si="102"/>
        <v>0</v>
      </c>
      <c r="T414" s="12"/>
      <c r="U414" s="78"/>
    </row>
    <row r="415" spans="1:21" x14ac:dyDescent="0.25">
      <c r="A415" s="9"/>
      <c r="B415" s="11"/>
      <c r="C415" s="6" t="s">
        <v>122</v>
      </c>
      <c r="F415" s="43">
        <f t="shared" si="101"/>
        <v>510000</v>
      </c>
      <c r="G415" s="47"/>
      <c r="H415" s="43">
        <v>0</v>
      </c>
      <c r="I415" s="47"/>
      <c r="J415" s="43">
        <v>510000</v>
      </c>
      <c r="K415" s="47"/>
      <c r="L415" s="43">
        <v>0</v>
      </c>
      <c r="M415" s="47"/>
      <c r="N415" s="43">
        <v>317000</v>
      </c>
      <c r="O415" s="47"/>
      <c r="P415" s="43">
        <v>193000</v>
      </c>
      <c r="Q415" s="47"/>
      <c r="R415" s="43">
        <v>0</v>
      </c>
      <c r="S415" s="43">
        <f t="shared" si="102"/>
        <v>0</v>
      </c>
      <c r="T415" s="12"/>
      <c r="U415" s="78"/>
    </row>
    <row r="416" spans="1:21" x14ac:dyDescent="0.25">
      <c r="A416" s="9"/>
      <c r="C416" s="6" t="s">
        <v>227</v>
      </c>
      <c r="F416" s="43">
        <f t="shared" si="101"/>
        <v>2429000</v>
      </c>
      <c r="G416" s="47"/>
      <c r="H416" s="43">
        <v>137000</v>
      </c>
      <c r="I416" s="47"/>
      <c r="J416" s="43">
        <v>2292000</v>
      </c>
      <c r="K416" s="47"/>
      <c r="L416" s="43">
        <v>0</v>
      </c>
      <c r="M416" s="47"/>
      <c r="N416" s="43">
        <v>2405000</v>
      </c>
      <c r="O416" s="47"/>
      <c r="P416" s="43">
        <v>633000</v>
      </c>
      <c r="Q416" s="47"/>
      <c r="R416" s="43">
        <v>609000</v>
      </c>
      <c r="S416" s="43">
        <f t="shared" si="102"/>
        <v>0</v>
      </c>
      <c r="T416" s="12"/>
      <c r="U416" s="78"/>
    </row>
    <row r="417" spans="1:21" x14ac:dyDescent="0.25">
      <c r="A417" s="9"/>
      <c r="C417" s="6" t="s">
        <v>228</v>
      </c>
      <c r="F417" s="43">
        <f t="shared" si="101"/>
        <v>4801000</v>
      </c>
      <c r="G417" s="47"/>
      <c r="H417" s="43">
        <v>559000</v>
      </c>
      <c r="I417" s="47"/>
      <c r="J417" s="43">
        <v>4097000</v>
      </c>
      <c r="K417" s="47"/>
      <c r="L417" s="43">
        <v>145000</v>
      </c>
      <c r="M417" s="47"/>
      <c r="N417" s="43">
        <v>6608000</v>
      </c>
      <c r="O417" s="47"/>
      <c r="P417" s="43">
        <v>2442000</v>
      </c>
      <c r="Q417" s="47"/>
      <c r="R417" s="43">
        <v>4249000</v>
      </c>
      <c r="S417" s="43">
        <f t="shared" si="102"/>
        <v>0</v>
      </c>
      <c r="T417" s="12"/>
      <c r="U417" s="78"/>
    </row>
    <row r="418" spans="1:21" x14ac:dyDescent="0.25">
      <c r="A418" s="9"/>
      <c r="C418" s="6" t="s">
        <v>229</v>
      </c>
      <c r="F418" s="43">
        <f t="shared" si="101"/>
        <v>5001000</v>
      </c>
      <c r="G418" s="47"/>
      <c r="H418" s="43">
        <v>1637000</v>
      </c>
      <c r="I418" s="47"/>
      <c r="J418" s="43">
        <v>2870000</v>
      </c>
      <c r="K418" s="47"/>
      <c r="L418" s="43">
        <v>494000</v>
      </c>
      <c r="M418" s="47"/>
      <c r="N418" s="43">
        <v>5794000</v>
      </c>
      <c r="O418" s="47"/>
      <c r="P418" s="43">
        <v>2021000</v>
      </c>
      <c r="Q418" s="47"/>
      <c r="R418" s="43">
        <v>2814000</v>
      </c>
      <c r="S418" s="43">
        <f t="shared" si="102"/>
        <v>0</v>
      </c>
      <c r="T418" s="12"/>
      <c r="U418" s="78"/>
    </row>
    <row r="419" spans="1:21" x14ac:dyDescent="0.25">
      <c r="A419" s="9"/>
      <c r="C419" s="6" t="s">
        <v>247</v>
      </c>
      <c r="F419" s="43">
        <f t="shared" si="101"/>
        <v>19000</v>
      </c>
      <c r="G419" s="47"/>
      <c r="H419" s="43">
        <v>0</v>
      </c>
      <c r="I419" s="47"/>
      <c r="J419" s="43">
        <v>0</v>
      </c>
      <c r="K419" s="47"/>
      <c r="L419" s="43">
        <v>19000</v>
      </c>
      <c r="M419" s="47"/>
      <c r="N419" s="43">
        <v>13000</v>
      </c>
      <c r="O419" s="47"/>
      <c r="P419" s="43">
        <v>5000</v>
      </c>
      <c r="Q419" s="47"/>
      <c r="R419" s="43">
        <v>-1000</v>
      </c>
      <c r="S419" s="43">
        <f t="shared" si="102"/>
        <v>0</v>
      </c>
      <c r="T419" s="12"/>
      <c r="U419" s="78"/>
    </row>
    <row r="420" spans="1:21" x14ac:dyDescent="0.25">
      <c r="A420" s="9"/>
      <c r="C420" s="6" t="s">
        <v>231</v>
      </c>
      <c r="F420" s="43">
        <f t="shared" si="101"/>
        <v>6331000</v>
      </c>
      <c r="G420" s="47"/>
      <c r="H420" s="43">
        <v>522000</v>
      </c>
      <c r="I420" s="47"/>
      <c r="J420" s="43">
        <v>5241000</v>
      </c>
      <c r="K420" s="47"/>
      <c r="L420" s="43">
        <v>568000</v>
      </c>
      <c r="M420" s="47"/>
      <c r="N420" s="43">
        <v>4602000</v>
      </c>
      <c r="O420" s="47"/>
      <c r="P420" s="43">
        <v>4193000</v>
      </c>
      <c r="Q420" s="47"/>
      <c r="R420" s="43">
        <v>2464000</v>
      </c>
      <c r="S420" s="43">
        <f t="shared" si="102"/>
        <v>0</v>
      </c>
      <c r="T420" s="12"/>
      <c r="U420" s="78"/>
    </row>
    <row r="421" spans="1:21" x14ac:dyDescent="0.25">
      <c r="A421" s="9"/>
      <c r="C421" s="6" t="s">
        <v>232</v>
      </c>
      <c r="F421" s="43">
        <f t="shared" si="101"/>
        <v>11397000</v>
      </c>
      <c r="G421" s="47"/>
      <c r="H421" s="43">
        <v>1473000</v>
      </c>
      <c r="I421" s="47"/>
      <c r="J421" s="43">
        <v>9215000</v>
      </c>
      <c r="K421" s="47"/>
      <c r="L421" s="43">
        <v>709000</v>
      </c>
      <c r="M421" s="47"/>
      <c r="N421" s="43">
        <v>10008000</v>
      </c>
      <c r="O421" s="47"/>
      <c r="P421" s="43">
        <v>4462000</v>
      </c>
      <c r="Q421" s="47"/>
      <c r="R421" s="43">
        <v>3073000</v>
      </c>
      <c r="S421" s="43">
        <f t="shared" si="102"/>
        <v>0</v>
      </c>
      <c r="T421" s="12"/>
      <c r="U421" s="78"/>
    </row>
    <row r="422" spans="1:21" x14ac:dyDescent="0.25">
      <c r="A422" s="9"/>
      <c r="C422" s="6" t="s">
        <v>233</v>
      </c>
      <c r="F422" s="43">
        <f t="shared" si="101"/>
        <v>11858000</v>
      </c>
      <c r="G422" s="47"/>
      <c r="H422" s="43">
        <v>811000</v>
      </c>
      <c r="I422" s="47"/>
      <c r="J422" s="43">
        <v>10483000</v>
      </c>
      <c r="K422" s="47"/>
      <c r="L422" s="43">
        <v>564000</v>
      </c>
      <c r="M422" s="47"/>
      <c r="N422" s="43">
        <v>12290000</v>
      </c>
      <c r="O422" s="47"/>
      <c r="P422" s="43">
        <v>5941000</v>
      </c>
      <c r="Q422" s="47"/>
      <c r="R422" s="43">
        <v>6373000</v>
      </c>
      <c r="S422" s="43">
        <f t="shared" si="102"/>
        <v>0</v>
      </c>
      <c r="T422" s="12"/>
      <c r="U422" s="78"/>
    </row>
    <row r="423" spans="1:21" x14ac:dyDescent="0.25">
      <c r="A423" s="9"/>
      <c r="C423" s="6" t="s">
        <v>234</v>
      </c>
      <c r="F423" s="43">
        <f t="shared" si="101"/>
        <v>4921000</v>
      </c>
      <c r="G423" s="47"/>
      <c r="H423" s="43">
        <v>269000</v>
      </c>
      <c r="I423" s="47"/>
      <c r="J423" s="43">
        <v>4636000</v>
      </c>
      <c r="K423" s="47"/>
      <c r="L423" s="43">
        <v>16000</v>
      </c>
      <c r="M423" s="47"/>
      <c r="N423" s="43">
        <v>7074000</v>
      </c>
      <c r="O423" s="47"/>
      <c r="P423" s="43">
        <v>1053000</v>
      </c>
      <c r="Q423" s="47"/>
      <c r="R423" s="43">
        <v>3206000</v>
      </c>
      <c r="S423" s="43">
        <f t="shared" si="102"/>
        <v>0</v>
      </c>
      <c r="T423" s="12"/>
      <c r="U423" s="78"/>
    </row>
    <row r="424" spans="1:21" x14ac:dyDescent="0.25">
      <c r="A424" s="9"/>
      <c r="B424" s="9"/>
      <c r="C424" s="6" t="s">
        <v>235</v>
      </c>
      <c r="F424" s="43">
        <f t="shared" si="101"/>
        <v>7886000</v>
      </c>
      <c r="G424" s="47"/>
      <c r="H424" s="43">
        <v>1683000</v>
      </c>
      <c r="I424" s="47"/>
      <c r="J424" s="43">
        <v>6029000</v>
      </c>
      <c r="K424" s="47"/>
      <c r="L424" s="43">
        <v>174000</v>
      </c>
      <c r="M424" s="47"/>
      <c r="N424" s="43">
        <v>8519000</v>
      </c>
      <c r="O424" s="47"/>
      <c r="P424" s="43">
        <v>3391000</v>
      </c>
      <c r="Q424" s="47"/>
      <c r="R424" s="43">
        <v>4024000</v>
      </c>
      <c r="S424" s="43">
        <f t="shared" si="102"/>
        <v>0</v>
      </c>
      <c r="T424" s="12"/>
      <c r="U424" s="78"/>
    </row>
    <row r="425" spans="1:21" x14ac:dyDescent="0.25">
      <c r="A425" s="9"/>
      <c r="B425" s="9"/>
      <c r="C425" s="6" t="s">
        <v>236</v>
      </c>
      <c r="F425" s="43">
        <f t="shared" si="101"/>
        <v>19607000</v>
      </c>
      <c r="G425" s="47"/>
      <c r="H425" s="43">
        <v>2069000</v>
      </c>
      <c r="I425" s="47"/>
      <c r="J425" s="43">
        <v>16308000</v>
      </c>
      <c r="K425" s="47"/>
      <c r="L425" s="43">
        <v>1230000</v>
      </c>
      <c r="M425" s="47"/>
      <c r="N425" s="43">
        <v>17654000</v>
      </c>
      <c r="O425" s="47"/>
      <c r="P425" s="43">
        <v>11324000</v>
      </c>
      <c r="Q425" s="47"/>
      <c r="R425" s="43">
        <v>9371000</v>
      </c>
      <c r="S425" s="43">
        <f t="shared" si="102"/>
        <v>0</v>
      </c>
      <c r="T425" s="12"/>
      <c r="U425" s="78"/>
    </row>
    <row r="426" spans="1:21" x14ac:dyDescent="0.25">
      <c r="A426" s="9"/>
      <c r="B426" s="16"/>
      <c r="C426" s="6" t="s">
        <v>237</v>
      </c>
      <c r="F426" s="43">
        <f t="shared" si="101"/>
        <v>2220000</v>
      </c>
      <c r="G426" s="47"/>
      <c r="H426" s="43">
        <v>1221000</v>
      </c>
      <c r="I426" s="47"/>
      <c r="J426" s="43">
        <v>968000</v>
      </c>
      <c r="K426" s="47"/>
      <c r="L426" s="43">
        <v>31000</v>
      </c>
      <c r="M426" s="47"/>
      <c r="N426" s="43">
        <v>1488000</v>
      </c>
      <c r="O426" s="47"/>
      <c r="P426" s="43">
        <v>860000</v>
      </c>
      <c r="Q426" s="47"/>
      <c r="R426" s="43">
        <v>128000</v>
      </c>
      <c r="S426" s="43">
        <f t="shared" si="102"/>
        <v>0</v>
      </c>
      <c r="T426" s="12"/>
      <c r="U426" s="78"/>
    </row>
    <row r="427" spans="1:21" x14ac:dyDescent="0.25">
      <c r="A427" s="9"/>
      <c r="B427" s="9"/>
      <c r="C427" s="6" t="s">
        <v>238</v>
      </c>
      <c r="F427" s="43">
        <f t="shared" si="101"/>
        <v>3670000</v>
      </c>
      <c r="G427" s="47"/>
      <c r="H427" s="43">
        <v>188000</v>
      </c>
      <c r="I427" s="47"/>
      <c r="J427" s="43">
        <v>3426000</v>
      </c>
      <c r="K427" s="47"/>
      <c r="L427" s="43">
        <v>56000</v>
      </c>
      <c r="M427" s="47"/>
      <c r="N427" s="43">
        <v>3052000</v>
      </c>
      <c r="O427" s="47"/>
      <c r="P427" s="43">
        <v>1803000</v>
      </c>
      <c r="Q427" s="47"/>
      <c r="R427" s="43">
        <v>1185000</v>
      </c>
      <c r="S427" s="43">
        <f t="shared" si="102"/>
        <v>0</v>
      </c>
      <c r="T427" s="12"/>
      <c r="U427" s="78"/>
    </row>
    <row r="428" spans="1:21" x14ac:dyDescent="0.25">
      <c r="A428" s="9"/>
      <c r="B428" s="9"/>
      <c r="C428" s="6" t="s">
        <v>239</v>
      </c>
      <c r="F428" s="43">
        <f t="shared" si="101"/>
        <v>1236000</v>
      </c>
      <c r="G428" s="47"/>
      <c r="H428" s="43">
        <v>1000</v>
      </c>
      <c r="I428" s="47"/>
      <c r="J428" s="43">
        <v>1177000</v>
      </c>
      <c r="K428" s="47"/>
      <c r="L428" s="43">
        <v>58000</v>
      </c>
      <c r="M428" s="47"/>
      <c r="N428" s="43">
        <v>1354000</v>
      </c>
      <c r="O428" s="47"/>
      <c r="P428" s="43">
        <v>602000</v>
      </c>
      <c r="Q428" s="47"/>
      <c r="R428" s="43">
        <v>720000</v>
      </c>
      <c r="S428" s="43">
        <f t="shared" si="102"/>
        <v>0</v>
      </c>
      <c r="T428" s="12"/>
      <c r="U428" s="78"/>
    </row>
    <row r="429" spans="1:21" s="78" customFormat="1" x14ac:dyDescent="0.25">
      <c r="A429" s="53"/>
      <c r="B429" s="53"/>
      <c r="C429" s="78" t="s">
        <v>507</v>
      </c>
      <c r="D429" s="53"/>
      <c r="F429" s="43">
        <f t="shared" ref="F429" si="103">SUM(H429:L429)</f>
        <v>189000</v>
      </c>
      <c r="G429" s="47"/>
      <c r="H429" s="43">
        <v>0</v>
      </c>
      <c r="I429" s="47"/>
      <c r="J429" s="43">
        <v>189000</v>
      </c>
      <c r="K429" s="47"/>
      <c r="L429" s="43">
        <v>0</v>
      </c>
      <c r="M429" s="47"/>
      <c r="N429" s="43">
        <v>102000</v>
      </c>
      <c r="O429" s="47"/>
      <c r="P429" s="43">
        <v>86000</v>
      </c>
      <c r="Q429" s="47"/>
      <c r="R429" s="43">
        <v>-1000</v>
      </c>
      <c r="S429" s="43">
        <f t="shared" ref="S429" si="104">SUM(N429:P429)-R429-F429</f>
        <v>0</v>
      </c>
      <c r="T429" s="77"/>
    </row>
    <row r="430" spans="1:21" x14ac:dyDescent="0.25">
      <c r="A430" s="9"/>
      <c r="B430" s="9"/>
      <c r="C430" s="6" t="s">
        <v>240</v>
      </c>
      <c r="F430" s="43">
        <f t="shared" si="101"/>
        <v>24589000</v>
      </c>
      <c r="G430" s="47"/>
      <c r="H430" s="43">
        <v>1696000</v>
      </c>
      <c r="I430" s="47"/>
      <c r="J430" s="43">
        <v>22260000</v>
      </c>
      <c r="K430" s="47"/>
      <c r="L430" s="43">
        <v>633000</v>
      </c>
      <c r="M430" s="47"/>
      <c r="N430" s="43">
        <v>18882000</v>
      </c>
      <c r="O430" s="47"/>
      <c r="P430" s="43">
        <v>7697000</v>
      </c>
      <c r="Q430" s="47"/>
      <c r="R430" s="43">
        <v>1990000</v>
      </c>
      <c r="S430" s="43">
        <f t="shared" si="102"/>
        <v>0</v>
      </c>
      <c r="T430" s="12"/>
      <c r="U430" s="78"/>
    </row>
    <row r="431" spans="1:21" x14ac:dyDescent="0.25">
      <c r="A431" s="9"/>
      <c r="B431" s="9"/>
      <c r="C431" s="6" t="s">
        <v>123</v>
      </c>
      <c r="F431" s="43">
        <f t="shared" si="101"/>
        <v>3564000</v>
      </c>
      <c r="G431" s="47"/>
      <c r="H431" s="43">
        <v>1311000</v>
      </c>
      <c r="I431" s="47"/>
      <c r="J431" s="43">
        <v>1898000</v>
      </c>
      <c r="K431" s="47"/>
      <c r="L431" s="43">
        <v>355000</v>
      </c>
      <c r="M431" s="47"/>
      <c r="N431" s="43">
        <v>2986000</v>
      </c>
      <c r="O431" s="47"/>
      <c r="P431" s="43">
        <v>2023000</v>
      </c>
      <c r="Q431" s="47"/>
      <c r="R431" s="43">
        <v>1445000</v>
      </c>
      <c r="S431" s="43">
        <f t="shared" si="102"/>
        <v>0</v>
      </c>
      <c r="T431" s="12"/>
      <c r="U431" s="78"/>
    </row>
    <row r="432" spans="1:21" x14ac:dyDescent="0.25">
      <c r="A432" s="9"/>
      <c r="B432" s="9"/>
      <c r="C432" s="6" t="s">
        <v>241</v>
      </c>
      <c r="F432" s="43">
        <f t="shared" si="101"/>
        <v>3722000</v>
      </c>
      <c r="G432" s="47"/>
      <c r="H432" s="43">
        <v>388000</v>
      </c>
      <c r="I432" s="47"/>
      <c r="J432" s="43">
        <v>3331000</v>
      </c>
      <c r="K432" s="47"/>
      <c r="L432" s="43">
        <v>3000</v>
      </c>
      <c r="M432" s="47"/>
      <c r="N432" s="43">
        <v>4305000</v>
      </c>
      <c r="O432" s="47"/>
      <c r="P432" s="43">
        <v>1230000</v>
      </c>
      <c r="Q432" s="47"/>
      <c r="R432" s="43">
        <v>1813000</v>
      </c>
      <c r="S432" s="43">
        <f t="shared" si="102"/>
        <v>0</v>
      </c>
      <c r="T432" s="12"/>
      <c r="U432" s="78"/>
    </row>
    <row r="433" spans="1:21" x14ac:dyDescent="0.25">
      <c r="A433" s="9"/>
      <c r="B433" s="9"/>
      <c r="C433" s="6" t="s">
        <v>242</v>
      </c>
      <c r="F433" s="43">
        <f t="shared" si="101"/>
        <v>904000</v>
      </c>
      <c r="G433" s="47"/>
      <c r="H433" s="43">
        <v>0</v>
      </c>
      <c r="I433" s="47"/>
      <c r="J433" s="43">
        <v>904000</v>
      </c>
      <c r="K433" s="47"/>
      <c r="L433" s="43">
        <v>0</v>
      </c>
      <c r="M433" s="47"/>
      <c r="N433" s="43">
        <v>2551000</v>
      </c>
      <c r="O433" s="47"/>
      <c r="P433" s="43">
        <v>489000</v>
      </c>
      <c r="Q433" s="47"/>
      <c r="R433" s="43">
        <v>2136000</v>
      </c>
      <c r="S433" s="43">
        <f t="shared" si="102"/>
        <v>0</v>
      </c>
      <c r="T433" s="12"/>
      <c r="U433" s="78"/>
    </row>
    <row r="434" spans="1:21" x14ac:dyDescent="0.25">
      <c r="A434" s="9"/>
      <c r="B434" s="9"/>
      <c r="C434" s="6" t="s">
        <v>243</v>
      </c>
      <c r="F434" s="43">
        <f t="shared" si="101"/>
        <v>12194000</v>
      </c>
      <c r="G434" s="47"/>
      <c r="H434" s="43">
        <v>6511000</v>
      </c>
      <c r="I434" s="47"/>
      <c r="J434" s="43">
        <v>74000</v>
      </c>
      <c r="K434" s="47"/>
      <c r="L434" s="43">
        <v>5609000</v>
      </c>
      <c r="M434" s="47"/>
      <c r="N434" s="43">
        <v>7140000</v>
      </c>
      <c r="O434" s="47"/>
      <c r="P434" s="43">
        <v>5135000</v>
      </c>
      <c r="Q434" s="47"/>
      <c r="R434" s="43">
        <v>81000</v>
      </c>
      <c r="S434" s="43">
        <f t="shared" si="102"/>
        <v>0</v>
      </c>
      <c r="T434" s="12"/>
      <c r="U434" s="78"/>
    </row>
    <row r="435" spans="1:21" s="78" customFormat="1" x14ac:dyDescent="0.25">
      <c r="A435" s="53"/>
      <c r="B435" s="53"/>
      <c r="C435" s="78" t="s">
        <v>508</v>
      </c>
      <c r="D435" s="53"/>
      <c r="F435" s="43">
        <f t="shared" ref="F435" si="105">SUM(H435:L435)</f>
        <v>2000</v>
      </c>
      <c r="G435" s="47"/>
      <c r="H435" s="43">
        <v>2000</v>
      </c>
      <c r="I435" s="47"/>
      <c r="J435" s="43">
        <v>0</v>
      </c>
      <c r="K435" s="47"/>
      <c r="L435" s="43">
        <v>0</v>
      </c>
      <c r="M435" s="47"/>
      <c r="N435" s="43">
        <v>0</v>
      </c>
      <c r="O435" s="47"/>
      <c r="P435" s="43">
        <v>2000</v>
      </c>
      <c r="Q435" s="47"/>
      <c r="R435" s="43">
        <v>0</v>
      </c>
      <c r="S435" s="43">
        <f t="shared" ref="S435" si="106">SUM(N435:P435)-R435-F435</f>
        <v>0</v>
      </c>
      <c r="T435" s="77"/>
    </row>
    <row r="436" spans="1:21" x14ac:dyDescent="0.25">
      <c r="A436" s="9"/>
      <c r="B436" s="9"/>
      <c r="C436" s="6" t="s">
        <v>244</v>
      </c>
      <c r="F436" s="43">
        <f t="shared" si="101"/>
        <v>-368000</v>
      </c>
      <c r="G436" s="47"/>
      <c r="H436" s="43">
        <v>0</v>
      </c>
      <c r="I436" s="47"/>
      <c r="J436" s="43">
        <v>-368000</v>
      </c>
      <c r="K436" s="47"/>
      <c r="L436" s="43">
        <v>0</v>
      </c>
      <c r="M436" s="47"/>
      <c r="N436" s="43">
        <v>5000</v>
      </c>
      <c r="O436" s="47"/>
      <c r="P436" s="43">
        <v>-373000</v>
      </c>
      <c r="Q436" s="47"/>
      <c r="R436" s="43">
        <v>0</v>
      </c>
      <c r="S436" s="43">
        <f t="shared" si="102"/>
        <v>0</v>
      </c>
      <c r="T436" s="12"/>
      <c r="U436" s="78"/>
    </row>
    <row r="437" spans="1:21" x14ac:dyDescent="0.25">
      <c r="A437" s="9"/>
      <c r="B437" s="9"/>
      <c r="C437" s="6" t="s">
        <v>245</v>
      </c>
      <c r="F437" s="46">
        <f t="shared" ref="F437" si="107">SUM(H437:L437)</f>
        <v>4212000</v>
      </c>
      <c r="G437" s="47"/>
      <c r="H437" s="46">
        <v>732000</v>
      </c>
      <c r="I437" s="47"/>
      <c r="J437" s="46">
        <v>3470000</v>
      </c>
      <c r="K437" s="47"/>
      <c r="L437" s="46">
        <v>10000</v>
      </c>
      <c r="M437" s="47"/>
      <c r="N437" s="46">
        <v>4116000</v>
      </c>
      <c r="O437" s="47"/>
      <c r="P437" s="46">
        <v>1203000</v>
      </c>
      <c r="Q437" s="47"/>
      <c r="R437" s="46">
        <v>1107000</v>
      </c>
      <c r="S437" s="43">
        <f t="shared" si="102"/>
        <v>0</v>
      </c>
      <c r="T437" s="12"/>
      <c r="U437" s="78"/>
    </row>
    <row r="438" spans="1:21" x14ac:dyDescent="0.25">
      <c r="A438" s="9"/>
      <c r="B438" s="9"/>
      <c r="G438" s="47"/>
      <c r="I438" s="47"/>
      <c r="K438" s="47"/>
      <c r="M438" s="47"/>
      <c r="O438" s="47"/>
      <c r="Q438" s="47"/>
      <c r="T438" s="12"/>
    </row>
    <row r="439" spans="1:21" x14ac:dyDescent="0.25">
      <c r="B439" s="9"/>
      <c r="E439" s="6" t="s">
        <v>4</v>
      </c>
      <c r="F439" s="46">
        <f>SUM(F398:F437)</f>
        <v>293369000</v>
      </c>
      <c r="G439" s="48"/>
      <c r="H439" s="46">
        <f>SUM(H398:H437)</f>
        <v>39091000</v>
      </c>
      <c r="I439" s="48"/>
      <c r="J439" s="46">
        <f>SUM(J398:J437)</f>
        <v>238686000</v>
      </c>
      <c r="K439" s="48"/>
      <c r="L439" s="46">
        <f>SUM(L398:L437)</f>
        <v>15592000</v>
      </c>
      <c r="M439" s="48"/>
      <c r="N439" s="46">
        <f>SUM(N398:N437)</f>
        <v>277026000</v>
      </c>
      <c r="O439" s="48"/>
      <c r="P439" s="46">
        <f>SUM(P398:P437)</f>
        <v>131916000</v>
      </c>
      <c r="Q439" s="48"/>
      <c r="R439" s="46">
        <f>SUM(R398:R437)</f>
        <v>115573000</v>
      </c>
      <c r="T439" s="12"/>
    </row>
    <row r="440" spans="1:21" x14ac:dyDescent="0.25">
      <c r="B440" s="9"/>
      <c r="G440" s="47"/>
      <c r="I440" s="47"/>
      <c r="K440" s="47"/>
      <c r="M440" s="47"/>
      <c r="O440" s="47"/>
      <c r="Q440" s="47"/>
      <c r="T440" s="12"/>
    </row>
    <row r="441" spans="1:21" x14ac:dyDescent="0.25">
      <c r="B441" s="6" t="s">
        <v>26</v>
      </c>
      <c r="G441" s="47"/>
      <c r="I441" s="47"/>
      <c r="K441" s="47"/>
      <c r="M441" s="47"/>
      <c r="O441" s="47"/>
      <c r="Q441" s="47"/>
      <c r="T441" s="12"/>
    </row>
    <row r="442" spans="1:21" x14ac:dyDescent="0.25">
      <c r="B442" s="9"/>
      <c r="C442" s="6" t="s">
        <v>211</v>
      </c>
      <c r="F442" s="43">
        <f>SUM(H442:L442)</f>
        <v>204000</v>
      </c>
      <c r="G442" s="47"/>
      <c r="H442" s="43">
        <v>0</v>
      </c>
      <c r="I442" s="47"/>
      <c r="J442" s="43">
        <v>1000</v>
      </c>
      <c r="K442" s="47"/>
      <c r="L442" s="43">
        <v>203000</v>
      </c>
      <c r="M442" s="47"/>
      <c r="N442" s="43">
        <v>49000</v>
      </c>
      <c r="O442" s="47"/>
      <c r="P442" s="43">
        <v>154000</v>
      </c>
      <c r="Q442" s="47"/>
      <c r="R442" s="43">
        <v>-1000</v>
      </c>
      <c r="S442" s="43">
        <f t="shared" ref="S442:S475" si="108">SUM(N442:P442)-R442-F442</f>
        <v>0</v>
      </c>
      <c r="T442" s="12"/>
    </row>
    <row r="443" spans="1:21" x14ac:dyDescent="0.25">
      <c r="B443" s="9"/>
      <c r="C443" s="6" t="s">
        <v>212</v>
      </c>
      <c r="F443" s="43">
        <f t="shared" ref="F443:F474" si="109">SUM(H443:L443)</f>
        <v>5761000</v>
      </c>
      <c r="G443" s="47"/>
      <c r="H443" s="43">
        <v>25000</v>
      </c>
      <c r="I443" s="47"/>
      <c r="J443" s="43">
        <v>1084000</v>
      </c>
      <c r="K443" s="47"/>
      <c r="L443" s="43">
        <v>4652000</v>
      </c>
      <c r="M443" s="47"/>
      <c r="N443" s="43">
        <v>2819000</v>
      </c>
      <c r="O443" s="47"/>
      <c r="P443" s="43">
        <v>2986000</v>
      </c>
      <c r="Q443" s="47"/>
      <c r="R443" s="43">
        <v>44000</v>
      </c>
      <c r="S443" s="43">
        <f t="shared" si="108"/>
        <v>0</v>
      </c>
      <c r="T443" s="12"/>
      <c r="U443" s="78"/>
    </row>
    <row r="444" spans="1:21" x14ac:dyDescent="0.25">
      <c r="B444" s="9"/>
      <c r="C444" s="6" t="s">
        <v>213</v>
      </c>
      <c r="F444" s="43">
        <f t="shared" si="109"/>
        <v>3345000</v>
      </c>
      <c r="G444" s="47"/>
      <c r="H444" s="43">
        <v>28000</v>
      </c>
      <c r="I444" s="47"/>
      <c r="J444" s="43">
        <v>53000</v>
      </c>
      <c r="K444" s="47"/>
      <c r="L444" s="43">
        <v>3264000</v>
      </c>
      <c r="M444" s="47"/>
      <c r="N444" s="43">
        <v>2065000</v>
      </c>
      <c r="O444" s="47"/>
      <c r="P444" s="43">
        <v>1280000</v>
      </c>
      <c r="Q444" s="47"/>
      <c r="R444" s="43">
        <v>0</v>
      </c>
      <c r="S444" s="43">
        <f t="shared" si="108"/>
        <v>0</v>
      </c>
      <c r="T444" s="12"/>
      <c r="U444" s="78"/>
    </row>
    <row r="445" spans="1:21" s="52" customFormat="1" x14ac:dyDescent="0.25">
      <c r="B445" s="53"/>
      <c r="C445" s="52" t="s">
        <v>472</v>
      </c>
      <c r="D445" s="53"/>
      <c r="F445" s="43">
        <f t="shared" si="109"/>
        <v>2865000</v>
      </c>
      <c r="G445" s="47"/>
      <c r="H445" s="43">
        <v>157000</v>
      </c>
      <c r="I445" s="47"/>
      <c r="J445" s="43">
        <v>25000</v>
      </c>
      <c r="K445" s="47"/>
      <c r="L445" s="43">
        <v>2683000</v>
      </c>
      <c r="M445" s="47"/>
      <c r="N445" s="43">
        <v>759000</v>
      </c>
      <c r="O445" s="47"/>
      <c r="P445" s="43">
        <v>2107000</v>
      </c>
      <c r="Q445" s="47"/>
      <c r="R445" s="43">
        <v>1000</v>
      </c>
      <c r="S445" s="43">
        <f t="shared" si="108"/>
        <v>0</v>
      </c>
      <c r="T445" s="12"/>
      <c r="U445" s="78"/>
    </row>
    <row r="446" spans="1:21" x14ac:dyDescent="0.25">
      <c r="B446" s="23"/>
      <c r="C446" s="6" t="s">
        <v>246</v>
      </c>
      <c r="F446" s="43">
        <f t="shared" si="109"/>
        <v>4070000</v>
      </c>
      <c r="G446" s="47"/>
      <c r="H446" s="43">
        <v>0</v>
      </c>
      <c r="I446" s="47"/>
      <c r="J446" s="43">
        <v>547000</v>
      </c>
      <c r="K446" s="47"/>
      <c r="L446" s="43">
        <v>3523000</v>
      </c>
      <c r="M446" s="47"/>
      <c r="N446" s="43">
        <v>1396000</v>
      </c>
      <c r="O446" s="47"/>
      <c r="P446" s="43">
        <v>2810000</v>
      </c>
      <c r="Q446" s="47"/>
      <c r="R446" s="43">
        <v>136000</v>
      </c>
      <c r="S446" s="43">
        <f t="shared" si="108"/>
        <v>0</v>
      </c>
      <c r="T446" s="12"/>
      <c r="U446" s="78"/>
    </row>
    <row r="447" spans="1:21" x14ac:dyDescent="0.25">
      <c r="B447" s="9"/>
      <c r="C447" s="6" t="s">
        <v>215</v>
      </c>
      <c r="F447" s="43">
        <f t="shared" si="109"/>
        <v>4690000</v>
      </c>
      <c r="G447" s="47"/>
      <c r="H447" s="43">
        <v>0</v>
      </c>
      <c r="I447" s="47"/>
      <c r="J447" s="43">
        <v>520000</v>
      </c>
      <c r="K447" s="47"/>
      <c r="L447" s="43">
        <v>4170000</v>
      </c>
      <c r="M447" s="47"/>
      <c r="N447" s="43">
        <v>2294000</v>
      </c>
      <c r="O447" s="47"/>
      <c r="P447" s="43">
        <v>2397000</v>
      </c>
      <c r="Q447" s="47"/>
      <c r="R447" s="43">
        <v>1000</v>
      </c>
      <c r="S447" s="43">
        <f t="shared" si="108"/>
        <v>0</v>
      </c>
      <c r="T447" s="12"/>
      <c r="U447" s="78"/>
    </row>
    <row r="448" spans="1:21" x14ac:dyDescent="0.25">
      <c r="B448" s="9"/>
      <c r="C448" s="6" t="s">
        <v>216</v>
      </c>
      <c r="F448" s="43">
        <f t="shared" si="109"/>
        <v>748000</v>
      </c>
      <c r="G448" s="47"/>
      <c r="H448" s="43">
        <v>0</v>
      </c>
      <c r="I448" s="47"/>
      <c r="J448" s="43">
        <v>9000</v>
      </c>
      <c r="K448" s="47"/>
      <c r="L448" s="43">
        <v>739000</v>
      </c>
      <c r="M448" s="47"/>
      <c r="N448" s="43">
        <v>424000</v>
      </c>
      <c r="O448" s="47"/>
      <c r="P448" s="43">
        <v>325000</v>
      </c>
      <c r="Q448" s="47"/>
      <c r="R448" s="43">
        <v>1000</v>
      </c>
      <c r="S448" s="43">
        <f t="shared" si="108"/>
        <v>0</v>
      </c>
      <c r="T448" s="12"/>
      <c r="U448" s="78"/>
    </row>
    <row r="449" spans="2:21" x14ac:dyDescent="0.25">
      <c r="B449" s="9"/>
      <c r="C449" s="6" t="s">
        <v>217</v>
      </c>
      <c r="F449" s="43">
        <f t="shared" si="109"/>
        <v>3180000</v>
      </c>
      <c r="G449" s="47"/>
      <c r="H449" s="43">
        <v>0</v>
      </c>
      <c r="I449" s="47"/>
      <c r="J449" s="43">
        <v>24000</v>
      </c>
      <c r="K449" s="47"/>
      <c r="L449" s="43">
        <v>3156000</v>
      </c>
      <c r="M449" s="47"/>
      <c r="N449" s="43">
        <v>1642000</v>
      </c>
      <c r="O449" s="47"/>
      <c r="P449" s="43">
        <v>1538000</v>
      </c>
      <c r="Q449" s="47"/>
      <c r="R449" s="43">
        <v>0</v>
      </c>
      <c r="S449" s="43">
        <f t="shared" si="108"/>
        <v>0</v>
      </c>
      <c r="T449" s="12"/>
      <c r="U449" s="78"/>
    </row>
    <row r="450" spans="2:21" x14ac:dyDescent="0.25">
      <c r="B450" s="9"/>
      <c r="C450" s="6" t="s">
        <v>218</v>
      </c>
      <c r="F450" s="43">
        <f t="shared" si="109"/>
        <v>59000</v>
      </c>
      <c r="G450" s="47"/>
      <c r="H450" s="43">
        <v>0</v>
      </c>
      <c r="I450" s="47"/>
      <c r="J450" s="43">
        <v>0</v>
      </c>
      <c r="K450" s="47"/>
      <c r="L450" s="43">
        <v>59000</v>
      </c>
      <c r="M450" s="47"/>
      <c r="N450" s="43">
        <v>37000</v>
      </c>
      <c r="O450" s="47"/>
      <c r="P450" s="43">
        <v>22000</v>
      </c>
      <c r="Q450" s="47"/>
      <c r="R450" s="43">
        <v>0</v>
      </c>
      <c r="S450" s="43">
        <f t="shared" si="108"/>
        <v>0</v>
      </c>
      <c r="T450" s="12"/>
      <c r="U450" s="78"/>
    </row>
    <row r="451" spans="2:21" x14ac:dyDescent="0.25">
      <c r="B451" s="9"/>
      <c r="C451" s="6" t="s">
        <v>22</v>
      </c>
      <c r="F451" s="43">
        <f t="shared" si="109"/>
        <v>17917000</v>
      </c>
      <c r="G451" s="47"/>
      <c r="H451" s="43">
        <v>5754000</v>
      </c>
      <c r="I451" s="47"/>
      <c r="J451" s="43">
        <v>5827000</v>
      </c>
      <c r="K451" s="47"/>
      <c r="L451" s="43">
        <v>6336000</v>
      </c>
      <c r="M451" s="47"/>
      <c r="N451" s="43">
        <v>8524000</v>
      </c>
      <c r="O451" s="47"/>
      <c r="P451" s="43">
        <v>9525000</v>
      </c>
      <c r="Q451" s="47"/>
      <c r="R451" s="43">
        <v>132000</v>
      </c>
      <c r="S451" s="43">
        <f t="shared" si="108"/>
        <v>0</v>
      </c>
      <c r="T451" s="12"/>
      <c r="U451" s="78"/>
    </row>
    <row r="452" spans="2:21" x14ac:dyDescent="0.25">
      <c r="B452" s="9"/>
      <c r="C452" s="6" t="s">
        <v>219</v>
      </c>
      <c r="F452" s="43">
        <f t="shared" si="109"/>
        <v>1511000</v>
      </c>
      <c r="G452" s="47"/>
      <c r="H452" s="43">
        <v>0</v>
      </c>
      <c r="I452" s="47"/>
      <c r="J452" s="43">
        <v>204000</v>
      </c>
      <c r="K452" s="47"/>
      <c r="L452" s="43">
        <v>1307000</v>
      </c>
      <c r="M452" s="47"/>
      <c r="N452" s="43">
        <v>646000</v>
      </c>
      <c r="O452" s="47"/>
      <c r="P452" s="43">
        <v>865000</v>
      </c>
      <c r="Q452" s="47"/>
      <c r="R452" s="43">
        <v>0</v>
      </c>
      <c r="S452" s="43">
        <f t="shared" si="108"/>
        <v>0</v>
      </c>
      <c r="T452" s="12"/>
      <c r="U452" s="78"/>
    </row>
    <row r="453" spans="2:21" x14ac:dyDescent="0.25">
      <c r="B453" s="9"/>
      <c r="C453" s="6" t="s">
        <v>221</v>
      </c>
      <c r="F453" s="43">
        <f t="shared" si="109"/>
        <v>1559000</v>
      </c>
      <c r="G453" s="47"/>
      <c r="H453" s="43">
        <v>22000</v>
      </c>
      <c r="I453" s="47"/>
      <c r="J453" s="43">
        <v>375000</v>
      </c>
      <c r="K453" s="47"/>
      <c r="L453" s="43">
        <v>1162000</v>
      </c>
      <c r="M453" s="47"/>
      <c r="N453" s="43">
        <v>816000</v>
      </c>
      <c r="O453" s="47"/>
      <c r="P453" s="43">
        <v>742000</v>
      </c>
      <c r="Q453" s="47"/>
      <c r="R453" s="43">
        <v>-1000</v>
      </c>
      <c r="S453" s="43">
        <f t="shared" si="108"/>
        <v>0</v>
      </c>
      <c r="T453" s="12"/>
      <c r="U453" s="78"/>
    </row>
    <row r="454" spans="2:21" x14ac:dyDescent="0.25">
      <c r="B454" s="9"/>
      <c r="C454" s="6" t="s">
        <v>222</v>
      </c>
      <c r="F454" s="43">
        <f t="shared" si="109"/>
        <v>2103000</v>
      </c>
      <c r="G454" s="47"/>
      <c r="H454" s="43">
        <v>5000</v>
      </c>
      <c r="I454" s="47"/>
      <c r="J454" s="43">
        <v>375000</v>
      </c>
      <c r="K454" s="47"/>
      <c r="L454" s="43">
        <v>1723000</v>
      </c>
      <c r="M454" s="47"/>
      <c r="N454" s="43">
        <v>1376000</v>
      </c>
      <c r="O454" s="47"/>
      <c r="P454" s="43">
        <v>736000</v>
      </c>
      <c r="Q454" s="47"/>
      <c r="R454" s="43">
        <v>9000</v>
      </c>
      <c r="S454" s="43">
        <f t="shared" si="108"/>
        <v>0</v>
      </c>
      <c r="T454" s="12"/>
      <c r="U454" s="78"/>
    </row>
    <row r="455" spans="2:21" x14ac:dyDescent="0.25">
      <c r="B455" s="9"/>
      <c r="C455" s="6" t="s">
        <v>223</v>
      </c>
      <c r="F455" s="43">
        <f t="shared" si="109"/>
        <v>19153000</v>
      </c>
      <c r="G455" s="47"/>
      <c r="H455" s="43">
        <v>60000</v>
      </c>
      <c r="I455" s="47"/>
      <c r="J455" s="43">
        <v>1627000</v>
      </c>
      <c r="K455" s="47"/>
      <c r="L455" s="43">
        <v>17466000</v>
      </c>
      <c r="M455" s="47"/>
      <c r="N455" s="43">
        <v>10704000</v>
      </c>
      <c r="O455" s="47"/>
      <c r="P455" s="43">
        <v>8449000</v>
      </c>
      <c r="Q455" s="47"/>
      <c r="R455" s="43">
        <v>0</v>
      </c>
      <c r="S455" s="43">
        <f t="shared" si="108"/>
        <v>0</v>
      </c>
      <c r="T455" s="12"/>
      <c r="U455" s="78"/>
    </row>
    <row r="456" spans="2:21" x14ac:dyDescent="0.25">
      <c r="B456" s="9"/>
      <c r="C456" s="6" t="s">
        <v>224</v>
      </c>
      <c r="F456" s="43">
        <f t="shared" si="109"/>
        <v>3284000</v>
      </c>
      <c r="G456" s="47"/>
      <c r="H456" s="43">
        <v>2499000</v>
      </c>
      <c r="I456" s="47"/>
      <c r="J456" s="43">
        <v>170000</v>
      </c>
      <c r="K456" s="47"/>
      <c r="L456" s="43">
        <v>615000</v>
      </c>
      <c r="M456" s="47"/>
      <c r="N456" s="43">
        <v>1756000</v>
      </c>
      <c r="O456" s="47"/>
      <c r="P456" s="43">
        <v>1585000</v>
      </c>
      <c r="Q456" s="47"/>
      <c r="R456" s="43">
        <v>57000</v>
      </c>
      <c r="S456" s="43">
        <f t="shared" si="108"/>
        <v>0</v>
      </c>
      <c r="T456" s="12"/>
      <c r="U456" s="78"/>
    </row>
    <row r="457" spans="2:21" x14ac:dyDescent="0.25">
      <c r="B457" s="9"/>
      <c r="C457" s="6" t="s">
        <v>226</v>
      </c>
      <c r="F457" s="43">
        <f t="shared" si="109"/>
        <v>6506000</v>
      </c>
      <c r="G457" s="47"/>
      <c r="H457" s="43">
        <v>113000</v>
      </c>
      <c r="I457" s="47"/>
      <c r="J457" s="43">
        <v>289000</v>
      </c>
      <c r="K457" s="47"/>
      <c r="L457" s="43">
        <v>6104000</v>
      </c>
      <c r="M457" s="47"/>
      <c r="N457" s="43">
        <v>2611000</v>
      </c>
      <c r="O457" s="47"/>
      <c r="P457" s="43">
        <v>3895000</v>
      </c>
      <c r="Q457" s="47"/>
      <c r="R457" s="43">
        <v>0</v>
      </c>
      <c r="S457" s="43">
        <f t="shared" si="108"/>
        <v>0</v>
      </c>
      <c r="T457" s="12"/>
      <c r="U457" s="78"/>
    </row>
    <row r="458" spans="2:21" x14ac:dyDescent="0.25">
      <c r="B458" s="23"/>
      <c r="C458" s="6" t="s">
        <v>228</v>
      </c>
      <c r="F458" s="43">
        <f t="shared" si="109"/>
        <v>1028000</v>
      </c>
      <c r="G458" s="47"/>
      <c r="H458" s="43">
        <v>0</v>
      </c>
      <c r="I458" s="47"/>
      <c r="J458" s="43">
        <v>24000</v>
      </c>
      <c r="K458" s="47"/>
      <c r="L458" s="43">
        <v>1004000</v>
      </c>
      <c r="M458" s="47"/>
      <c r="N458" s="43">
        <v>431000</v>
      </c>
      <c r="O458" s="47"/>
      <c r="P458" s="43">
        <v>597000</v>
      </c>
      <c r="Q458" s="47"/>
      <c r="R458" s="43">
        <v>0</v>
      </c>
      <c r="S458" s="43">
        <f t="shared" si="108"/>
        <v>0</v>
      </c>
      <c r="T458" s="12"/>
      <c r="U458" s="78"/>
    </row>
    <row r="459" spans="2:21" x14ac:dyDescent="0.25">
      <c r="B459" s="9"/>
      <c r="C459" s="6" t="s">
        <v>229</v>
      </c>
      <c r="F459" s="43">
        <f t="shared" si="109"/>
        <v>7637000</v>
      </c>
      <c r="G459" s="47"/>
      <c r="H459" s="43">
        <v>0</v>
      </c>
      <c r="I459" s="47"/>
      <c r="J459" s="43">
        <v>338000</v>
      </c>
      <c r="K459" s="47"/>
      <c r="L459" s="43">
        <v>7299000</v>
      </c>
      <c r="M459" s="47"/>
      <c r="N459" s="43">
        <v>4452000</v>
      </c>
      <c r="O459" s="47"/>
      <c r="P459" s="43">
        <v>3484000</v>
      </c>
      <c r="Q459" s="47"/>
      <c r="R459" s="43">
        <v>299000</v>
      </c>
      <c r="S459" s="43">
        <f t="shared" si="108"/>
        <v>0</v>
      </c>
      <c r="T459" s="12"/>
      <c r="U459" s="78"/>
    </row>
    <row r="460" spans="2:21" x14ac:dyDescent="0.25">
      <c r="B460" s="9"/>
      <c r="C460" s="6" t="s">
        <v>247</v>
      </c>
      <c r="F460" s="43">
        <f t="shared" si="109"/>
        <v>106000</v>
      </c>
      <c r="G460" s="47"/>
      <c r="H460" s="43">
        <v>0</v>
      </c>
      <c r="I460" s="47"/>
      <c r="J460" s="43">
        <v>0</v>
      </c>
      <c r="K460" s="47"/>
      <c r="L460" s="43">
        <v>106000</v>
      </c>
      <c r="M460" s="47"/>
      <c r="N460" s="43">
        <v>50000</v>
      </c>
      <c r="O460" s="47"/>
      <c r="P460" s="43">
        <v>57000</v>
      </c>
      <c r="Q460" s="47"/>
      <c r="R460" s="43">
        <v>1000</v>
      </c>
      <c r="S460" s="43">
        <f t="shared" si="108"/>
        <v>0</v>
      </c>
      <c r="T460" s="12"/>
      <c r="U460" s="78"/>
    </row>
    <row r="461" spans="2:21" x14ac:dyDescent="0.25">
      <c r="C461" s="6" t="s">
        <v>231</v>
      </c>
      <c r="F461" s="43">
        <f t="shared" si="109"/>
        <v>464000</v>
      </c>
      <c r="G461" s="47"/>
      <c r="H461" s="43">
        <v>0</v>
      </c>
      <c r="I461" s="47"/>
      <c r="J461" s="43">
        <v>47000</v>
      </c>
      <c r="K461" s="47"/>
      <c r="L461" s="43">
        <v>417000</v>
      </c>
      <c r="M461" s="47"/>
      <c r="N461" s="43">
        <v>292000</v>
      </c>
      <c r="O461" s="47"/>
      <c r="P461" s="43">
        <v>171000</v>
      </c>
      <c r="Q461" s="47"/>
      <c r="R461" s="43">
        <v>-1000</v>
      </c>
      <c r="S461" s="43">
        <f t="shared" si="108"/>
        <v>0</v>
      </c>
      <c r="T461" s="12"/>
      <c r="U461" s="78"/>
    </row>
    <row r="462" spans="2:21" x14ac:dyDescent="0.25">
      <c r="B462" s="23"/>
      <c r="C462" s="6" t="s">
        <v>232</v>
      </c>
      <c r="F462" s="43">
        <f t="shared" si="109"/>
        <v>1820000</v>
      </c>
      <c r="G462" s="47"/>
      <c r="H462" s="43">
        <v>67000</v>
      </c>
      <c r="I462" s="47"/>
      <c r="J462" s="43">
        <v>313000</v>
      </c>
      <c r="K462" s="47"/>
      <c r="L462" s="43">
        <v>1440000</v>
      </c>
      <c r="M462" s="47"/>
      <c r="N462" s="43">
        <v>1003000</v>
      </c>
      <c r="O462" s="47"/>
      <c r="P462" s="43">
        <v>817000</v>
      </c>
      <c r="Q462" s="47"/>
      <c r="R462" s="43">
        <v>0</v>
      </c>
      <c r="S462" s="43">
        <f t="shared" si="108"/>
        <v>0</v>
      </c>
      <c r="T462" s="12"/>
      <c r="U462" s="78"/>
    </row>
    <row r="463" spans="2:21" x14ac:dyDescent="0.25">
      <c r="B463" s="23"/>
      <c r="C463" s="6" t="s">
        <v>233</v>
      </c>
      <c r="F463" s="43">
        <f t="shared" si="109"/>
        <v>891000</v>
      </c>
      <c r="G463" s="47"/>
      <c r="H463" s="43">
        <v>0</v>
      </c>
      <c r="I463" s="47"/>
      <c r="J463" s="43">
        <v>160000</v>
      </c>
      <c r="K463" s="47"/>
      <c r="L463" s="43">
        <v>731000</v>
      </c>
      <c r="M463" s="47"/>
      <c r="N463" s="43">
        <v>477000</v>
      </c>
      <c r="O463" s="47"/>
      <c r="P463" s="43">
        <v>414000</v>
      </c>
      <c r="Q463" s="47"/>
      <c r="R463" s="43">
        <v>0</v>
      </c>
      <c r="S463" s="43">
        <f t="shared" si="108"/>
        <v>0</v>
      </c>
      <c r="T463" s="12"/>
      <c r="U463" s="78"/>
    </row>
    <row r="464" spans="2:21" x14ac:dyDescent="0.25">
      <c r="B464" s="23"/>
      <c r="C464" s="6" t="s">
        <v>234</v>
      </c>
      <c r="F464" s="43">
        <f t="shared" si="109"/>
        <v>999000</v>
      </c>
      <c r="G464" s="47"/>
      <c r="H464" s="43">
        <v>0</v>
      </c>
      <c r="I464" s="47"/>
      <c r="J464" s="43">
        <v>51000</v>
      </c>
      <c r="K464" s="47"/>
      <c r="L464" s="43">
        <v>948000</v>
      </c>
      <c r="M464" s="47"/>
      <c r="N464" s="43">
        <v>411000</v>
      </c>
      <c r="O464" s="47"/>
      <c r="P464" s="43">
        <v>587000</v>
      </c>
      <c r="Q464" s="47"/>
      <c r="R464" s="43">
        <v>-1000</v>
      </c>
      <c r="S464" s="43">
        <f t="shared" si="108"/>
        <v>0</v>
      </c>
      <c r="T464" s="12"/>
      <c r="U464" s="78"/>
    </row>
    <row r="465" spans="2:21" x14ac:dyDescent="0.25">
      <c r="B465" s="23"/>
      <c r="C465" s="6" t="s">
        <v>235</v>
      </c>
      <c r="F465" s="43">
        <f t="shared" si="109"/>
        <v>4449000</v>
      </c>
      <c r="G465" s="47"/>
      <c r="H465" s="43">
        <v>-9000</v>
      </c>
      <c r="I465" s="47"/>
      <c r="J465" s="43">
        <v>331000</v>
      </c>
      <c r="K465" s="47"/>
      <c r="L465" s="43">
        <v>4127000</v>
      </c>
      <c r="M465" s="47"/>
      <c r="N465" s="43">
        <v>2442000</v>
      </c>
      <c r="O465" s="47"/>
      <c r="P465" s="43">
        <v>2006000</v>
      </c>
      <c r="Q465" s="47"/>
      <c r="R465" s="43">
        <v>-1000</v>
      </c>
      <c r="S465" s="43">
        <f t="shared" si="108"/>
        <v>0</v>
      </c>
      <c r="T465" s="12"/>
      <c r="U465" s="78"/>
    </row>
    <row r="466" spans="2:21" x14ac:dyDescent="0.25">
      <c r="B466" s="23"/>
      <c r="C466" s="6" t="s">
        <v>236</v>
      </c>
      <c r="F466" s="43">
        <f t="shared" si="109"/>
        <v>4762000</v>
      </c>
      <c r="G466" s="47"/>
      <c r="H466" s="43">
        <v>2000</v>
      </c>
      <c r="I466" s="47"/>
      <c r="J466" s="43">
        <v>268000</v>
      </c>
      <c r="K466" s="47"/>
      <c r="L466" s="43">
        <v>4492000</v>
      </c>
      <c r="M466" s="47"/>
      <c r="N466" s="43">
        <v>2439000</v>
      </c>
      <c r="O466" s="47"/>
      <c r="P466" s="43">
        <v>2336000</v>
      </c>
      <c r="Q466" s="47"/>
      <c r="R466" s="43">
        <v>13000</v>
      </c>
      <c r="S466" s="43">
        <f t="shared" si="108"/>
        <v>0</v>
      </c>
      <c r="T466" s="12"/>
      <c r="U466" s="78"/>
    </row>
    <row r="467" spans="2:21" s="78" customFormat="1" x14ac:dyDescent="0.25">
      <c r="B467" s="23"/>
      <c r="C467" s="78" t="s">
        <v>509</v>
      </c>
      <c r="D467" s="53"/>
      <c r="F467" s="43">
        <f t="shared" ref="F467" si="110">SUM(H467:L467)</f>
        <v>96000</v>
      </c>
      <c r="G467" s="47"/>
      <c r="H467" s="43">
        <v>0</v>
      </c>
      <c r="I467" s="47"/>
      <c r="J467" s="43">
        <v>0</v>
      </c>
      <c r="K467" s="47"/>
      <c r="L467" s="43">
        <v>96000</v>
      </c>
      <c r="M467" s="47"/>
      <c r="N467" s="43">
        <v>59000</v>
      </c>
      <c r="O467" s="47"/>
      <c r="P467" s="43">
        <v>37000</v>
      </c>
      <c r="Q467" s="47"/>
      <c r="R467" s="43">
        <v>0</v>
      </c>
      <c r="S467" s="43">
        <f t="shared" ref="S467" si="111">SUM(N467:P467)-R467-F467</f>
        <v>0</v>
      </c>
      <c r="T467" s="77"/>
    </row>
    <row r="468" spans="2:21" x14ac:dyDescent="0.25">
      <c r="B468" s="23"/>
      <c r="C468" s="6" t="s">
        <v>237</v>
      </c>
      <c r="F468" s="43">
        <f t="shared" si="109"/>
        <v>6858000</v>
      </c>
      <c r="G468" s="47"/>
      <c r="H468" s="43">
        <v>14000</v>
      </c>
      <c r="I468" s="47"/>
      <c r="J468" s="43">
        <v>188000</v>
      </c>
      <c r="K468" s="47"/>
      <c r="L468" s="43">
        <v>6656000</v>
      </c>
      <c r="M468" s="47"/>
      <c r="N468" s="43">
        <v>2957000</v>
      </c>
      <c r="O468" s="47"/>
      <c r="P468" s="43">
        <v>3901000</v>
      </c>
      <c r="Q468" s="47"/>
      <c r="R468" s="43">
        <v>0</v>
      </c>
      <c r="S468" s="43">
        <f t="shared" si="108"/>
        <v>0</v>
      </c>
      <c r="T468" s="12"/>
      <c r="U468" s="78"/>
    </row>
    <row r="469" spans="2:21" x14ac:dyDescent="0.25">
      <c r="C469" s="6" t="s">
        <v>248</v>
      </c>
      <c r="F469" s="43">
        <f t="shared" si="109"/>
        <v>2269000</v>
      </c>
      <c r="G469" s="47"/>
      <c r="H469" s="43">
        <v>10000</v>
      </c>
      <c r="I469" s="47"/>
      <c r="J469" s="43">
        <v>0</v>
      </c>
      <c r="K469" s="47"/>
      <c r="L469" s="43">
        <v>2259000</v>
      </c>
      <c r="M469" s="47"/>
      <c r="N469" s="43">
        <v>1121000</v>
      </c>
      <c r="O469" s="47"/>
      <c r="P469" s="43">
        <v>1148000</v>
      </c>
      <c r="Q469" s="47"/>
      <c r="R469" s="43">
        <v>0</v>
      </c>
      <c r="S469" s="43">
        <f t="shared" si="108"/>
        <v>0</v>
      </c>
      <c r="T469" s="12"/>
      <c r="U469" s="78"/>
    </row>
    <row r="470" spans="2:21" s="78" customFormat="1" x14ac:dyDescent="0.25">
      <c r="C470" s="78" t="s">
        <v>239</v>
      </c>
      <c r="D470" s="53"/>
      <c r="F470" s="43">
        <f t="shared" ref="F470" si="112">SUM(H470:L470)</f>
        <v>35000</v>
      </c>
      <c r="G470" s="47"/>
      <c r="H470" s="43">
        <v>0</v>
      </c>
      <c r="I470" s="47"/>
      <c r="J470" s="43">
        <v>0</v>
      </c>
      <c r="K470" s="47"/>
      <c r="L470" s="43">
        <v>35000</v>
      </c>
      <c r="M470" s="47"/>
      <c r="N470" s="43">
        <v>16000</v>
      </c>
      <c r="O470" s="47"/>
      <c r="P470" s="43">
        <v>19000</v>
      </c>
      <c r="Q470" s="47"/>
      <c r="R470" s="43">
        <v>0</v>
      </c>
      <c r="S470" s="43">
        <f t="shared" ref="S470" si="113">SUM(N470:P470)-R470-F470</f>
        <v>0</v>
      </c>
      <c r="T470" s="77"/>
    </row>
    <row r="471" spans="2:21" x14ac:dyDescent="0.25">
      <c r="B471" s="23"/>
      <c r="C471" s="6" t="s">
        <v>240</v>
      </c>
      <c r="F471" s="43">
        <f t="shared" si="109"/>
        <v>13618000</v>
      </c>
      <c r="G471" s="47"/>
      <c r="H471" s="43">
        <v>3000</v>
      </c>
      <c r="I471" s="47"/>
      <c r="J471" s="43">
        <v>683000</v>
      </c>
      <c r="K471" s="47"/>
      <c r="L471" s="43">
        <v>12932000</v>
      </c>
      <c r="M471" s="47"/>
      <c r="N471" s="43">
        <v>6700000</v>
      </c>
      <c r="O471" s="47"/>
      <c r="P471" s="43">
        <v>6918000</v>
      </c>
      <c r="Q471" s="47"/>
      <c r="R471" s="43">
        <v>0</v>
      </c>
      <c r="S471" s="43">
        <f t="shared" si="108"/>
        <v>0</v>
      </c>
      <c r="T471" s="12"/>
      <c r="U471" s="78"/>
    </row>
    <row r="472" spans="2:21" x14ac:dyDescent="0.25">
      <c r="B472" s="23"/>
      <c r="C472" s="78" t="s">
        <v>123</v>
      </c>
      <c r="F472" s="43">
        <f t="shared" si="109"/>
        <v>7593000</v>
      </c>
      <c r="G472" s="47"/>
      <c r="H472" s="43">
        <v>0</v>
      </c>
      <c r="I472" s="47"/>
      <c r="J472" s="43">
        <v>693000</v>
      </c>
      <c r="K472" s="47"/>
      <c r="L472" s="43">
        <v>6900000</v>
      </c>
      <c r="M472" s="47"/>
      <c r="N472" s="43">
        <v>4283000</v>
      </c>
      <c r="O472" s="47"/>
      <c r="P472" s="43">
        <v>3159000</v>
      </c>
      <c r="Q472" s="47"/>
      <c r="R472" s="43">
        <v>-151000</v>
      </c>
      <c r="S472" s="43">
        <f t="shared" si="108"/>
        <v>0</v>
      </c>
      <c r="T472" s="12"/>
      <c r="U472" s="78"/>
    </row>
    <row r="473" spans="2:21" x14ac:dyDescent="0.25">
      <c r="B473" s="23"/>
      <c r="C473" s="6" t="s">
        <v>241</v>
      </c>
      <c r="F473" s="43">
        <f t="shared" si="109"/>
        <v>533000</v>
      </c>
      <c r="G473" s="47"/>
      <c r="H473" s="43">
        <v>25000</v>
      </c>
      <c r="I473" s="47"/>
      <c r="J473" s="43">
        <v>95000</v>
      </c>
      <c r="K473" s="47"/>
      <c r="L473" s="43">
        <v>413000</v>
      </c>
      <c r="M473" s="47"/>
      <c r="N473" s="43">
        <v>328000</v>
      </c>
      <c r="O473" s="47"/>
      <c r="P473" s="43">
        <v>205000</v>
      </c>
      <c r="Q473" s="47"/>
      <c r="R473" s="43">
        <v>0</v>
      </c>
      <c r="S473" s="43">
        <f t="shared" si="108"/>
        <v>0</v>
      </c>
      <c r="T473" s="12"/>
      <c r="U473" s="78"/>
    </row>
    <row r="474" spans="2:21" x14ac:dyDescent="0.25">
      <c r="B474" s="23"/>
      <c r="C474" s="6" t="s">
        <v>113</v>
      </c>
      <c r="F474" s="43">
        <f t="shared" si="109"/>
        <v>261000</v>
      </c>
      <c r="G474" s="47"/>
      <c r="H474" s="43">
        <v>0</v>
      </c>
      <c r="I474" s="47"/>
      <c r="J474" s="43">
        <v>0</v>
      </c>
      <c r="K474" s="47"/>
      <c r="L474" s="43">
        <v>261000</v>
      </c>
      <c r="M474" s="47"/>
      <c r="N474" s="43">
        <v>95000</v>
      </c>
      <c r="O474" s="47"/>
      <c r="P474" s="43">
        <v>166000</v>
      </c>
      <c r="Q474" s="47"/>
      <c r="R474" s="43">
        <v>0</v>
      </c>
      <c r="S474" s="43">
        <f t="shared" si="108"/>
        <v>0</v>
      </c>
      <c r="T474" s="12"/>
      <c r="U474" s="78"/>
    </row>
    <row r="475" spans="2:21" x14ac:dyDescent="0.25">
      <c r="B475" s="23"/>
      <c r="C475" s="6" t="s">
        <v>245</v>
      </c>
      <c r="F475" s="46">
        <f t="shared" ref="F475" si="114">SUM(H475:L475)</f>
        <v>1505000</v>
      </c>
      <c r="G475" s="47"/>
      <c r="H475" s="46">
        <v>0</v>
      </c>
      <c r="I475" s="47"/>
      <c r="J475" s="46">
        <v>253000</v>
      </c>
      <c r="K475" s="47"/>
      <c r="L475" s="46">
        <v>1252000</v>
      </c>
      <c r="M475" s="47"/>
      <c r="N475" s="46">
        <v>947000</v>
      </c>
      <c r="O475" s="47"/>
      <c r="P475" s="46">
        <v>558000</v>
      </c>
      <c r="Q475" s="47"/>
      <c r="R475" s="46">
        <v>0</v>
      </c>
      <c r="S475" s="43">
        <f t="shared" si="108"/>
        <v>0</v>
      </c>
      <c r="T475" s="12"/>
      <c r="U475" s="78"/>
    </row>
    <row r="476" spans="2:21" x14ac:dyDescent="0.25">
      <c r="B476" s="23"/>
      <c r="G476" s="47"/>
      <c r="I476" s="47"/>
      <c r="K476" s="47"/>
      <c r="M476" s="47"/>
      <c r="O476" s="47"/>
      <c r="Q476" s="47"/>
      <c r="T476" s="12"/>
    </row>
    <row r="477" spans="2:21" x14ac:dyDescent="0.25">
      <c r="B477" s="23"/>
      <c r="E477" s="6" t="s">
        <v>4</v>
      </c>
      <c r="F477" s="46">
        <f>SUM(F442:F475)</f>
        <v>131879000</v>
      </c>
      <c r="G477" s="48"/>
      <c r="H477" s="46">
        <f>SUM(H442:H475)</f>
        <v>8775000</v>
      </c>
      <c r="I477" s="48"/>
      <c r="J477" s="46">
        <f>SUM(J442:J475)</f>
        <v>14574000</v>
      </c>
      <c r="K477" s="48"/>
      <c r="L477" s="46">
        <f>SUM(L442:L475)</f>
        <v>108530000</v>
      </c>
      <c r="M477" s="48"/>
      <c r="N477" s="46">
        <f>SUM(N442:N475)</f>
        <v>66421000</v>
      </c>
      <c r="O477" s="48"/>
      <c r="P477" s="46">
        <f>SUM(P442:P475)</f>
        <v>65996000</v>
      </c>
      <c r="Q477" s="48"/>
      <c r="R477" s="46">
        <f>SUM(R442:R475)</f>
        <v>538000</v>
      </c>
      <c r="T477" s="12"/>
    </row>
    <row r="478" spans="2:21" x14ac:dyDescent="0.25">
      <c r="B478" s="23"/>
      <c r="G478" s="47"/>
      <c r="I478" s="47"/>
      <c r="K478" s="47"/>
      <c r="M478" s="47"/>
      <c r="O478" s="47"/>
      <c r="Q478" s="47"/>
      <c r="T478" s="12"/>
    </row>
    <row r="479" spans="2:21" x14ac:dyDescent="0.25">
      <c r="B479" s="6" t="s">
        <v>64</v>
      </c>
      <c r="F479" s="48"/>
      <c r="G479" s="47"/>
      <c r="H479" s="48"/>
      <c r="I479" s="47"/>
      <c r="J479" s="48"/>
      <c r="K479" s="47"/>
      <c r="L479" s="48"/>
      <c r="M479" s="47"/>
      <c r="N479" s="48"/>
      <c r="O479" s="47"/>
      <c r="P479" s="48"/>
      <c r="Q479" s="47"/>
      <c r="R479" s="48"/>
      <c r="T479" s="12"/>
    </row>
    <row r="480" spans="2:21" x14ac:dyDescent="0.25">
      <c r="B480" s="23"/>
      <c r="C480" s="6" t="s">
        <v>213</v>
      </c>
      <c r="F480" s="43">
        <f>SUM(H480:L480)</f>
        <v>0</v>
      </c>
      <c r="G480" s="47"/>
      <c r="H480" s="43">
        <v>0</v>
      </c>
      <c r="I480" s="47"/>
      <c r="J480" s="43">
        <v>0</v>
      </c>
      <c r="K480" s="47"/>
      <c r="L480" s="43">
        <v>0</v>
      </c>
      <c r="M480" s="47"/>
      <c r="N480" s="43">
        <v>0</v>
      </c>
      <c r="O480" s="47"/>
      <c r="P480" s="43">
        <v>0</v>
      </c>
      <c r="Q480" s="47"/>
      <c r="R480" s="43">
        <v>0</v>
      </c>
      <c r="S480" s="43">
        <f t="shared" ref="S480:S493" si="115">SUM(N480:P480)-R480-F480</f>
        <v>0</v>
      </c>
      <c r="T480" s="12"/>
    </row>
    <row r="481" spans="2:21" x14ac:dyDescent="0.25">
      <c r="B481" s="23"/>
      <c r="C481" s="6" t="s">
        <v>65</v>
      </c>
      <c r="F481" s="43">
        <f t="shared" ref="F481:F491" si="116">SUM(H481:L481)</f>
        <v>3042000</v>
      </c>
      <c r="G481" s="47"/>
      <c r="H481" s="43">
        <v>54000</v>
      </c>
      <c r="I481" s="47"/>
      <c r="J481" s="43">
        <v>0</v>
      </c>
      <c r="K481" s="47"/>
      <c r="L481" s="43">
        <v>2988000</v>
      </c>
      <c r="M481" s="47"/>
      <c r="N481" s="43">
        <v>1462000</v>
      </c>
      <c r="O481" s="47"/>
      <c r="P481" s="43">
        <v>1579000</v>
      </c>
      <c r="Q481" s="47"/>
      <c r="R481" s="43">
        <v>-1000</v>
      </c>
      <c r="S481" s="43">
        <f t="shared" si="115"/>
        <v>0</v>
      </c>
      <c r="T481" s="12"/>
      <c r="U481" s="78"/>
    </row>
    <row r="482" spans="2:21" x14ac:dyDescent="0.25">
      <c r="B482" s="23"/>
      <c r="C482" s="6" t="s">
        <v>215</v>
      </c>
      <c r="F482" s="43">
        <f t="shared" si="116"/>
        <v>5000</v>
      </c>
      <c r="G482" s="47"/>
      <c r="H482" s="43">
        <v>0</v>
      </c>
      <c r="I482" s="47"/>
      <c r="J482" s="43">
        <v>0</v>
      </c>
      <c r="K482" s="47"/>
      <c r="L482" s="43">
        <v>5000</v>
      </c>
      <c r="M482" s="47"/>
      <c r="N482" s="43">
        <v>3000</v>
      </c>
      <c r="O482" s="47"/>
      <c r="P482" s="43">
        <v>2000</v>
      </c>
      <c r="Q482" s="47"/>
      <c r="R482" s="43">
        <v>0</v>
      </c>
      <c r="S482" s="43">
        <f t="shared" si="115"/>
        <v>0</v>
      </c>
      <c r="T482" s="12"/>
      <c r="U482" s="78"/>
    </row>
    <row r="483" spans="2:21" x14ac:dyDescent="0.25">
      <c r="B483" s="23"/>
      <c r="C483" s="6" t="s">
        <v>223</v>
      </c>
      <c r="F483" s="43">
        <f t="shared" si="116"/>
        <v>583000</v>
      </c>
      <c r="G483" s="47"/>
      <c r="H483" s="43">
        <v>0</v>
      </c>
      <c r="I483" s="47"/>
      <c r="J483" s="43">
        <v>0</v>
      </c>
      <c r="K483" s="47"/>
      <c r="L483" s="43">
        <v>583000</v>
      </c>
      <c r="M483" s="47"/>
      <c r="N483" s="43">
        <v>394000</v>
      </c>
      <c r="O483" s="47"/>
      <c r="P483" s="43">
        <v>189000</v>
      </c>
      <c r="Q483" s="47"/>
      <c r="R483" s="43">
        <v>0</v>
      </c>
      <c r="S483" s="43">
        <f t="shared" si="115"/>
        <v>0</v>
      </c>
      <c r="T483" s="12"/>
      <c r="U483" s="78"/>
    </row>
    <row r="484" spans="2:21" s="78" customFormat="1" x14ac:dyDescent="0.25">
      <c r="B484" s="23"/>
      <c r="C484" s="78" t="s">
        <v>224</v>
      </c>
      <c r="D484" s="53"/>
      <c r="F484" s="43">
        <f t="shared" ref="F484" si="117">SUM(H484:L484)</f>
        <v>429000</v>
      </c>
      <c r="G484" s="47"/>
      <c r="H484" s="43">
        <v>0</v>
      </c>
      <c r="I484" s="47"/>
      <c r="J484" s="43">
        <v>429000</v>
      </c>
      <c r="K484" s="47"/>
      <c r="L484" s="43">
        <v>0</v>
      </c>
      <c r="M484" s="47"/>
      <c r="N484" s="43">
        <v>259000</v>
      </c>
      <c r="O484" s="47"/>
      <c r="P484" s="43">
        <v>170000</v>
      </c>
      <c r="Q484" s="47"/>
      <c r="R484" s="43">
        <v>0</v>
      </c>
      <c r="S484" s="43">
        <f t="shared" ref="S484" si="118">SUM(N484:P484)-R484-F484</f>
        <v>0</v>
      </c>
      <c r="T484" s="77"/>
    </row>
    <row r="485" spans="2:21" x14ac:dyDescent="0.25">
      <c r="B485" s="23"/>
      <c r="C485" s="6" t="s">
        <v>228</v>
      </c>
      <c r="F485" s="43">
        <f t="shared" si="116"/>
        <v>28000</v>
      </c>
      <c r="G485" s="47"/>
      <c r="H485" s="43">
        <v>0</v>
      </c>
      <c r="I485" s="47"/>
      <c r="J485" s="43">
        <v>4000</v>
      </c>
      <c r="K485" s="47"/>
      <c r="L485" s="43">
        <v>24000</v>
      </c>
      <c r="M485" s="47"/>
      <c r="N485" s="43">
        <v>13000</v>
      </c>
      <c r="O485" s="47"/>
      <c r="P485" s="43">
        <v>14000</v>
      </c>
      <c r="Q485" s="47"/>
      <c r="R485" s="43">
        <v>-1000</v>
      </c>
      <c r="S485" s="43">
        <f t="shared" si="115"/>
        <v>0</v>
      </c>
      <c r="T485" s="12"/>
      <c r="U485" s="78"/>
    </row>
    <row r="486" spans="2:21" x14ac:dyDescent="0.25">
      <c r="C486" s="6" t="s">
        <v>229</v>
      </c>
      <c r="F486" s="43">
        <f t="shared" si="116"/>
        <v>1010000</v>
      </c>
      <c r="G486" s="47"/>
      <c r="H486" s="43">
        <v>0</v>
      </c>
      <c r="I486" s="47"/>
      <c r="J486" s="43">
        <v>46000</v>
      </c>
      <c r="K486" s="47"/>
      <c r="L486" s="43">
        <v>964000</v>
      </c>
      <c r="M486" s="47"/>
      <c r="N486" s="43">
        <v>493000</v>
      </c>
      <c r="O486" s="47"/>
      <c r="P486" s="43">
        <v>517000</v>
      </c>
      <c r="Q486" s="47"/>
      <c r="R486" s="43">
        <v>0</v>
      </c>
      <c r="S486" s="43">
        <f t="shared" si="115"/>
        <v>0</v>
      </c>
      <c r="T486" s="12"/>
      <c r="U486" s="78"/>
    </row>
    <row r="487" spans="2:21" x14ac:dyDescent="0.25">
      <c r="C487" s="6" t="s">
        <v>231</v>
      </c>
      <c r="F487" s="43">
        <f t="shared" si="116"/>
        <v>1325000</v>
      </c>
      <c r="G487" s="47"/>
      <c r="H487" s="43">
        <v>0</v>
      </c>
      <c r="I487" s="47"/>
      <c r="J487" s="43">
        <v>0</v>
      </c>
      <c r="K487" s="47"/>
      <c r="L487" s="43">
        <v>1325000</v>
      </c>
      <c r="M487" s="47"/>
      <c r="N487" s="43">
        <v>810000</v>
      </c>
      <c r="O487" s="47"/>
      <c r="P487" s="43">
        <v>516000</v>
      </c>
      <c r="Q487" s="47"/>
      <c r="R487" s="43">
        <v>1000</v>
      </c>
      <c r="S487" s="43">
        <f t="shared" si="115"/>
        <v>0</v>
      </c>
      <c r="T487" s="12"/>
      <c r="U487" s="78"/>
    </row>
    <row r="488" spans="2:21" x14ac:dyDescent="0.25">
      <c r="B488" s="23"/>
      <c r="C488" s="6" t="s">
        <v>232</v>
      </c>
      <c r="F488" s="43">
        <f t="shared" si="116"/>
        <v>44000</v>
      </c>
      <c r="G488" s="47"/>
      <c r="H488" s="43">
        <v>0</v>
      </c>
      <c r="I488" s="47"/>
      <c r="J488" s="43">
        <v>0</v>
      </c>
      <c r="K488" s="47"/>
      <c r="L488" s="43">
        <v>44000</v>
      </c>
      <c r="M488" s="47"/>
      <c r="N488" s="43">
        <v>15000</v>
      </c>
      <c r="O488" s="47"/>
      <c r="P488" s="43">
        <v>29000</v>
      </c>
      <c r="Q488" s="47"/>
      <c r="R488" s="43">
        <v>0</v>
      </c>
      <c r="S488" s="43">
        <f t="shared" si="115"/>
        <v>0</v>
      </c>
      <c r="T488" s="12"/>
      <c r="U488" s="78"/>
    </row>
    <row r="489" spans="2:21" x14ac:dyDescent="0.25">
      <c r="B489" s="23"/>
      <c r="C489" s="6" t="s">
        <v>233</v>
      </c>
      <c r="F489" s="43">
        <f t="shared" si="116"/>
        <v>2000</v>
      </c>
      <c r="G489" s="47"/>
      <c r="H489" s="43">
        <v>0</v>
      </c>
      <c r="I489" s="47"/>
      <c r="J489" s="43">
        <v>0</v>
      </c>
      <c r="K489" s="47"/>
      <c r="L489" s="43">
        <v>2000</v>
      </c>
      <c r="M489" s="47"/>
      <c r="N489" s="43">
        <v>0</v>
      </c>
      <c r="O489" s="47"/>
      <c r="P489" s="43">
        <v>2000</v>
      </c>
      <c r="Q489" s="47"/>
      <c r="R489" s="43">
        <v>0</v>
      </c>
      <c r="S489" s="43">
        <f t="shared" si="115"/>
        <v>0</v>
      </c>
      <c r="T489" s="12"/>
      <c r="U489" s="78"/>
    </row>
    <row r="490" spans="2:21" s="78" customFormat="1" x14ac:dyDescent="0.25">
      <c r="B490" s="23"/>
      <c r="C490" s="78" t="s">
        <v>235</v>
      </c>
      <c r="D490" s="53"/>
      <c r="F490" s="43">
        <f t="shared" ref="F490" si="119">SUM(H490:L490)</f>
        <v>2000</v>
      </c>
      <c r="G490" s="47"/>
      <c r="H490" s="43">
        <v>0</v>
      </c>
      <c r="I490" s="47"/>
      <c r="J490" s="43">
        <v>0</v>
      </c>
      <c r="K490" s="47"/>
      <c r="L490" s="43">
        <v>2000</v>
      </c>
      <c r="M490" s="47"/>
      <c r="N490" s="43">
        <v>2000</v>
      </c>
      <c r="O490" s="47"/>
      <c r="P490" s="43">
        <v>1000</v>
      </c>
      <c r="Q490" s="47"/>
      <c r="R490" s="43">
        <v>1000</v>
      </c>
      <c r="S490" s="43">
        <f t="shared" ref="S490" si="120">SUM(N490:P490)-R490-F490</f>
        <v>0</v>
      </c>
      <c r="T490" s="77"/>
    </row>
    <row r="491" spans="2:21" x14ac:dyDescent="0.25">
      <c r="C491" s="6" t="s">
        <v>236</v>
      </c>
      <c r="F491" s="43">
        <f t="shared" si="116"/>
        <v>582000</v>
      </c>
      <c r="G491" s="47"/>
      <c r="H491" s="43">
        <v>0</v>
      </c>
      <c r="I491" s="47"/>
      <c r="J491" s="43">
        <v>4000</v>
      </c>
      <c r="K491" s="47"/>
      <c r="L491" s="43">
        <v>578000</v>
      </c>
      <c r="M491" s="47"/>
      <c r="N491" s="43">
        <v>386000</v>
      </c>
      <c r="O491" s="47"/>
      <c r="P491" s="43">
        <v>196000</v>
      </c>
      <c r="Q491" s="47"/>
      <c r="R491" s="43">
        <v>0</v>
      </c>
      <c r="S491" s="43">
        <f t="shared" si="115"/>
        <v>0</v>
      </c>
      <c r="T491" s="12"/>
      <c r="U491" s="78"/>
    </row>
    <row r="492" spans="2:21" s="78" customFormat="1" x14ac:dyDescent="0.25">
      <c r="C492" s="78" t="s">
        <v>123</v>
      </c>
      <c r="D492" s="53"/>
      <c r="F492" s="43">
        <f t="shared" ref="F492" si="121">SUM(H492:L492)</f>
        <v>6157000</v>
      </c>
      <c r="G492" s="47"/>
      <c r="H492" s="43">
        <v>0</v>
      </c>
      <c r="I492" s="47"/>
      <c r="J492" s="43">
        <v>0</v>
      </c>
      <c r="K492" s="47"/>
      <c r="L492" s="43">
        <v>6157000</v>
      </c>
      <c r="M492" s="47"/>
      <c r="N492" s="43">
        <v>3801000</v>
      </c>
      <c r="O492" s="47"/>
      <c r="P492" s="43">
        <v>2356000</v>
      </c>
      <c r="Q492" s="47"/>
      <c r="R492" s="43">
        <v>0</v>
      </c>
      <c r="S492" s="43">
        <f t="shared" ref="S492" si="122">SUM(N492:P492)-R492-F492</f>
        <v>0</v>
      </c>
      <c r="T492" s="77"/>
    </row>
    <row r="493" spans="2:21" x14ac:dyDescent="0.25">
      <c r="C493" s="78" t="s">
        <v>510</v>
      </c>
      <c r="F493" s="46">
        <f t="shared" ref="F493" si="123">SUM(H493:L493)</f>
        <v>3000</v>
      </c>
      <c r="G493" s="47"/>
      <c r="H493" s="46">
        <v>0</v>
      </c>
      <c r="I493" s="47"/>
      <c r="J493" s="46">
        <v>0</v>
      </c>
      <c r="K493" s="47"/>
      <c r="L493" s="46">
        <v>3000</v>
      </c>
      <c r="M493" s="47"/>
      <c r="N493" s="46">
        <v>0</v>
      </c>
      <c r="O493" s="47"/>
      <c r="P493" s="46">
        <v>3000</v>
      </c>
      <c r="Q493" s="47"/>
      <c r="R493" s="46">
        <v>0</v>
      </c>
      <c r="S493" s="43">
        <f t="shared" si="115"/>
        <v>0</v>
      </c>
      <c r="T493" s="12"/>
      <c r="U493" s="78"/>
    </row>
    <row r="494" spans="2:21" x14ac:dyDescent="0.25">
      <c r="B494" s="9"/>
      <c r="F494" s="48"/>
      <c r="G494" s="47"/>
      <c r="H494" s="48"/>
      <c r="I494" s="47"/>
      <c r="J494" s="48"/>
      <c r="K494" s="47"/>
      <c r="L494" s="48"/>
      <c r="M494" s="47"/>
      <c r="N494" s="48"/>
      <c r="O494" s="47"/>
      <c r="P494" s="48"/>
      <c r="Q494" s="47"/>
      <c r="R494" s="48"/>
      <c r="T494" s="12"/>
    </row>
    <row r="495" spans="2:21" x14ac:dyDescent="0.25">
      <c r="B495" s="9"/>
      <c r="E495" s="6" t="s">
        <v>4</v>
      </c>
      <c r="F495" s="46">
        <f>SUM(F480:F493)</f>
        <v>13212000</v>
      </c>
      <c r="G495" s="48"/>
      <c r="H495" s="46">
        <f>SUM(H480:H493)</f>
        <v>54000</v>
      </c>
      <c r="I495" s="48"/>
      <c r="J495" s="46">
        <f>SUM(J480:J493)</f>
        <v>483000</v>
      </c>
      <c r="K495" s="48"/>
      <c r="L495" s="46">
        <f>SUM(L480:L493)</f>
        <v>12675000</v>
      </c>
      <c r="M495" s="48"/>
      <c r="N495" s="46">
        <f>SUM(N480:N493)</f>
        <v>7638000</v>
      </c>
      <c r="O495" s="48"/>
      <c r="P495" s="46">
        <f>SUM(P480:P493)</f>
        <v>5574000</v>
      </c>
      <c r="Q495" s="48"/>
      <c r="R495" s="46">
        <f>SUM(R480:R493)</f>
        <v>0</v>
      </c>
      <c r="S495" s="43">
        <f t="shared" ref="S495" si="124">SUM(N495:P495)-R495-F495</f>
        <v>0</v>
      </c>
      <c r="T495" s="12"/>
    </row>
    <row r="496" spans="2:21" x14ac:dyDescent="0.25">
      <c r="B496" s="9"/>
      <c r="F496" s="48"/>
      <c r="G496" s="47"/>
      <c r="H496" s="48"/>
      <c r="I496" s="47"/>
      <c r="J496" s="48"/>
      <c r="K496" s="47"/>
      <c r="L496" s="48"/>
      <c r="M496" s="47"/>
      <c r="N496" s="48"/>
      <c r="O496" s="47"/>
      <c r="P496" s="48"/>
      <c r="Q496" s="47"/>
      <c r="R496" s="48"/>
      <c r="T496" s="12"/>
    </row>
    <row r="497" spans="1:21" x14ac:dyDescent="0.25">
      <c r="A497" s="11"/>
      <c r="B497" s="6" t="s">
        <v>55</v>
      </c>
      <c r="C497" s="18"/>
      <c r="F497" s="48"/>
      <c r="G497" s="47"/>
      <c r="H497" s="48"/>
      <c r="I497" s="47"/>
      <c r="J497" s="48"/>
      <c r="K497" s="47"/>
      <c r="L497" s="48"/>
      <c r="M497" s="47"/>
      <c r="N497" s="48"/>
      <c r="O497" s="47"/>
      <c r="P497" s="48"/>
      <c r="Q497" s="47"/>
      <c r="R497" s="48"/>
      <c r="T497" s="12"/>
    </row>
    <row r="498" spans="1:21" x14ac:dyDescent="0.25">
      <c r="A498" s="11"/>
      <c r="B498" s="9"/>
      <c r="C498" s="18" t="s">
        <v>65</v>
      </c>
      <c r="F498" s="43">
        <f t="shared" ref="F498:F504" si="125">SUM(H498:L498)</f>
        <v>29685000</v>
      </c>
      <c r="G498" s="47"/>
      <c r="H498" s="43">
        <v>7366000</v>
      </c>
      <c r="I498" s="47"/>
      <c r="J498" s="43">
        <v>15272000</v>
      </c>
      <c r="K498" s="47"/>
      <c r="L498" s="43">
        <v>7047000</v>
      </c>
      <c r="M498" s="47"/>
      <c r="N498" s="43">
        <v>16228000</v>
      </c>
      <c r="O498" s="47"/>
      <c r="P498" s="43">
        <v>24084000</v>
      </c>
      <c r="Q498" s="47"/>
      <c r="R498" s="43">
        <v>10627000</v>
      </c>
      <c r="S498" s="43">
        <f t="shared" ref="S498:S505" si="126">SUM(N498:P498)-R498-F498</f>
        <v>0</v>
      </c>
      <c r="T498" s="12"/>
    </row>
    <row r="499" spans="1:21" s="78" customFormat="1" x14ac:dyDescent="0.25">
      <c r="A499" s="11"/>
      <c r="B499" s="53"/>
      <c r="C499" s="18" t="s">
        <v>511</v>
      </c>
      <c r="D499" s="53"/>
      <c r="F499" s="43">
        <f t="shared" ref="F499:F500" si="127">SUM(H499:L499)</f>
        <v>3000</v>
      </c>
      <c r="G499" s="47"/>
      <c r="H499" s="43">
        <v>0</v>
      </c>
      <c r="I499" s="47"/>
      <c r="J499" s="43">
        <v>3000</v>
      </c>
      <c r="K499" s="47"/>
      <c r="L499" s="43">
        <v>0</v>
      </c>
      <c r="M499" s="47"/>
      <c r="N499" s="43">
        <v>0</v>
      </c>
      <c r="O499" s="47"/>
      <c r="P499" s="43">
        <v>3000</v>
      </c>
      <c r="Q499" s="47"/>
      <c r="R499" s="43">
        <v>0</v>
      </c>
      <c r="S499" s="43">
        <f t="shared" ref="S499:S500" si="128">SUM(N499:P499)-R499-F499</f>
        <v>0</v>
      </c>
      <c r="T499" s="77"/>
    </row>
    <row r="500" spans="1:21" s="78" customFormat="1" x14ac:dyDescent="0.25">
      <c r="A500" s="11"/>
      <c r="B500" s="53"/>
      <c r="C500" s="18" t="s">
        <v>512</v>
      </c>
      <c r="D500" s="53"/>
      <c r="F500" s="43">
        <f t="shared" si="127"/>
        <v>2000</v>
      </c>
      <c r="G500" s="47"/>
      <c r="H500" s="43">
        <v>0</v>
      </c>
      <c r="I500" s="47"/>
      <c r="J500" s="43">
        <v>2000</v>
      </c>
      <c r="K500" s="47"/>
      <c r="L500" s="43">
        <v>0</v>
      </c>
      <c r="M500" s="47"/>
      <c r="N500" s="43">
        <v>0</v>
      </c>
      <c r="O500" s="47"/>
      <c r="P500" s="43">
        <v>2000</v>
      </c>
      <c r="Q500" s="47"/>
      <c r="R500" s="43">
        <v>0</v>
      </c>
      <c r="S500" s="43">
        <f t="shared" si="128"/>
        <v>0</v>
      </c>
      <c r="T500" s="77"/>
    </row>
    <row r="501" spans="1:21" x14ac:dyDescent="0.25">
      <c r="B501" s="9"/>
      <c r="C501" s="18" t="s">
        <v>250</v>
      </c>
      <c r="F501" s="43">
        <f t="shared" si="125"/>
        <v>60361000</v>
      </c>
      <c r="G501" s="47"/>
      <c r="H501" s="43">
        <v>973000</v>
      </c>
      <c r="I501" s="47"/>
      <c r="J501" s="43">
        <v>59184000</v>
      </c>
      <c r="K501" s="47"/>
      <c r="L501" s="43">
        <v>204000</v>
      </c>
      <c r="M501" s="47"/>
      <c r="N501" s="43">
        <v>4785000</v>
      </c>
      <c r="O501" s="47"/>
      <c r="P501" s="43">
        <v>33322000</v>
      </c>
      <c r="Q501" s="47"/>
      <c r="R501" s="43">
        <v>-22254000</v>
      </c>
      <c r="S501" s="43">
        <f t="shared" si="126"/>
        <v>0</v>
      </c>
      <c r="T501" s="12"/>
      <c r="U501" s="78"/>
    </row>
    <row r="502" spans="1:21" x14ac:dyDescent="0.25">
      <c r="B502" s="9"/>
      <c r="C502" s="6" t="s">
        <v>251</v>
      </c>
      <c r="F502" s="43">
        <f t="shared" si="125"/>
        <v>4002000</v>
      </c>
      <c r="G502" s="47"/>
      <c r="H502" s="43">
        <v>0</v>
      </c>
      <c r="I502" s="47"/>
      <c r="J502" s="43">
        <v>4002000</v>
      </c>
      <c r="K502" s="47"/>
      <c r="L502" s="43">
        <v>0</v>
      </c>
      <c r="M502" s="47"/>
      <c r="N502" s="43">
        <v>0</v>
      </c>
      <c r="O502" s="47"/>
      <c r="P502" s="43">
        <v>4120000</v>
      </c>
      <c r="Q502" s="47"/>
      <c r="R502" s="43">
        <v>118000</v>
      </c>
      <c r="S502" s="43">
        <f t="shared" si="126"/>
        <v>0</v>
      </c>
      <c r="T502" s="12"/>
      <c r="U502" s="78"/>
    </row>
    <row r="503" spans="1:21" x14ac:dyDescent="0.25">
      <c r="B503" s="9"/>
      <c r="C503" s="6" t="s">
        <v>252</v>
      </c>
      <c r="F503" s="43">
        <f t="shared" si="125"/>
        <v>14167000</v>
      </c>
      <c r="G503" s="47"/>
      <c r="H503" s="43">
        <v>0</v>
      </c>
      <c r="I503" s="47"/>
      <c r="J503" s="43">
        <v>14167000</v>
      </c>
      <c r="K503" s="47"/>
      <c r="L503" s="43">
        <v>0</v>
      </c>
      <c r="M503" s="47"/>
      <c r="N503" s="43">
        <v>7217000</v>
      </c>
      <c r="O503" s="47"/>
      <c r="P503" s="43">
        <v>6950000</v>
      </c>
      <c r="Q503" s="47"/>
      <c r="R503" s="43">
        <v>0</v>
      </c>
      <c r="S503" s="43">
        <f t="shared" si="126"/>
        <v>0</v>
      </c>
      <c r="T503" s="12"/>
      <c r="U503" s="78"/>
    </row>
    <row r="504" spans="1:21" x14ac:dyDescent="0.25">
      <c r="B504" s="9"/>
      <c r="C504" s="72" t="s">
        <v>479</v>
      </c>
      <c r="D504" s="6"/>
      <c r="F504" s="43">
        <f t="shared" si="125"/>
        <v>15076000</v>
      </c>
      <c r="G504" s="47"/>
      <c r="H504" s="43">
        <v>0</v>
      </c>
      <c r="I504" s="47"/>
      <c r="J504" s="43">
        <v>15076000</v>
      </c>
      <c r="K504" s="47"/>
      <c r="L504" s="43">
        <v>0</v>
      </c>
      <c r="M504" s="47"/>
      <c r="N504" s="43">
        <v>373000</v>
      </c>
      <c r="O504" s="47"/>
      <c r="P504" s="43">
        <v>15058000</v>
      </c>
      <c r="Q504" s="47"/>
      <c r="R504" s="43">
        <v>355000</v>
      </c>
      <c r="S504" s="43">
        <f t="shared" si="126"/>
        <v>0</v>
      </c>
      <c r="T504" s="12"/>
      <c r="U504" s="78"/>
    </row>
    <row r="505" spans="1:21" x14ac:dyDescent="0.25">
      <c r="B505" s="9"/>
      <c r="C505" s="6" t="s">
        <v>253</v>
      </c>
      <c r="F505" s="46">
        <f t="shared" ref="F505" si="129">SUM(H505:L505)</f>
        <v>3471000</v>
      </c>
      <c r="G505" s="47"/>
      <c r="H505" s="46">
        <v>55000</v>
      </c>
      <c r="I505" s="47"/>
      <c r="J505" s="46">
        <v>3416000</v>
      </c>
      <c r="K505" s="47"/>
      <c r="L505" s="46">
        <v>0</v>
      </c>
      <c r="M505" s="47"/>
      <c r="N505" s="46">
        <v>4168000</v>
      </c>
      <c r="O505" s="47"/>
      <c r="P505" s="46">
        <v>2726000</v>
      </c>
      <c r="Q505" s="47"/>
      <c r="R505" s="46">
        <v>3423000</v>
      </c>
      <c r="S505" s="43">
        <f t="shared" si="126"/>
        <v>0</v>
      </c>
      <c r="T505" s="12"/>
      <c r="U505" s="78"/>
    </row>
    <row r="506" spans="1:21" x14ac:dyDescent="0.25">
      <c r="B506" s="9"/>
      <c r="E506" s="23"/>
      <c r="G506" s="47"/>
      <c r="I506" s="47"/>
      <c r="K506" s="47"/>
      <c r="M506" s="47"/>
      <c r="O506" s="47"/>
      <c r="Q506" s="47"/>
      <c r="T506" s="12"/>
    </row>
    <row r="507" spans="1:21" x14ac:dyDescent="0.25">
      <c r="B507" s="9"/>
      <c r="E507" s="78" t="s">
        <v>4</v>
      </c>
      <c r="F507" s="46">
        <f>SUM(F498:F505)</f>
        <v>126767000</v>
      </c>
      <c r="G507" s="48"/>
      <c r="H507" s="46">
        <f>SUM(H498:H505)</f>
        <v>8394000</v>
      </c>
      <c r="I507" s="48"/>
      <c r="J507" s="46">
        <f>SUM(J498:J505)</f>
        <v>111122000</v>
      </c>
      <c r="K507" s="48"/>
      <c r="L507" s="46">
        <f>SUM(L498:L505)</f>
        <v>7251000</v>
      </c>
      <c r="M507" s="48"/>
      <c r="N507" s="46">
        <f>SUM(N498:N505)</f>
        <v>32771000</v>
      </c>
      <c r="O507" s="48"/>
      <c r="P507" s="46">
        <f>SUM(P498:P505)</f>
        <v>86265000</v>
      </c>
      <c r="Q507" s="48"/>
      <c r="R507" s="46">
        <f>SUM(R498:R505)</f>
        <v>-7731000</v>
      </c>
      <c r="S507" s="43">
        <f t="shared" ref="S507" si="130">SUM(N507:P507)-R507-F507</f>
        <v>0</v>
      </c>
      <c r="T507" s="12"/>
    </row>
    <row r="508" spans="1:21" x14ac:dyDescent="0.25">
      <c r="G508" s="47"/>
      <c r="I508" s="47"/>
      <c r="K508" s="47"/>
      <c r="M508" s="47"/>
      <c r="O508" s="47"/>
      <c r="Q508" s="47"/>
      <c r="T508" s="12"/>
    </row>
    <row r="509" spans="1:21" x14ac:dyDescent="0.25">
      <c r="E509" s="6" t="s">
        <v>254</v>
      </c>
      <c r="F509" s="46">
        <f>F439+F477+F495+F507</f>
        <v>565227000</v>
      </c>
      <c r="G509" s="48"/>
      <c r="H509" s="46">
        <f>H439+H477+H495+H507</f>
        <v>56314000</v>
      </c>
      <c r="I509" s="48"/>
      <c r="J509" s="46">
        <f>J439+J477+J495+J507</f>
        <v>364865000</v>
      </c>
      <c r="K509" s="48"/>
      <c r="L509" s="46">
        <f>L439+L477+L495+L507</f>
        <v>144048000</v>
      </c>
      <c r="M509" s="48"/>
      <c r="N509" s="46">
        <f>N439+N477+N495+N507</f>
        <v>383856000</v>
      </c>
      <c r="O509" s="48"/>
      <c r="P509" s="46">
        <f>P439+P477+P495+P507</f>
        <v>289751000</v>
      </c>
      <c r="Q509" s="48"/>
      <c r="R509" s="46">
        <f>R439+R477+R495+R507</f>
        <v>108380000</v>
      </c>
      <c r="S509" s="43">
        <f t="shared" ref="S509" si="131">SUM(N509:P509)-R509-F509</f>
        <v>0</v>
      </c>
      <c r="T509" s="12"/>
    </row>
    <row r="510" spans="1:21" x14ac:dyDescent="0.25">
      <c r="G510" s="47"/>
      <c r="I510" s="47"/>
      <c r="K510" s="47"/>
      <c r="M510" s="47"/>
      <c r="O510" s="47"/>
      <c r="Q510" s="47"/>
      <c r="T510" s="12"/>
    </row>
    <row r="511" spans="1:21" s="78" customFormat="1" x14ac:dyDescent="0.25">
      <c r="A511" s="11" t="s">
        <v>513</v>
      </c>
      <c r="D511" s="53"/>
      <c r="F511" s="43"/>
      <c r="G511" s="47"/>
      <c r="H511" s="43"/>
      <c r="I511" s="47"/>
      <c r="J511" s="43"/>
      <c r="K511" s="47"/>
      <c r="L511" s="43"/>
      <c r="M511" s="47"/>
      <c r="N511" s="43"/>
      <c r="O511" s="47"/>
      <c r="P511" s="43"/>
      <c r="Q511" s="47"/>
      <c r="R511" s="43"/>
      <c r="S511" s="5"/>
      <c r="T511" s="77"/>
    </row>
    <row r="512" spans="1:21" s="78" customFormat="1" x14ac:dyDescent="0.25">
      <c r="D512" s="53"/>
      <c r="F512" s="43"/>
      <c r="G512" s="47"/>
      <c r="H512" s="43"/>
      <c r="I512" s="47"/>
      <c r="J512" s="43"/>
      <c r="K512" s="47"/>
      <c r="L512" s="43"/>
      <c r="M512" s="47"/>
      <c r="N512" s="43"/>
      <c r="O512" s="47"/>
      <c r="P512" s="43"/>
      <c r="Q512" s="47"/>
      <c r="R512" s="43"/>
      <c r="S512" s="5"/>
      <c r="T512" s="77"/>
    </row>
    <row r="513" spans="1:20" s="78" customFormat="1" x14ac:dyDescent="0.25">
      <c r="B513" s="78" t="s">
        <v>58</v>
      </c>
      <c r="D513" s="53"/>
      <c r="F513" s="43"/>
      <c r="G513" s="47"/>
      <c r="H513" s="43"/>
      <c r="I513" s="47"/>
      <c r="J513" s="43"/>
      <c r="K513" s="47"/>
      <c r="L513" s="43"/>
      <c r="M513" s="47"/>
      <c r="N513" s="43"/>
      <c r="O513" s="47"/>
      <c r="P513" s="43"/>
      <c r="Q513" s="47"/>
      <c r="R513" s="43"/>
      <c r="S513" s="5"/>
      <c r="T513" s="77"/>
    </row>
    <row r="514" spans="1:20" s="78" customFormat="1" x14ac:dyDescent="0.25">
      <c r="B514" s="23"/>
      <c r="C514" s="78" t="s">
        <v>230</v>
      </c>
      <c r="D514" s="53"/>
      <c r="F514" s="46">
        <f t="shared" ref="F514" si="132">SUM(H514:L514)</f>
        <v>12620000</v>
      </c>
      <c r="G514" s="47"/>
      <c r="H514" s="46">
        <v>477000</v>
      </c>
      <c r="I514" s="47"/>
      <c r="J514" s="46">
        <v>1851000</v>
      </c>
      <c r="K514" s="47"/>
      <c r="L514" s="46">
        <v>10292000</v>
      </c>
      <c r="M514" s="47"/>
      <c r="N514" s="46">
        <v>7891000</v>
      </c>
      <c r="O514" s="47"/>
      <c r="P514" s="46">
        <v>4744000</v>
      </c>
      <c r="Q514" s="47"/>
      <c r="R514" s="46">
        <v>15000</v>
      </c>
      <c r="S514" s="43">
        <f t="shared" ref="S514" si="133">SUM(N514:P514)-R514-F514</f>
        <v>0</v>
      </c>
      <c r="T514" s="77"/>
    </row>
    <row r="515" spans="1:20" s="78" customFormat="1" x14ac:dyDescent="0.25">
      <c r="B515" s="23"/>
      <c r="D515" s="53"/>
      <c r="F515" s="43"/>
      <c r="G515" s="47"/>
      <c r="H515" s="43"/>
      <c r="I515" s="47"/>
      <c r="J515" s="43"/>
      <c r="K515" s="47"/>
      <c r="L515" s="43"/>
      <c r="M515" s="47"/>
      <c r="N515" s="43"/>
      <c r="O515" s="47"/>
      <c r="P515" s="43"/>
      <c r="Q515" s="47"/>
      <c r="R515" s="43"/>
      <c r="S515" s="5"/>
      <c r="T515" s="77"/>
    </row>
    <row r="516" spans="1:20" s="78" customFormat="1" x14ac:dyDescent="0.25">
      <c r="B516" s="23"/>
      <c r="D516" s="53"/>
      <c r="E516" s="78" t="s">
        <v>4</v>
      </c>
      <c r="F516" s="46">
        <f>SUM(F514)</f>
        <v>12620000</v>
      </c>
      <c r="G516" s="48"/>
      <c r="H516" s="46">
        <f>SUM(H514)</f>
        <v>477000</v>
      </c>
      <c r="I516" s="48"/>
      <c r="J516" s="46">
        <f>SUM(J514)</f>
        <v>1851000</v>
      </c>
      <c r="K516" s="48"/>
      <c r="L516" s="46">
        <f>SUM(L514)</f>
        <v>10292000</v>
      </c>
      <c r="M516" s="48"/>
      <c r="N516" s="46">
        <f>SUM(N514)</f>
        <v>7891000</v>
      </c>
      <c r="O516" s="48"/>
      <c r="P516" s="46">
        <f>SUM(P514)</f>
        <v>4744000</v>
      </c>
      <c r="Q516" s="48"/>
      <c r="R516" s="46">
        <f>SUM(R514)</f>
        <v>15000</v>
      </c>
      <c r="S516" s="43">
        <f t="shared" ref="S516" si="134">SUM(N516:P516)-R516-F516</f>
        <v>0</v>
      </c>
      <c r="T516" s="77"/>
    </row>
    <row r="517" spans="1:20" s="78" customFormat="1" x14ac:dyDescent="0.25">
      <c r="B517" s="23"/>
      <c r="D517" s="53"/>
      <c r="F517" s="43"/>
      <c r="G517" s="47"/>
      <c r="H517" s="43"/>
      <c r="I517" s="47"/>
      <c r="J517" s="43"/>
      <c r="K517" s="47"/>
      <c r="L517" s="43"/>
      <c r="M517" s="47"/>
      <c r="N517" s="43"/>
      <c r="O517" s="47"/>
      <c r="P517" s="43"/>
      <c r="Q517" s="47"/>
      <c r="R517" s="43"/>
      <c r="S517" s="5"/>
      <c r="T517" s="77"/>
    </row>
    <row r="518" spans="1:20" s="78" customFormat="1" x14ac:dyDescent="0.25">
      <c r="B518" s="78" t="s">
        <v>26</v>
      </c>
      <c r="D518" s="53"/>
      <c r="F518" s="43"/>
      <c r="G518" s="47"/>
      <c r="H518" s="43"/>
      <c r="I518" s="47"/>
      <c r="J518" s="43"/>
      <c r="K518" s="47"/>
      <c r="L518" s="43"/>
      <c r="M518" s="47"/>
      <c r="N518" s="43"/>
      <c r="O518" s="47"/>
      <c r="P518" s="43"/>
      <c r="Q518" s="47"/>
      <c r="R518" s="43"/>
      <c r="S518" s="5"/>
      <c r="T518" s="77"/>
    </row>
    <row r="519" spans="1:20" s="78" customFormat="1" x14ac:dyDescent="0.25">
      <c r="B519" s="23"/>
      <c r="C519" s="78" t="s">
        <v>230</v>
      </c>
      <c r="D519" s="53"/>
      <c r="F519" s="46">
        <f t="shared" ref="F519" si="135">SUM(H519:L519)</f>
        <v>1062000</v>
      </c>
      <c r="G519" s="47"/>
      <c r="H519" s="46">
        <v>0</v>
      </c>
      <c r="I519" s="47"/>
      <c r="J519" s="46">
        <v>17000</v>
      </c>
      <c r="K519" s="47"/>
      <c r="L519" s="46">
        <v>1045000</v>
      </c>
      <c r="M519" s="47"/>
      <c r="N519" s="46">
        <v>581000</v>
      </c>
      <c r="O519" s="47"/>
      <c r="P519" s="46">
        <v>482000</v>
      </c>
      <c r="Q519" s="47"/>
      <c r="R519" s="46">
        <v>1000</v>
      </c>
      <c r="S519" s="43">
        <f t="shared" ref="S519" si="136">SUM(N519:P519)-R519-F519</f>
        <v>0</v>
      </c>
      <c r="T519" s="77"/>
    </row>
    <row r="520" spans="1:20" s="78" customFormat="1" x14ac:dyDescent="0.25">
      <c r="B520" s="23"/>
      <c r="D520" s="53"/>
      <c r="F520" s="43"/>
      <c r="G520" s="47"/>
      <c r="H520" s="43"/>
      <c r="I520" s="47"/>
      <c r="J520" s="43"/>
      <c r="K520" s="47"/>
      <c r="L520" s="43"/>
      <c r="M520" s="47"/>
      <c r="N520" s="43"/>
      <c r="O520" s="47"/>
      <c r="P520" s="43"/>
      <c r="Q520" s="47"/>
      <c r="R520" s="43"/>
      <c r="S520" s="5"/>
      <c r="T520" s="77"/>
    </row>
    <row r="521" spans="1:20" s="78" customFormat="1" x14ac:dyDescent="0.25">
      <c r="B521" s="23"/>
      <c r="D521" s="53"/>
      <c r="E521" s="78" t="s">
        <v>4</v>
      </c>
      <c r="F521" s="46">
        <f>SUM(F519)</f>
        <v>1062000</v>
      </c>
      <c r="G521" s="48"/>
      <c r="H521" s="46">
        <f>SUM(H519)</f>
        <v>0</v>
      </c>
      <c r="I521" s="48"/>
      <c r="J521" s="46">
        <f>SUM(J519)</f>
        <v>17000</v>
      </c>
      <c r="K521" s="48"/>
      <c r="L521" s="46">
        <f>SUM(L519)</f>
        <v>1045000</v>
      </c>
      <c r="M521" s="48"/>
      <c r="N521" s="46">
        <f>SUM(N519)</f>
        <v>581000</v>
      </c>
      <c r="O521" s="48"/>
      <c r="P521" s="46">
        <f>SUM(P519)</f>
        <v>482000</v>
      </c>
      <c r="Q521" s="48"/>
      <c r="R521" s="46">
        <f>SUM(R519)</f>
        <v>1000</v>
      </c>
      <c r="S521" s="43">
        <f t="shared" ref="S521" si="137">SUM(N521:P521)-R521-F521</f>
        <v>0</v>
      </c>
      <c r="T521" s="77"/>
    </row>
    <row r="522" spans="1:20" s="78" customFormat="1" x14ac:dyDescent="0.25">
      <c r="B522" s="23"/>
      <c r="D522" s="53"/>
      <c r="F522" s="43"/>
      <c r="G522" s="47"/>
      <c r="H522" s="43"/>
      <c r="I522" s="47"/>
      <c r="J522" s="43"/>
      <c r="K522" s="47"/>
      <c r="L522" s="43"/>
      <c r="M522" s="47"/>
      <c r="N522" s="43"/>
      <c r="O522" s="47"/>
      <c r="P522" s="43"/>
      <c r="Q522" s="47"/>
      <c r="R522" s="43"/>
      <c r="S522" s="5"/>
      <c r="T522" s="77"/>
    </row>
    <row r="523" spans="1:20" s="78" customFormat="1" x14ac:dyDescent="0.25">
      <c r="B523" s="23"/>
      <c r="C523" s="75"/>
      <c r="D523" s="53"/>
      <c r="E523" s="78" t="s">
        <v>514</v>
      </c>
      <c r="F523" s="46">
        <f>F516+F521</f>
        <v>13682000</v>
      </c>
      <c r="G523" s="48"/>
      <c r="H523" s="46">
        <f>H516+H521</f>
        <v>477000</v>
      </c>
      <c r="I523" s="48"/>
      <c r="J523" s="46">
        <f>J516+J521</f>
        <v>1868000</v>
      </c>
      <c r="K523" s="48"/>
      <c r="L523" s="46">
        <f>L516+L521</f>
        <v>11337000</v>
      </c>
      <c r="M523" s="48"/>
      <c r="N523" s="46">
        <f>N516+N521</f>
        <v>8472000</v>
      </c>
      <c r="O523" s="48"/>
      <c r="P523" s="46">
        <f>P516+P521</f>
        <v>5226000</v>
      </c>
      <c r="Q523" s="48"/>
      <c r="R523" s="46">
        <f>R516+R521</f>
        <v>16000</v>
      </c>
      <c r="S523" s="43">
        <f t="shared" ref="S523" si="138">SUM(N523:P523)-R523-F523</f>
        <v>0</v>
      </c>
      <c r="T523" s="77"/>
    </row>
    <row r="524" spans="1:20" s="78" customFormat="1" x14ac:dyDescent="0.25">
      <c r="B524" s="23"/>
      <c r="C524" s="75"/>
      <c r="D524" s="53"/>
      <c r="F524" s="43"/>
      <c r="G524" s="47"/>
      <c r="H524" s="43"/>
      <c r="I524" s="47"/>
      <c r="J524" s="43"/>
      <c r="K524" s="47"/>
      <c r="L524" s="43"/>
      <c r="M524" s="47"/>
      <c r="N524" s="43"/>
      <c r="O524" s="47"/>
      <c r="P524" s="43"/>
      <c r="Q524" s="47"/>
      <c r="R524" s="43"/>
      <c r="S524" s="5"/>
      <c r="T524" s="77"/>
    </row>
    <row r="525" spans="1:20" x14ac:dyDescent="0.25">
      <c r="A525" s="11" t="s">
        <v>10</v>
      </c>
      <c r="G525" s="47"/>
      <c r="I525" s="47"/>
      <c r="K525" s="47"/>
      <c r="M525" s="47"/>
      <c r="O525" s="47"/>
      <c r="Q525" s="47"/>
      <c r="T525" s="12"/>
    </row>
    <row r="526" spans="1:20" x14ac:dyDescent="0.25">
      <c r="G526" s="47"/>
      <c r="I526" s="47"/>
      <c r="K526" s="47"/>
      <c r="M526" s="47"/>
      <c r="O526" s="47"/>
      <c r="Q526" s="47"/>
      <c r="T526" s="12"/>
    </row>
    <row r="527" spans="1:20" x14ac:dyDescent="0.25">
      <c r="B527" s="6" t="s">
        <v>58</v>
      </c>
      <c r="G527" s="47"/>
      <c r="I527" s="47"/>
      <c r="K527" s="47"/>
      <c r="M527" s="47"/>
      <c r="O527" s="47"/>
      <c r="Q527" s="47"/>
      <c r="T527" s="12"/>
    </row>
    <row r="528" spans="1:20" x14ac:dyDescent="0.25">
      <c r="B528" s="23"/>
      <c r="C528" s="6" t="s">
        <v>255</v>
      </c>
      <c r="D528" s="6"/>
      <c r="F528" s="43">
        <f>SUM(H528:L528)</f>
        <v>3114000</v>
      </c>
      <c r="G528" s="47"/>
      <c r="H528" s="43">
        <v>2918000</v>
      </c>
      <c r="I528" s="47"/>
      <c r="J528" s="43">
        <v>95000</v>
      </c>
      <c r="K528" s="47"/>
      <c r="L528" s="43">
        <v>101000</v>
      </c>
      <c r="M528" s="47"/>
      <c r="N528" s="43">
        <v>2066000</v>
      </c>
      <c r="O528" s="47"/>
      <c r="P528" s="43">
        <v>1066000</v>
      </c>
      <c r="Q528" s="47"/>
      <c r="R528" s="43">
        <v>18000</v>
      </c>
      <c r="S528" s="43">
        <f t="shared" ref="S528:S544" si="139">SUM(N528:P528)-R528-F528</f>
        <v>0</v>
      </c>
      <c r="T528" s="12"/>
    </row>
    <row r="529" spans="1:21" x14ac:dyDescent="0.25">
      <c r="B529" s="23"/>
      <c r="C529" s="75" t="s">
        <v>256</v>
      </c>
      <c r="D529" s="75"/>
      <c r="F529" s="43">
        <f t="shared" ref="F529:F544" si="140">SUM(H529:L529)</f>
        <v>724000</v>
      </c>
      <c r="G529" s="47"/>
      <c r="H529" s="43">
        <v>0</v>
      </c>
      <c r="I529" s="47"/>
      <c r="J529" s="43">
        <v>724000</v>
      </c>
      <c r="K529" s="47"/>
      <c r="L529" s="43">
        <v>0</v>
      </c>
      <c r="M529" s="47"/>
      <c r="N529" s="43">
        <v>413000</v>
      </c>
      <c r="O529" s="47"/>
      <c r="P529" s="43">
        <v>840000</v>
      </c>
      <c r="Q529" s="47"/>
      <c r="R529" s="43">
        <v>529000</v>
      </c>
      <c r="S529" s="43">
        <f t="shared" si="139"/>
        <v>0</v>
      </c>
      <c r="T529" s="12"/>
      <c r="U529" s="78"/>
    </row>
    <row r="530" spans="1:21" s="78" customFormat="1" x14ac:dyDescent="0.25">
      <c r="B530" s="23"/>
      <c r="C530" s="75" t="s">
        <v>265</v>
      </c>
      <c r="D530" s="75"/>
      <c r="F530" s="43">
        <f t="shared" ref="F530" si="141">SUM(H530:L530)</f>
        <v>16000</v>
      </c>
      <c r="G530" s="47"/>
      <c r="H530" s="43">
        <v>0</v>
      </c>
      <c r="I530" s="47"/>
      <c r="J530" s="43">
        <v>0</v>
      </c>
      <c r="K530" s="47"/>
      <c r="L530" s="43">
        <v>16000</v>
      </c>
      <c r="M530" s="47"/>
      <c r="N530" s="43">
        <v>10000</v>
      </c>
      <c r="O530" s="47"/>
      <c r="P530" s="43">
        <v>6000</v>
      </c>
      <c r="Q530" s="47"/>
      <c r="R530" s="43">
        <v>0</v>
      </c>
      <c r="S530" s="43">
        <f t="shared" ref="S530" si="142">SUM(N530:P530)-R530-F530</f>
        <v>0</v>
      </c>
      <c r="T530" s="77"/>
    </row>
    <row r="531" spans="1:21" s="52" customFormat="1" x14ac:dyDescent="0.25">
      <c r="B531" s="23"/>
      <c r="C531" s="75" t="s">
        <v>257</v>
      </c>
      <c r="D531" s="75"/>
      <c r="F531" s="43">
        <f t="shared" si="140"/>
        <v>338000</v>
      </c>
      <c r="G531" s="47"/>
      <c r="H531" s="43">
        <v>0</v>
      </c>
      <c r="I531" s="47"/>
      <c r="J531" s="43">
        <v>338000</v>
      </c>
      <c r="K531" s="47"/>
      <c r="L531" s="43">
        <v>0</v>
      </c>
      <c r="M531" s="47"/>
      <c r="N531" s="43">
        <v>0</v>
      </c>
      <c r="O531" s="47"/>
      <c r="P531" s="43">
        <v>338000</v>
      </c>
      <c r="Q531" s="47"/>
      <c r="R531" s="43">
        <v>0</v>
      </c>
      <c r="S531" s="43">
        <f t="shared" si="139"/>
        <v>0</v>
      </c>
      <c r="T531" s="12"/>
      <c r="U531" s="78"/>
    </row>
    <row r="532" spans="1:21" x14ac:dyDescent="0.25">
      <c r="B532" s="23"/>
      <c r="C532" s="75" t="s">
        <v>258</v>
      </c>
      <c r="D532" s="75"/>
      <c r="F532" s="43">
        <f t="shared" si="140"/>
        <v>88000</v>
      </c>
      <c r="G532" s="47"/>
      <c r="H532" s="43">
        <v>88000</v>
      </c>
      <c r="I532" s="47"/>
      <c r="J532" s="43">
        <v>0</v>
      </c>
      <c r="K532" s="47"/>
      <c r="L532" s="43">
        <v>0</v>
      </c>
      <c r="M532" s="47"/>
      <c r="N532" s="43">
        <v>58000</v>
      </c>
      <c r="O532" s="47"/>
      <c r="P532" s="43">
        <v>30000</v>
      </c>
      <c r="Q532" s="47"/>
      <c r="R532" s="43">
        <v>0</v>
      </c>
      <c r="S532" s="43">
        <f t="shared" si="139"/>
        <v>0</v>
      </c>
      <c r="T532" s="12"/>
      <c r="U532" s="78"/>
    </row>
    <row r="533" spans="1:21" x14ac:dyDescent="0.25">
      <c r="B533" s="23"/>
      <c r="C533" s="75" t="s">
        <v>246</v>
      </c>
      <c r="D533" s="75"/>
      <c r="F533" s="43">
        <f t="shared" si="140"/>
        <v>783000</v>
      </c>
      <c r="G533" s="47"/>
      <c r="H533" s="43">
        <v>130000</v>
      </c>
      <c r="I533" s="47"/>
      <c r="J533" s="43">
        <v>651000</v>
      </c>
      <c r="K533" s="47"/>
      <c r="L533" s="43">
        <v>2000</v>
      </c>
      <c r="M533" s="47"/>
      <c r="N533" s="43">
        <v>19000</v>
      </c>
      <c r="O533" s="47"/>
      <c r="P533" s="43">
        <v>764000</v>
      </c>
      <c r="Q533" s="47"/>
      <c r="R533" s="43">
        <v>0</v>
      </c>
      <c r="S533" s="43">
        <f t="shared" si="139"/>
        <v>0</v>
      </c>
      <c r="T533" s="12"/>
      <c r="U533" s="78"/>
    </row>
    <row r="534" spans="1:21" x14ac:dyDescent="0.25">
      <c r="B534" s="23"/>
      <c r="C534" s="75" t="s">
        <v>259</v>
      </c>
      <c r="D534" s="75"/>
      <c r="F534" s="43">
        <f t="shared" si="140"/>
        <v>101000</v>
      </c>
      <c r="G534" s="47"/>
      <c r="H534" s="43">
        <v>7000</v>
      </c>
      <c r="I534" s="47"/>
      <c r="J534" s="43">
        <v>0</v>
      </c>
      <c r="K534" s="47"/>
      <c r="L534" s="43">
        <v>94000</v>
      </c>
      <c r="M534" s="47"/>
      <c r="N534" s="43">
        <v>57000</v>
      </c>
      <c r="O534" s="47"/>
      <c r="P534" s="43">
        <v>44000</v>
      </c>
      <c r="Q534" s="47"/>
      <c r="R534" s="43">
        <v>0</v>
      </c>
      <c r="S534" s="43">
        <f t="shared" si="139"/>
        <v>0</v>
      </c>
      <c r="T534" s="12"/>
      <c r="U534" s="78"/>
    </row>
    <row r="535" spans="1:21" x14ac:dyDescent="0.25">
      <c r="C535" s="75" t="s">
        <v>22</v>
      </c>
      <c r="D535" s="75"/>
      <c r="F535" s="43">
        <f t="shared" si="140"/>
        <v>6985000</v>
      </c>
      <c r="G535" s="47"/>
      <c r="H535" s="43">
        <v>4327000</v>
      </c>
      <c r="I535" s="47"/>
      <c r="J535" s="43">
        <v>2318000</v>
      </c>
      <c r="K535" s="47"/>
      <c r="L535" s="43">
        <v>340000</v>
      </c>
      <c r="M535" s="47"/>
      <c r="N535" s="43">
        <v>3808000</v>
      </c>
      <c r="O535" s="47"/>
      <c r="P535" s="43">
        <v>3176000</v>
      </c>
      <c r="Q535" s="47"/>
      <c r="R535" s="43">
        <v>-1000</v>
      </c>
      <c r="S535" s="43">
        <f t="shared" si="139"/>
        <v>0</v>
      </c>
      <c r="T535" s="12"/>
      <c r="U535" s="78"/>
    </row>
    <row r="536" spans="1:21" x14ac:dyDescent="0.25">
      <c r="B536" s="23"/>
      <c r="C536" s="75" t="s">
        <v>260</v>
      </c>
      <c r="D536" s="75"/>
      <c r="F536" s="43">
        <f t="shared" si="140"/>
        <v>7635000</v>
      </c>
      <c r="G536" s="47"/>
      <c r="H536" s="43">
        <v>7334000</v>
      </c>
      <c r="I536" s="47"/>
      <c r="J536" s="43">
        <v>96000</v>
      </c>
      <c r="K536" s="47"/>
      <c r="L536" s="43">
        <v>205000</v>
      </c>
      <c r="M536" s="47"/>
      <c r="N536" s="43">
        <v>4942000</v>
      </c>
      <c r="O536" s="47"/>
      <c r="P536" s="43">
        <v>2692000</v>
      </c>
      <c r="Q536" s="47"/>
      <c r="R536" s="43">
        <v>-1000</v>
      </c>
      <c r="S536" s="43">
        <f t="shared" si="139"/>
        <v>0</v>
      </c>
      <c r="T536" s="12"/>
      <c r="U536" s="78"/>
    </row>
    <row r="537" spans="1:21" x14ac:dyDescent="0.25">
      <c r="B537" s="23"/>
      <c r="C537" s="75" t="s">
        <v>261</v>
      </c>
      <c r="D537" s="75"/>
      <c r="F537" s="43">
        <f t="shared" si="140"/>
        <v>2232000</v>
      </c>
      <c r="G537" s="47"/>
      <c r="H537" s="43">
        <v>2191000</v>
      </c>
      <c r="I537" s="47"/>
      <c r="J537" s="43">
        <v>41000</v>
      </c>
      <c r="K537" s="47"/>
      <c r="L537" s="43">
        <v>0</v>
      </c>
      <c r="M537" s="47"/>
      <c r="N537" s="43">
        <v>1547000</v>
      </c>
      <c r="O537" s="47"/>
      <c r="P537" s="43">
        <v>686000</v>
      </c>
      <c r="Q537" s="47"/>
      <c r="R537" s="43">
        <v>1000</v>
      </c>
      <c r="S537" s="43">
        <f t="shared" si="139"/>
        <v>0</v>
      </c>
      <c r="T537" s="12"/>
      <c r="U537" s="78"/>
    </row>
    <row r="538" spans="1:21" x14ac:dyDescent="0.25">
      <c r="B538" s="23"/>
      <c r="C538" s="75" t="s">
        <v>45</v>
      </c>
      <c r="D538" s="75"/>
      <c r="F538" s="43">
        <f t="shared" si="140"/>
        <v>5730000</v>
      </c>
      <c r="G538" s="47"/>
      <c r="H538" s="43">
        <v>5582000</v>
      </c>
      <c r="I538" s="47"/>
      <c r="J538" s="43">
        <v>146000</v>
      </c>
      <c r="K538" s="47"/>
      <c r="L538" s="43">
        <v>2000</v>
      </c>
      <c r="M538" s="47"/>
      <c r="N538" s="43">
        <v>3728000</v>
      </c>
      <c r="O538" s="47"/>
      <c r="P538" s="43">
        <v>2002000</v>
      </c>
      <c r="Q538" s="47"/>
      <c r="R538" s="43">
        <v>0</v>
      </c>
      <c r="S538" s="43">
        <f t="shared" si="139"/>
        <v>0</v>
      </c>
      <c r="T538" s="12"/>
      <c r="U538" s="78"/>
    </row>
    <row r="539" spans="1:21" x14ac:dyDescent="0.25">
      <c r="C539" s="75" t="s">
        <v>49</v>
      </c>
      <c r="D539" s="75"/>
      <c r="F539" s="43">
        <f t="shared" si="140"/>
        <v>4720000</v>
      </c>
      <c r="G539" s="47"/>
      <c r="H539" s="43">
        <v>4240000</v>
      </c>
      <c r="I539" s="47"/>
      <c r="J539" s="43">
        <v>207000</v>
      </c>
      <c r="K539" s="47"/>
      <c r="L539" s="43">
        <v>273000</v>
      </c>
      <c r="M539" s="47"/>
      <c r="N539" s="43">
        <v>3059000</v>
      </c>
      <c r="O539" s="47"/>
      <c r="P539" s="43">
        <v>1661000</v>
      </c>
      <c r="Q539" s="47"/>
      <c r="R539" s="43">
        <v>0</v>
      </c>
      <c r="S539" s="43">
        <f t="shared" si="139"/>
        <v>0</v>
      </c>
      <c r="T539" s="12"/>
      <c r="U539" s="78"/>
    </row>
    <row r="540" spans="1:21" x14ac:dyDescent="0.25">
      <c r="C540" s="75" t="s">
        <v>50</v>
      </c>
      <c r="D540" s="75"/>
      <c r="F540" s="43">
        <f t="shared" si="140"/>
        <v>49000</v>
      </c>
      <c r="G540" s="47"/>
      <c r="H540" s="43">
        <v>0</v>
      </c>
      <c r="I540" s="47"/>
      <c r="J540" s="43">
        <v>0</v>
      </c>
      <c r="K540" s="47"/>
      <c r="L540" s="43">
        <v>49000</v>
      </c>
      <c r="M540" s="47"/>
      <c r="N540" s="43">
        <v>7000</v>
      </c>
      <c r="O540" s="47"/>
      <c r="P540" s="43">
        <v>42000</v>
      </c>
      <c r="Q540" s="47"/>
      <c r="R540" s="43">
        <v>0</v>
      </c>
      <c r="S540" s="43">
        <f t="shared" si="139"/>
        <v>0</v>
      </c>
      <c r="T540" s="12"/>
      <c r="U540" s="78"/>
    </row>
    <row r="541" spans="1:21" x14ac:dyDescent="0.25">
      <c r="A541" s="11"/>
      <c r="B541" s="11"/>
      <c r="C541" s="75" t="s">
        <v>262</v>
      </c>
      <c r="D541" s="75"/>
      <c r="F541" s="43">
        <f t="shared" si="140"/>
        <v>2271000</v>
      </c>
      <c r="G541" s="47"/>
      <c r="H541" s="43">
        <v>1784000</v>
      </c>
      <c r="I541" s="47"/>
      <c r="J541" s="43">
        <v>334000</v>
      </c>
      <c r="K541" s="47"/>
      <c r="L541" s="43">
        <v>153000</v>
      </c>
      <c r="M541" s="47"/>
      <c r="N541" s="43">
        <v>1628000</v>
      </c>
      <c r="O541" s="47"/>
      <c r="P541" s="43">
        <v>642000</v>
      </c>
      <c r="Q541" s="47"/>
      <c r="R541" s="43">
        <v>-1000</v>
      </c>
      <c r="S541" s="43">
        <f t="shared" si="139"/>
        <v>0</v>
      </c>
      <c r="T541" s="12"/>
      <c r="U541" s="78"/>
    </row>
    <row r="542" spans="1:21" x14ac:dyDescent="0.25">
      <c r="C542" s="75" t="s">
        <v>263</v>
      </c>
      <c r="D542" s="75"/>
      <c r="F542" s="43">
        <f t="shared" si="140"/>
        <v>8919000</v>
      </c>
      <c r="G542" s="47"/>
      <c r="H542" s="43">
        <v>8344000</v>
      </c>
      <c r="I542" s="47"/>
      <c r="J542" s="43">
        <v>502000</v>
      </c>
      <c r="K542" s="47"/>
      <c r="L542" s="43">
        <v>73000</v>
      </c>
      <c r="M542" s="47"/>
      <c r="N542" s="43">
        <v>5785000</v>
      </c>
      <c r="O542" s="47"/>
      <c r="P542" s="43">
        <v>3134000</v>
      </c>
      <c r="Q542" s="47"/>
      <c r="R542" s="43">
        <v>0</v>
      </c>
      <c r="S542" s="43">
        <f t="shared" si="139"/>
        <v>0</v>
      </c>
      <c r="T542" s="12"/>
      <c r="U542" s="78"/>
    </row>
    <row r="543" spans="1:21" x14ac:dyDescent="0.25">
      <c r="C543" s="75" t="s">
        <v>53</v>
      </c>
      <c r="D543" s="75"/>
      <c r="E543" s="18"/>
      <c r="F543" s="43">
        <f t="shared" si="140"/>
        <v>161000</v>
      </c>
      <c r="G543" s="47"/>
      <c r="H543" s="43">
        <v>86000</v>
      </c>
      <c r="I543" s="47"/>
      <c r="J543" s="43">
        <v>41000</v>
      </c>
      <c r="K543" s="47"/>
      <c r="L543" s="43">
        <v>34000</v>
      </c>
      <c r="M543" s="47"/>
      <c r="N543" s="43">
        <v>75000</v>
      </c>
      <c r="O543" s="47"/>
      <c r="P543" s="43">
        <v>85000</v>
      </c>
      <c r="Q543" s="47"/>
      <c r="R543" s="43">
        <v>-1000</v>
      </c>
      <c r="S543" s="43">
        <f t="shared" si="139"/>
        <v>0</v>
      </c>
      <c r="T543" s="12"/>
      <c r="U543" s="78"/>
    </row>
    <row r="544" spans="1:21" s="78" customFormat="1" x14ac:dyDescent="0.25">
      <c r="C544" s="73" t="s">
        <v>264</v>
      </c>
      <c r="D544" s="53"/>
      <c r="F544" s="46">
        <f t="shared" si="140"/>
        <v>117000</v>
      </c>
      <c r="G544" s="47"/>
      <c r="H544" s="46">
        <v>117000</v>
      </c>
      <c r="I544" s="47"/>
      <c r="J544" s="46">
        <v>0</v>
      </c>
      <c r="K544" s="47"/>
      <c r="L544" s="46">
        <v>0</v>
      </c>
      <c r="M544" s="47"/>
      <c r="N544" s="46">
        <v>85000</v>
      </c>
      <c r="O544" s="47"/>
      <c r="P544" s="46">
        <v>31000</v>
      </c>
      <c r="Q544" s="47"/>
      <c r="R544" s="46">
        <v>-1000</v>
      </c>
      <c r="S544" s="43">
        <f t="shared" si="139"/>
        <v>0</v>
      </c>
      <c r="T544" s="77"/>
    </row>
    <row r="545" spans="1:21" x14ac:dyDescent="0.25">
      <c r="B545" s="9"/>
      <c r="G545" s="47"/>
      <c r="I545" s="47"/>
      <c r="K545" s="47"/>
      <c r="M545" s="47"/>
      <c r="O545" s="47"/>
      <c r="Q545" s="47"/>
      <c r="T545" s="12"/>
    </row>
    <row r="546" spans="1:21" x14ac:dyDescent="0.25">
      <c r="B546" s="9"/>
      <c r="E546" s="6" t="s">
        <v>4</v>
      </c>
      <c r="F546" s="46">
        <f>SUM(F528:F544)</f>
        <v>43983000</v>
      </c>
      <c r="G546" s="48"/>
      <c r="H546" s="46">
        <f>SUM(H528:H544)</f>
        <v>37148000</v>
      </c>
      <c r="I546" s="48"/>
      <c r="J546" s="46">
        <f>SUM(J528:J544)</f>
        <v>5493000</v>
      </c>
      <c r="K546" s="48"/>
      <c r="L546" s="46">
        <f>SUM(L528:L544)</f>
        <v>1342000</v>
      </c>
      <c r="M546" s="48"/>
      <c r="N546" s="46">
        <f>SUM(N528:N544)</f>
        <v>27287000</v>
      </c>
      <c r="O546" s="48"/>
      <c r="P546" s="46">
        <f>SUM(P528:P544)</f>
        <v>17239000</v>
      </c>
      <c r="Q546" s="48"/>
      <c r="R546" s="46">
        <f>SUM(R528:R544)</f>
        <v>543000</v>
      </c>
      <c r="S546" s="43">
        <f t="shared" ref="S546" si="143">SUM(N546:P546)-R546-F546</f>
        <v>0</v>
      </c>
      <c r="T546" s="12"/>
    </row>
    <row r="547" spans="1:21" x14ac:dyDescent="0.25">
      <c r="B547" s="9"/>
      <c r="G547" s="47"/>
      <c r="I547" s="47"/>
      <c r="K547" s="47"/>
      <c r="M547" s="47"/>
      <c r="O547" s="47"/>
      <c r="Q547" s="47"/>
      <c r="T547" s="12"/>
    </row>
    <row r="548" spans="1:21" x14ac:dyDescent="0.25">
      <c r="B548" s="6" t="s">
        <v>26</v>
      </c>
      <c r="C548" s="18"/>
      <c r="G548" s="47"/>
      <c r="I548" s="47"/>
      <c r="K548" s="47"/>
      <c r="M548" s="47"/>
      <c r="O548" s="47"/>
      <c r="Q548" s="47"/>
      <c r="T548" s="12"/>
    </row>
    <row r="549" spans="1:21" x14ac:dyDescent="0.25">
      <c r="B549" s="9"/>
      <c r="C549" s="6" t="s">
        <v>255</v>
      </c>
      <c r="F549" s="43">
        <f>SUM(H549:L549)</f>
        <v>2882000</v>
      </c>
      <c r="G549" s="47"/>
      <c r="H549" s="43">
        <v>6000</v>
      </c>
      <c r="I549" s="47"/>
      <c r="J549" s="43">
        <v>132000</v>
      </c>
      <c r="K549" s="47"/>
      <c r="L549" s="43">
        <v>2744000</v>
      </c>
      <c r="M549" s="47"/>
      <c r="N549" s="43">
        <v>1454000</v>
      </c>
      <c r="O549" s="47"/>
      <c r="P549" s="43">
        <v>1427000</v>
      </c>
      <c r="Q549" s="47"/>
      <c r="R549" s="43">
        <v>-1000</v>
      </c>
      <c r="S549" s="43">
        <f t="shared" ref="S549:S565" si="144">SUM(N549:P549)-R549-F549</f>
        <v>0</v>
      </c>
      <c r="T549" s="12"/>
    </row>
    <row r="550" spans="1:21" x14ac:dyDescent="0.25">
      <c r="B550" s="9"/>
      <c r="C550" s="25" t="s">
        <v>265</v>
      </c>
      <c r="F550" s="43">
        <f t="shared" ref="F550:F563" si="145">SUM(H550:L550)</f>
        <v>571000</v>
      </c>
      <c r="G550" s="47"/>
      <c r="H550" s="43">
        <v>8000</v>
      </c>
      <c r="I550" s="47"/>
      <c r="J550" s="43">
        <v>0</v>
      </c>
      <c r="K550" s="47"/>
      <c r="L550" s="43">
        <v>563000</v>
      </c>
      <c r="M550" s="47"/>
      <c r="N550" s="43">
        <v>254000</v>
      </c>
      <c r="O550" s="47"/>
      <c r="P550" s="43">
        <v>317000</v>
      </c>
      <c r="Q550" s="47"/>
      <c r="R550" s="43">
        <v>0</v>
      </c>
      <c r="S550" s="43">
        <f t="shared" si="144"/>
        <v>0</v>
      </c>
      <c r="T550" s="12"/>
      <c r="U550" s="78"/>
    </row>
    <row r="551" spans="1:21" s="18" customFormat="1" x14ac:dyDescent="0.25">
      <c r="A551" s="6"/>
      <c r="B551" s="9"/>
      <c r="C551" s="24" t="s">
        <v>266</v>
      </c>
      <c r="E551" s="6"/>
      <c r="F551" s="43">
        <f t="shared" si="145"/>
        <v>7395000</v>
      </c>
      <c r="G551" s="47"/>
      <c r="H551" s="43">
        <v>0</v>
      </c>
      <c r="I551" s="47"/>
      <c r="J551" s="43">
        <v>3305000</v>
      </c>
      <c r="K551" s="47"/>
      <c r="L551" s="43">
        <v>4090000</v>
      </c>
      <c r="M551" s="47"/>
      <c r="N551" s="43">
        <v>3714000</v>
      </c>
      <c r="O551" s="47"/>
      <c r="P551" s="43">
        <v>6469000</v>
      </c>
      <c r="Q551" s="47"/>
      <c r="R551" s="43">
        <v>2788000</v>
      </c>
      <c r="S551" s="43">
        <f t="shared" si="144"/>
        <v>0</v>
      </c>
      <c r="T551" s="12"/>
      <c r="U551" s="78"/>
    </row>
    <row r="552" spans="1:21" x14ac:dyDescent="0.25">
      <c r="B552" s="9"/>
      <c r="C552" s="6" t="s">
        <v>267</v>
      </c>
      <c r="F552" s="43">
        <f t="shared" si="145"/>
        <v>1675000</v>
      </c>
      <c r="G552" s="47"/>
      <c r="H552" s="43">
        <v>0</v>
      </c>
      <c r="I552" s="47"/>
      <c r="J552" s="43">
        <v>602000</v>
      </c>
      <c r="K552" s="47"/>
      <c r="L552" s="43">
        <v>1073000</v>
      </c>
      <c r="M552" s="47"/>
      <c r="N552" s="43">
        <v>974000</v>
      </c>
      <c r="O552" s="47"/>
      <c r="P552" s="43">
        <v>1913000</v>
      </c>
      <c r="Q552" s="47"/>
      <c r="R552" s="43">
        <v>1212000</v>
      </c>
      <c r="S552" s="43">
        <f t="shared" si="144"/>
        <v>0</v>
      </c>
      <c r="T552" s="12"/>
      <c r="U552" s="78"/>
    </row>
    <row r="553" spans="1:21" x14ac:dyDescent="0.25">
      <c r="B553" s="9"/>
      <c r="C553" s="6" t="s">
        <v>268</v>
      </c>
      <c r="D553" s="6"/>
      <c r="F553" s="43">
        <f t="shared" si="145"/>
        <v>3328000</v>
      </c>
      <c r="G553" s="47"/>
      <c r="H553" s="43">
        <v>95000</v>
      </c>
      <c r="I553" s="47"/>
      <c r="J553" s="43">
        <v>57000</v>
      </c>
      <c r="K553" s="47"/>
      <c r="L553" s="43">
        <v>3176000</v>
      </c>
      <c r="M553" s="47"/>
      <c r="N553" s="43">
        <v>1900000</v>
      </c>
      <c r="O553" s="47"/>
      <c r="P553" s="43">
        <v>1429000</v>
      </c>
      <c r="Q553" s="47"/>
      <c r="R553" s="43">
        <v>1000</v>
      </c>
      <c r="S553" s="43">
        <f t="shared" si="144"/>
        <v>0</v>
      </c>
      <c r="T553" s="12"/>
      <c r="U553" s="78"/>
    </row>
    <row r="554" spans="1:21" x14ac:dyDescent="0.25">
      <c r="B554" s="9"/>
      <c r="C554" s="6" t="s">
        <v>22</v>
      </c>
      <c r="F554" s="43">
        <f t="shared" si="145"/>
        <v>1395000</v>
      </c>
      <c r="G554" s="47"/>
      <c r="H554" s="43">
        <v>73000</v>
      </c>
      <c r="I554" s="47"/>
      <c r="J554" s="43">
        <v>782000</v>
      </c>
      <c r="K554" s="47"/>
      <c r="L554" s="43">
        <v>540000</v>
      </c>
      <c r="M554" s="47"/>
      <c r="N554" s="43">
        <v>242000</v>
      </c>
      <c r="O554" s="47"/>
      <c r="P554" s="43">
        <v>1153000</v>
      </c>
      <c r="Q554" s="47"/>
      <c r="R554" s="43">
        <v>0</v>
      </c>
      <c r="S554" s="43">
        <f t="shared" si="144"/>
        <v>0</v>
      </c>
      <c r="T554" s="12"/>
      <c r="U554" s="78"/>
    </row>
    <row r="555" spans="1:21" x14ac:dyDescent="0.25">
      <c r="B555" s="9"/>
      <c r="C555" s="6" t="s">
        <v>40</v>
      </c>
      <c r="F555" s="43">
        <f t="shared" si="145"/>
        <v>2420000</v>
      </c>
      <c r="G555" s="47"/>
      <c r="H555" s="43">
        <v>0</v>
      </c>
      <c r="I555" s="47"/>
      <c r="J555" s="43">
        <v>28000</v>
      </c>
      <c r="K555" s="47"/>
      <c r="L555" s="43">
        <v>2392000</v>
      </c>
      <c r="M555" s="47"/>
      <c r="N555" s="43">
        <v>924000</v>
      </c>
      <c r="O555" s="47"/>
      <c r="P555" s="43">
        <v>1496000</v>
      </c>
      <c r="Q555" s="47"/>
      <c r="R555" s="43">
        <v>0</v>
      </c>
      <c r="S555" s="43">
        <f t="shared" si="144"/>
        <v>0</v>
      </c>
      <c r="T555" s="12"/>
      <c r="U555" s="78"/>
    </row>
    <row r="556" spans="1:21" x14ac:dyDescent="0.25">
      <c r="B556" s="9"/>
      <c r="C556" s="6" t="s">
        <v>261</v>
      </c>
      <c r="F556" s="43">
        <f t="shared" si="145"/>
        <v>6771000</v>
      </c>
      <c r="G556" s="47"/>
      <c r="H556" s="43">
        <v>19000</v>
      </c>
      <c r="I556" s="47"/>
      <c r="J556" s="43">
        <v>824000</v>
      </c>
      <c r="K556" s="47"/>
      <c r="L556" s="43">
        <v>5928000</v>
      </c>
      <c r="M556" s="47"/>
      <c r="N556" s="43">
        <v>2799000</v>
      </c>
      <c r="O556" s="47"/>
      <c r="P556" s="43">
        <v>4099000</v>
      </c>
      <c r="Q556" s="47"/>
      <c r="R556" s="43">
        <v>127000</v>
      </c>
      <c r="S556" s="43">
        <f t="shared" si="144"/>
        <v>0</v>
      </c>
      <c r="T556" s="12"/>
      <c r="U556" s="78"/>
    </row>
    <row r="557" spans="1:21" x14ac:dyDescent="0.25">
      <c r="A557" s="18"/>
      <c r="B557" s="9"/>
      <c r="C557" s="6" t="s">
        <v>269</v>
      </c>
      <c r="F557" s="43">
        <f t="shared" si="145"/>
        <v>331000</v>
      </c>
      <c r="G557" s="47"/>
      <c r="H557" s="43">
        <v>0</v>
      </c>
      <c r="I557" s="47"/>
      <c r="J557" s="43">
        <v>20000</v>
      </c>
      <c r="K557" s="47"/>
      <c r="L557" s="43">
        <v>311000</v>
      </c>
      <c r="M557" s="47"/>
      <c r="N557" s="43">
        <v>107000</v>
      </c>
      <c r="O557" s="47"/>
      <c r="P557" s="43">
        <v>224000</v>
      </c>
      <c r="Q557" s="47"/>
      <c r="R557" s="43">
        <v>0</v>
      </c>
      <c r="S557" s="43">
        <f t="shared" si="144"/>
        <v>0</v>
      </c>
      <c r="T557" s="12"/>
      <c r="U557" s="78"/>
    </row>
    <row r="558" spans="1:21" x14ac:dyDescent="0.25">
      <c r="C558" s="6" t="s">
        <v>45</v>
      </c>
      <c r="F558" s="43">
        <f t="shared" si="145"/>
        <v>2902000</v>
      </c>
      <c r="G558" s="47"/>
      <c r="H558" s="43">
        <v>202000</v>
      </c>
      <c r="I558" s="47"/>
      <c r="J558" s="43">
        <v>169000</v>
      </c>
      <c r="K558" s="47"/>
      <c r="L558" s="43">
        <v>2531000</v>
      </c>
      <c r="M558" s="47"/>
      <c r="N558" s="43">
        <v>1437000</v>
      </c>
      <c r="O558" s="47"/>
      <c r="P558" s="43">
        <v>1465000</v>
      </c>
      <c r="Q558" s="47"/>
      <c r="R558" s="43">
        <v>0</v>
      </c>
      <c r="S558" s="43">
        <f t="shared" si="144"/>
        <v>0</v>
      </c>
      <c r="T558" s="12"/>
      <c r="U558" s="78"/>
    </row>
    <row r="559" spans="1:21" x14ac:dyDescent="0.25">
      <c r="C559" s="6" t="s">
        <v>49</v>
      </c>
      <c r="E559" s="18"/>
      <c r="F559" s="43">
        <f t="shared" si="145"/>
        <v>2263000</v>
      </c>
      <c r="G559" s="47"/>
      <c r="H559" s="43">
        <v>78000</v>
      </c>
      <c r="I559" s="47"/>
      <c r="J559" s="43">
        <v>125000</v>
      </c>
      <c r="K559" s="47"/>
      <c r="L559" s="43">
        <v>2060000</v>
      </c>
      <c r="M559" s="47"/>
      <c r="N559" s="43">
        <v>987000</v>
      </c>
      <c r="O559" s="47"/>
      <c r="P559" s="43">
        <v>1277000</v>
      </c>
      <c r="Q559" s="47"/>
      <c r="R559" s="43">
        <v>1000</v>
      </c>
      <c r="S559" s="43">
        <f t="shared" si="144"/>
        <v>0</v>
      </c>
      <c r="T559" s="12"/>
      <c r="U559" s="78"/>
    </row>
    <row r="560" spans="1:21" x14ac:dyDescent="0.25">
      <c r="C560" s="6" t="s">
        <v>263</v>
      </c>
      <c r="F560" s="43">
        <f t="shared" si="145"/>
        <v>2087000</v>
      </c>
      <c r="G560" s="47"/>
      <c r="H560" s="43">
        <v>25000</v>
      </c>
      <c r="I560" s="47"/>
      <c r="J560" s="43">
        <v>97000</v>
      </c>
      <c r="K560" s="47"/>
      <c r="L560" s="43">
        <v>1965000</v>
      </c>
      <c r="M560" s="47"/>
      <c r="N560" s="43">
        <v>945000</v>
      </c>
      <c r="O560" s="47"/>
      <c r="P560" s="43">
        <v>1143000</v>
      </c>
      <c r="Q560" s="47"/>
      <c r="R560" s="43">
        <v>1000</v>
      </c>
      <c r="S560" s="43">
        <f t="shared" si="144"/>
        <v>0</v>
      </c>
      <c r="T560" s="12"/>
      <c r="U560" s="78"/>
    </row>
    <row r="561" spans="2:21" x14ac:dyDescent="0.25">
      <c r="C561" s="6" t="s">
        <v>53</v>
      </c>
      <c r="E561" s="26"/>
      <c r="F561" s="43">
        <f t="shared" si="145"/>
        <v>182000</v>
      </c>
      <c r="G561" s="47"/>
      <c r="H561" s="43">
        <v>0</v>
      </c>
      <c r="I561" s="47"/>
      <c r="J561" s="43">
        <v>0</v>
      </c>
      <c r="K561" s="47"/>
      <c r="L561" s="43">
        <v>182000</v>
      </c>
      <c r="M561" s="47"/>
      <c r="N561" s="43">
        <v>71000</v>
      </c>
      <c r="O561" s="47"/>
      <c r="P561" s="43">
        <v>111000</v>
      </c>
      <c r="Q561" s="47"/>
      <c r="R561" s="43">
        <v>0</v>
      </c>
      <c r="S561" s="43">
        <f t="shared" si="144"/>
        <v>0</v>
      </c>
      <c r="T561" s="12"/>
      <c r="U561" s="78"/>
    </row>
    <row r="562" spans="2:21" x14ac:dyDescent="0.25">
      <c r="B562" s="9"/>
      <c r="C562" s="6" t="s">
        <v>270</v>
      </c>
      <c r="E562" s="15"/>
      <c r="F562" s="43">
        <f t="shared" si="145"/>
        <v>408000</v>
      </c>
      <c r="G562" s="47"/>
      <c r="H562" s="43">
        <v>163000</v>
      </c>
      <c r="I562" s="47"/>
      <c r="J562" s="43">
        <v>210000</v>
      </c>
      <c r="K562" s="47"/>
      <c r="L562" s="43">
        <v>35000</v>
      </c>
      <c r="M562" s="47"/>
      <c r="N562" s="43">
        <v>230000</v>
      </c>
      <c r="O562" s="47"/>
      <c r="P562" s="43">
        <v>180000</v>
      </c>
      <c r="Q562" s="47"/>
      <c r="R562" s="43">
        <v>2000</v>
      </c>
      <c r="S562" s="43">
        <f t="shared" si="144"/>
        <v>0</v>
      </c>
      <c r="T562" s="12"/>
      <c r="U562" s="78"/>
    </row>
    <row r="563" spans="2:21" x14ac:dyDescent="0.25">
      <c r="B563" s="9"/>
      <c r="C563" s="6" t="s">
        <v>271</v>
      </c>
      <c r="E563" s="15"/>
      <c r="F563" s="43">
        <f t="shared" si="145"/>
        <v>217000</v>
      </c>
      <c r="G563" s="47"/>
      <c r="H563" s="43">
        <v>0</v>
      </c>
      <c r="I563" s="47"/>
      <c r="J563" s="43">
        <v>7000</v>
      </c>
      <c r="K563" s="47"/>
      <c r="L563" s="43">
        <v>210000</v>
      </c>
      <c r="M563" s="47"/>
      <c r="N563" s="43">
        <v>123000</v>
      </c>
      <c r="O563" s="47"/>
      <c r="P563" s="43">
        <v>95000</v>
      </c>
      <c r="Q563" s="47"/>
      <c r="R563" s="43">
        <v>1000</v>
      </c>
      <c r="S563" s="43">
        <f t="shared" si="144"/>
        <v>0</v>
      </c>
      <c r="T563" s="12"/>
      <c r="U563" s="78"/>
    </row>
    <row r="564" spans="2:21" s="78" customFormat="1" x14ac:dyDescent="0.25">
      <c r="B564" s="53"/>
      <c r="C564" s="78" t="s">
        <v>515</v>
      </c>
      <c r="D564" s="53"/>
      <c r="E564" s="15"/>
      <c r="F564" s="43">
        <f t="shared" ref="F564" si="146">SUM(H564:L564)</f>
        <v>20642000</v>
      </c>
      <c r="G564" s="47"/>
      <c r="H564" s="43">
        <v>0</v>
      </c>
      <c r="I564" s="47"/>
      <c r="J564" s="43">
        <v>-1000</v>
      </c>
      <c r="K564" s="47"/>
      <c r="L564" s="43">
        <v>20643000</v>
      </c>
      <c r="M564" s="47"/>
      <c r="N564" s="43">
        <v>1639000</v>
      </c>
      <c r="O564" s="47"/>
      <c r="P564" s="43">
        <v>19003000</v>
      </c>
      <c r="Q564" s="47"/>
      <c r="R564" s="43">
        <v>0</v>
      </c>
      <c r="S564" s="43">
        <f t="shared" ref="S564" si="147">SUM(N564:P564)-R564-F564</f>
        <v>0</v>
      </c>
      <c r="T564" s="77"/>
    </row>
    <row r="565" spans="2:21" x14ac:dyDescent="0.25">
      <c r="B565" s="9"/>
      <c r="C565" s="6" t="s">
        <v>264</v>
      </c>
      <c r="F565" s="46">
        <f t="shared" ref="F565" si="148">SUM(H565:L565)</f>
        <v>1824000</v>
      </c>
      <c r="G565" s="47"/>
      <c r="H565" s="46">
        <v>52000</v>
      </c>
      <c r="I565" s="47"/>
      <c r="J565" s="46">
        <v>514000</v>
      </c>
      <c r="K565" s="47"/>
      <c r="L565" s="46">
        <v>1258000</v>
      </c>
      <c r="M565" s="47"/>
      <c r="N565" s="46">
        <v>749000</v>
      </c>
      <c r="O565" s="47"/>
      <c r="P565" s="46">
        <v>1086000</v>
      </c>
      <c r="Q565" s="47"/>
      <c r="R565" s="46">
        <v>11000</v>
      </c>
      <c r="S565" s="43">
        <f t="shared" si="144"/>
        <v>0</v>
      </c>
      <c r="T565" s="12"/>
      <c r="U565" s="78"/>
    </row>
    <row r="566" spans="2:21" x14ac:dyDescent="0.25">
      <c r="B566" s="9"/>
      <c r="F566" s="48"/>
      <c r="G566" s="47"/>
      <c r="H566" s="48"/>
      <c r="I566" s="47"/>
      <c r="J566" s="48"/>
      <c r="K566" s="47"/>
      <c r="L566" s="48"/>
      <c r="M566" s="47"/>
      <c r="N566" s="48"/>
      <c r="O566" s="47"/>
      <c r="P566" s="48"/>
      <c r="Q566" s="47"/>
      <c r="R566" s="48"/>
      <c r="T566" s="12"/>
    </row>
    <row r="567" spans="2:21" x14ac:dyDescent="0.25">
      <c r="B567" s="9"/>
      <c r="E567" s="6" t="s">
        <v>4</v>
      </c>
      <c r="F567" s="46">
        <f>SUM(F549:F565)</f>
        <v>57293000</v>
      </c>
      <c r="G567" s="48"/>
      <c r="H567" s="46">
        <f>SUM(H549:H565)</f>
        <v>721000</v>
      </c>
      <c r="I567" s="48"/>
      <c r="J567" s="46">
        <f>SUM(J549:J565)</f>
        <v>6871000</v>
      </c>
      <c r="K567" s="48"/>
      <c r="L567" s="46">
        <f>SUM(L549:L565)</f>
        <v>49701000</v>
      </c>
      <c r="M567" s="48"/>
      <c r="N567" s="46">
        <f>SUM(N549:N565)</f>
        <v>18549000</v>
      </c>
      <c r="O567" s="48"/>
      <c r="P567" s="46">
        <f>SUM(P549:P565)</f>
        <v>42887000</v>
      </c>
      <c r="Q567" s="48"/>
      <c r="R567" s="46">
        <f>SUM(R549:R565)</f>
        <v>4143000</v>
      </c>
      <c r="S567" s="43">
        <f t="shared" ref="S567" si="149">SUM(N567:P567)-R567-F567</f>
        <v>0</v>
      </c>
      <c r="T567" s="12"/>
    </row>
    <row r="568" spans="2:21" x14ac:dyDescent="0.25">
      <c r="B568" s="9"/>
      <c r="F568" s="48"/>
      <c r="G568" s="47"/>
      <c r="H568" s="48"/>
      <c r="I568" s="47"/>
      <c r="J568" s="48"/>
      <c r="K568" s="47"/>
      <c r="L568" s="48"/>
      <c r="M568" s="47"/>
      <c r="N568" s="48"/>
      <c r="O568" s="47"/>
      <c r="P568" s="48"/>
      <c r="Q568" s="47"/>
      <c r="R568" s="48"/>
      <c r="T568" s="12"/>
    </row>
    <row r="569" spans="2:21" x14ac:dyDescent="0.25">
      <c r="B569" s="6" t="s">
        <v>64</v>
      </c>
      <c r="F569" s="48"/>
      <c r="G569" s="47"/>
      <c r="H569" s="48"/>
      <c r="I569" s="47"/>
      <c r="J569" s="48"/>
      <c r="K569" s="47"/>
      <c r="L569" s="48"/>
      <c r="M569" s="47"/>
      <c r="N569" s="48"/>
      <c r="O569" s="47"/>
      <c r="P569" s="48"/>
      <c r="Q569" s="47"/>
      <c r="R569" s="48"/>
      <c r="T569" s="12"/>
    </row>
    <row r="570" spans="2:21" x14ac:dyDescent="0.25">
      <c r="C570" s="6" t="s">
        <v>272</v>
      </c>
      <c r="F570" s="43">
        <f>SUM(H570:L570)</f>
        <v>23132000</v>
      </c>
      <c r="G570" s="47"/>
      <c r="H570" s="43">
        <v>0</v>
      </c>
      <c r="I570" s="47"/>
      <c r="J570" s="43">
        <v>2701000</v>
      </c>
      <c r="K570" s="47"/>
      <c r="L570" s="43">
        <v>20431000</v>
      </c>
      <c r="M570" s="47"/>
      <c r="N570" s="43">
        <v>10709000</v>
      </c>
      <c r="O570" s="47"/>
      <c r="P570" s="43">
        <v>12706000</v>
      </c>
      <c r="Q570" s="47"/>
      <c r="R570" s="43">
        <v>283000</v>
      </c>
      <c r="S570" s="43">
        <f t="shared" ref="S570:S579" si="150">SUM(N570:P570)-R570-F570</f>
        <v>0</v>
      </c>
      <c r="T570" s="12"/>
    </row>
    <row r="571" spans="2:21" x14ac:dyDescent="0.25">
      <c r="C571" s="6" t="s">
        <v>273</v>
      </c>
      <c r="F571" s="43">
        <f t="shared" ref="F571:F578" si="151">SUM(H571:L571)</f>
        <v>29000</v>
      </c>
      <c r="G571" s="47"/>
      <c r="H571" s="43">
        <v>0</v>
      </c>
      <c r="I571" s="47"/>
      <c r="J571" s="43">
        <v>0</v>
      </c>
      <c r="K571" s="47"/>
      <c r="L571" s="43">
        <v>29000</v>
      </c>
      <c r="M571" s="47"/>
      <c r="N571" s="43">
        <v>13000</v>
      </c>
      <c r="O571" s="47"/>
      <c r="P571" s="43">
        <v>16000</v>
      </c>
      <c r="Q571" s="47"/>
      <c r="R571" s="43">
        <v>0</v>
      </c>
      <c r="S571" s="43">
        <f t="shared" si="150"/>
        <v>0</v>
      </c>
      <c r="T571" s="12"/>
      <c r="U571" s="78"/>
    </row>
    <row r="572" spans="2:21" x14ac:dyDescent="0.25">
      <c r="C572" s="6" t="s">
        <v>274</v>
      </c>
      <c r="F572" s="43">
        <f t="shared" si="151"/>
        <v>1052000</v>
      </c>
      <c r="G572" s="47"/>
      <c r="H572" s="43">
        <v>0</v>
      </c>
      <c r="I572" s="47"/>
      <c r="J572" s="43">
        <v>64000</v>
      </c>
      <c r="K572" s="47"/>
      <c r="L572" s="43">
        <v>988000</v>
      </c>
      <c r="M572" s="47"/>
      <c r="N572" s="43">
        <v>490000</v>
      </c>
      <c r="O572" s="47"/>
      <c r="P572" s="43">
        <v>562000</v>
      </c>
      <c r="Q572" s="47"/>
      <c r="R572" s="43">
        <v>0</v>
      </c>
      <c r="S572" s="43">
        <f t="shared" si="150"/>
        <v>0</v>
      </c>
      <c r="T572" s="12"/>
      <c r="U572" s="78"/>
    </row>
    <row r="573" spans="2:21" x14ac:dyDescent="0.25">
      <c r="C573" s="6" t="s">
        <v>275</v>
      </c>
      <c r="F573" s="43">
        <f t="shared" si="151"/>
        <v>4878000</v>
      </c>
      <c r="G573" s="47"/>
      <c r="H573" s="43">
        <v>0</v>
      </c>
      <c r="I573" s="47"/>
      <c r="J573" s="43">
        <v>4645000</v>
      </c>
      <c r="K573" s="47"/>
      <c r="L573" s="43">
        <v>233000</v>
      </c>
      <c r="M573" s="47"/>
      <c r="N573" s="43">
        <v>1907000</v>
      </c>
      <c r="O573" s="47"/>
      <c r="P573" s="43">
        <v>3049000</v>
      </c>
      <c r="Q573" s="47"/>
      <c r="R573" s="43">
        <v>78000</v>
      </c>
      <c r="S573" s="43">
        <f t="shared" si="150"/>
        <v>0</v>
      </c>
      <c r="T573" s="12"/>
      <c r="U573" s="78"/>
    </row>
    <row r="574" spans="2:21" x14ac:dyDescent="0.25">
      <c r="C574" s="6" t="s">
        <v>276</v>
      </c>
      <c r="F574" s="43">
        <f t="shared" si="151"/>
        <v>0</v>
      </c>
      <c r="G574" s="47"/>
      <c r="H574" s="43">
        <v>0</v>
      </c>
      <c r="I574" s="47"/>
      <c r="J574" s="43">
        <v>0</v>
      </c>
      <c r="K574" s="47"/>
      <c r="L574" s="43">
        <v>0</v>
      </c>
      <c r="M574" s="47"/>
      <c r="N574" s="43">
        <v>0</v>
      </c>
      <c r="O574" s="47"/>
      <c r="P574" s="43">
        <v>0</v>
      </c>
      <c r="Q574" s="47"/>
      <c r="R574" s="43">
        <v>0</v>
      </c>
      <c r="S574" s="43">
        <f t="shared" si="150"/>
        <v>0</v>
      </c>
      <c r="T574" s="12"/>
      <c r="U574" s="78"/>
    </row>
    <row r="575" spans="2:21" x14ac:dyDescent="0.25">
      <c r="C575" s="6" t="s">
        <v>260</v>
      </c>
      <c r="F575" s="43">
        <f t="shared" si="151"/>
        <v>8000</v>
      </c>
      <c r="G575" s="47"/>
      <c r="H575" s="43">
        <v>0</v>
      </c>
      <c r="I575" s="47"/>
      <c r="J575" s="43">
        <v>1000</v>
      </c>
      <c r="K575" s="47"/>
      <c r="L575" s="43">
        <v>7000</v>
      </c>
      <c r="M575" s="47"/>
      <c r="N575" s="43">
        <v>0</v>
      </c>
      <c r="O575" s="47"/>
      <c r="P575" s="43">
        <v>9000</v>
      </c>
      <c r="Q575" s="47"/>
      <c r="R575" s="43">
        <v>1000</v>
      </c>
      <c r="S575" s="43">
        <f t="shared" si="150"/>
        <v>0</v>
      </c>
      <c r="T575" s="12"/>
      <c r="U575" s="78"/>
    </row>
    <row r="576" spans="2:21" x14ac:dyDescent="0.25">
      <c r="C576" s="6" t="s">
        <v>277</v>
      </c>
      <c r="F576" s="43">
        <f t="shared" si="151"/>
        <v>3788000</v>
      </c>
      <c r="G576" s="47"/>
      <c r="H576" s="43">
        <v>993000</v>
      </c>
      <c r="I576" s="47"/>
      <c r="J576" s="43">
        <v>336000</v>
      </c>
      <c r="K576" s="47"/>
      <c r="L576" s="43">
        <v>2459000</v>
      </c>
      <c r="M576" s="47"/>
      <c r="N576" s="43">
        <v>1052000</v>
      </c>
      <c r="O576" s="47"/>
      <c r="P576" s="43">
        <v>2736000</v>
      </c>
      <c r="Q576" s="47"/>
      <c r="R576" s="43">
        <v>0</v>
      </c>
      <c r="S576" s="43">
        <f t="shared" si="150"/>
        <v>0</v>
      </c>
      <c r="T576" s="12"/>
      <c r="U576" s="78"/>
    </row>
    <row r="577" spans="1:21" s="78" customFormat="1" x14ac:dyDescent="0.25">
      <c r="C577" s="78" t="s">
        <v>45</v>
      </c>
      <c r="D577" s="53"/>
      <c r="F577" s="43">
        <f t="shared" ref="F577" si="152">SUM(H577:L577)</f>
        <v>45000</v>
      </c>
      <c r="G577" s="47"/>
      <c r="H577" s="43">
        <v>0</v>
      </c>
      <c r="I577" s="47"/>
      <c r="J577" s="43">
        <v>2000</v>
      </c>
      <c r="K577" s="47"/>
      <c r="L577" s="43">
        <v>43000</v>
      </c>
      <c r="M577" s="47"/>
      <c r="N577" s="43">
        <v>21000</v>
      </c>
      <c r="O577" s="47"/>
      <c r="P577" s="43">
        <v>24000</v>
      </c>
      <c r="Q577" s="47"/>
      <c r="R577" s="43">
        <v>0</v>
      </c>
      <c r="S577" s="43">
        <f t="shared" ref="S577" si="153">SUM(N577:P577)-R577-F577</f>
        <v>0</v>
      </c>
      <c r="T577" s="77"/>
    </row>
    <row r="578" spans="1:21" s="72" customFormat="1" x14ac:dyDescent="0.25">
      <c r="C578" s="75" t="s">
        <v>49</v>
      </c>
      <c r="D578" s="53"/>
      <c r="F578" s="43">
        <f t="shared" si="151"/>
        <v>10000</v>
      </c>
      <c r="G578" s="47"/>
      <c r="H578" s="43">
        <v>0</v>
      </c>
      <c r="I578" s="47"/>
      <c r="J578" s="43">
        <v>0</v>
      </c>
      <c r="K578" s="47"/>
      <c r="L578" s="43">
        <v>10000</v>
      </c>
      <c r="M578" s="47"/>
      <c r="N578" s="43">
        <v>7000</v>
      </c>
      <c r="O578" s="47"/>
      <c r="P578" s="43">
        <v>3000</v>
      </c>
      <c r="Q578" s="47"/>
      <c r="R578" s="43">
        <v>0</v>
      </c>
      <c r="S578" s="43">
        <f t="shared" si="150"/>
        <v>0</v>
      </c>
      <c r="T578" s="71"/>
      <c r="U578" s="78"/>
    </row>
    <row r="579" spans="1:21" x14ac:dyDescent="0.25">
      <c r="C579" s="6" t="s">
        <v>278</v>
      </c>
      <c r="F579" s="46">
        <f t="shared" ref="F579" si="154">SUM(H579:L579)</f>
        <v>4316000</v>
      </c>
      <c r="G579" s="47"/>
      <c r="H579" s="46">
        <v>0</v>
      </c>
      <c r="I579" s="47"/>
      <c r="J579" s="46">
        <v>4304000</v>
      </c>
      <c r="K579" s="47"/>
      <c r="L579" s="46">
        <v>12000</v>
      </c>
      <c r="M579" s="47"/>
      <c r="N579" s="46">
        <v>2316000</v>
      </c>
      <c r="O579" s="47"/>
      <c r="P579" s="46">
        <v>2049000</v>
      </c>
      <c r="Q579" s="47"/>
      <c r="R579" s="46">
        <v>49000</v>
      </c>
      <c r="S579" s="43">
        <f t="shared" si="150"/>
        <v>0</v>
      </c>
      <c r="T579" s="12"/>
      <c r="U579" s="78"/>
    </row>
    <row r="580" spans="1:21" x14ac:dyDescent="0.25">
      <c r="F580" s="48"/>
      <c r="G580" s="47"/>
      <c r="H580" s="48"/>
      <c r="I580" s="47"/>
      <c r="J580" s="48"/>
      <c r="K580" s="47"/>
      <c r="L580" s="48"/>
      <c r="M580" s="47"/>
      <c r="N580" s="48"/>
      <c r="O580" s="47"/>
      <c r="P580" s="48"/>
      <c r="Q580" s="47"/>
      <c r="R580" s="48"/>
      <c r="T580" s="12"/>
    </row>
    <row r="581" spans="1:21" x14ac:dyDescent="0.25">
      <c r="E581" s="6" t="s">
        <v>4</v>
      </c>
      <c r="F581" s="46">
        <f>SUM(F570:F579)</f>
        <v>37258000</v>
      </c>
      <c r="G581" s="48"/>
      <c r="H581" s="46">
        <f>SUM(H570:H579)</f>
        <v>993000</v>
      </c>
      <c r="I581" s="48"/>
      <c r="J581" s="46">
        <f>SUM(J570:J579)</f>
        <v>12053000</v>
      </c>
      <c r="K581" s="48"/>
      <c r="L581" s="46">
        <f>SUM(L570:L579)</f>
        <v>24212000</v>
      </c>
      <c r="M581" s="48"/>
      <c r="N581" s="46">
        <f>SUM(N570:N579)</f>
        <v>16515000</v>
      </c>
      <c r="O581" s="48"/>
      <c r="P581" s="46">
        <f>SUM(P570:P579)</f>
        <v>21154000</v>
      </c>
      <c r="Q581" s="48"/>
      <c r="R581" s="46">
        <f>SUM(R570:R579)</f>
        <v>411000</v>
      </c>
      <c r="S581" s="43">
        <f t="shared" ref="S581" si="155">SUM(N581:P581)-R581-F581</f>
        <v>0</v>
      </c>
      <c r="T581" s="12"/>
    </row>
    <row r="582" spans="1:21" x14ac:dyDescent="0.25">
      <c r="F582" s="48"/>
      <c r="G582" s="47"/>
      <c r="H582" s="48"/>
      <c r="I582" s="47"/>
      <c r="J582" s="48"/>
      <c r="K582" s="47"/>
      <c r="L582" s="48"/>
      <c r="M582" s="47"/>
      <c r="N582" s="48"/>
      <c r="O582" s="47"/>
      <c r="P582" s="48"/>
      <c r="Q582" s="47"/>
      <c r="R582" s="48"/>
      <c r="T582" s="12"/>
    </row>
    <row r="583" spans="1:21" x14ac:dyDescent="0.25">
      <c r="A583" s="11"/>
      <c r="B583" s="6" t="s">
        <v>55</v>
      </c>
      <c r="F583" s="48"/>
      <c r="G583" s="47"/>
      <c r="H583" s="48"/>
      <c r="I583" s="47"/>
      <c r="J583" s="48"/>
      <c r="K583" s="47"/>
      <c r="L583" s="48"/>
      <c r="M583" s="47"/>
      <c r="N583" s="48"/>
      <c r="O583" s="47"/>
      <c r="P583" s="48"/>
      <c r="Q583" s="47"/>
      <c r="R583" s="48"/>
      <c r="T583" s="12"/>
    </row>
    <row r="584" spans="1:21" s="78" customFormat="1" x14ac:dyDescent="0.25">
      <c r="A584" s="11"/>
      <c r="C584" s="78" t="s">
        <v>516</v>
      </c>
      <c r="D584" s="53"/>
      <c r="F584" s="43">
        <f>SUM(H584:L584)</f>
        <v>484000</v>
      </c>
      <c r="G584" s="47"/>
      <c r="H584" s="43">
        <v>69000</v>
      </c>
      <c r="I584" s="47"/>
      <c r="J584" s="43">
        <v>415000</v>
      </c>
      <c r="K584" s="47"/>
      <c r="L584" s="43">
        <v>0</v>
      </c>
      <c r="M584" s="47"/>
      <c r="N584" s="43">
        <v>329000</v>
      </c>
      <c r="O584" s="47"/>
      <c r="P584" s="43">
        <v>155000</v>
      </c>
      <c r="Q584" s="47"/>
      <c r="R584" s="43">
        <v>0</v>
      </c>
      <c r="S584" s="43">
        <f t="shared" ref="S584" si="156">SUM(N584:P584)-R584-F584</f>
        <v>0</v>
      </c>
      <c r="T584" s="77"/>
    </row>
    <row r="585" spans="1:21" x14ac:dyDescent="0.25">
      <c r="C585" s="6" t="s">
        <v>279</v>
      </c>
      <c r="F585" s="43">
        <f>SUM(H585:L585)</f>
        <v>113000</v>
      </c>
      <c r="G585" s="47"/>
      <c r="H585" s="43">
        <v>110000</v>
      </c>
      <c r="I585" s="47"/>
      <c r="J585" s="43">
        <v>3000</v>
      </c>
      <c r="K585" s="47"/>
      <c r="L585" s="43">
        <v>0</v>
      </c>
      <c r="M585" s="47"/>
      <c r="N585" s="43">
        <v>72000</v>
      </c>
      <c r="O585" s="47"/>
      <c r="P585" s="43">
        <v>41000</v>
      </c>
      <c r="Q585" s="47"/>
      <c r="R585" s="43">
        <v>0</v>
      </c>
      <c r="S585" s="43">
        <f t="shared" ref="S585:S595" si="157">SUM(N585:P585)-R585-F585</f>
        <v>0</v>
      </c>
      <c r="T585" s="12"/>
    </row>
    <row r="586" spans="1:21" s="52" customFormat="1" x14ac:dyDescent="0.25">
      <c r="C586" s="52" t="s">
        <v>274</v>
      </c>
      <c r="D586" s="53"/>
      <c r="F586" s="43">
        <f>SUM(H586:L586)</f>
        <v>178000</v>
      </c>
      <c r="G586" s="47"/>
      <c r="H586" s="43">
        <v>0</v>
      </c>
      <c r="I586" s="47"/>
      <c r="J586" s="43">
        <v>24000</v>
      </c>
      <c r="K586" s="47"/>
      <c r="L586" s="43">
        <v>154000</v>
      </c>
      <c r="M586" s="47"/>
      <c r="N586" s="43">
        <v>93000</v>
      </c>
      <c r="O586" s="47"/>
      <c r="P586" s="43">
        <v>84000</v>
      </c>
      <c r="Q586" s="47"/>
      <c r="R586" s="43">
        <v>-1000</v>
      </c>
      <c r="S586" s="43">
        <f t="shared" si="157"/>
        <v>0</v>
      </c>
      <c r="T586" s="12"/>
      <c r="U586" s="78"/>
    </row>
    <row r="587" spans="1:21" x14ac:dyDescent="0.25">
      <c r="C587" s="6" t="s">
        <v>280</v>
      </c>
      <c r="F587" s="43">
        <f t="shared" ref="F587:F595" si="158">SUM(H587:L587)</f>
        <v>477000</v>
      </c>
      <c r="G587" s="47"/>
      <c r="H587" s="43">
        <v>29000</v>
      </c>
      <c r="I587" s="47"/>
      <c r="J587" s="43">
        <v>448000</v>
      </c>
      <c r="K587" s="47"/>
      <c r="L587" s="43">
        <v>0</v>
      </c>
      <c r="M587" s="47"/>
      <c r="N587" s="43">
        <v>1089000</v>
      </c>
      <c r="O587" s="47"/>
      <c r="P587" s="43">
        <v>1414000</v>
      </c>
      <c r="Q587" s="47"/>
      <c r="R587" s="43">
        <v>2026000</v>
      </c>
      <c r="S587" s="43">
        <f t="shared" si="157"/>
        <v>0</v>
      </c>
      <c r="T587" s="12"/>
      <c r="U587" s="78"/>
    </row>
    <row r="588" spans="1:21" x14ac:dyDescent="0.25">
      <c r="C588" s="6" t="s">
        <v>65</v>
      </c>
      <c r="F588" s="43">
        <f t="shared" si="158"/>
        <v>11091000</v>
      </c>
      <c r="G588" s="47"/>
      <c r="H588" s="43">
        <v>3854000</v>
      </c>
      <c r="I588" s="47"/>
      <c r="J588" s="43">
        <v>4394000</v>
      </c>
      <c r="K588" s="47"/>
      <c r="L588" s="43">
        <v>2843000</v>
      </c>
      <c r="M588" s="47"/>
      <c r="N588" s="43">
        <v>5874000</v>
      </c>
      <c r="O588" s="47"/>
      <c r="P588" s="43">
        <v>5250000</v>
      </c>
      <c r="Q588" s="47"/>
      <c r="R588" s="43">
        <v>33000</v>
      </c>
      <c r="S588" s="43">
        <f t="shared" si="157"/>
        <v>0</v>
      </c>
      <c r="T588" s="12"/>
      <c r="U588" s="78"/>
    </row>
    <row r="589" spans="1:21" x14ac:dyDescent="0.25">
      <c r="C589" s="6" t="s">
        <v>281</v>
      </c>
      <c r="F589" s="43">
        <f t="shared" si="158"/>
        <v>184000</v>
      </c>
      <c r="G589" s="47"/>
      <c r="H589" s="43">
        <v>98000</v>
      </c>
      <c r="I589" s="47"/>
      <c r="J589" s="43">
        <v>16000</v>
      </c>
      <c r="K589" s="47"/>
      <c r="L589" s="43">
        <v>70000</v>
      </c>
      <c r="M589" s="47"/>
      <c r="N589" s="43">
        <v>72000</v>
      </c>
      <c r="O589" s="47"/>
      <c r="P589" s="43">
        <v>113000</v>
      </c>
      <c r="Q589" s="47"/>
      <c r="R589" s="43">
        <v>1000</v>
      </c>
      <c r="S589" s="43">
        <f t="shared" si="157"/>
        <v>0</v>
      </c>
      <c r="T589" s="12"/>
      <c r="U589" s="78"/>
    </row>
    <row r="590" spans="1:21" x14ac:dyDescent="0.25">
      <c r="A590" s="11"/>
      <c r="C590" s="6" t="s">
        <v>282</v>
      </c>
      <c r="F590" s="43">
        <f t="shared" si="158"/>
        <v>1303000</v>
      </c>
      <c r="G590" s="47"/>
      <c r="H590" s="43">
        <v>48000</v>
      </c>
      <c r="I590" s="47"/>
      <c r="J590" s="43">
        <v>1077000</v>
      </c>
      <c r="K590" s="47"/>
      <c r="L590" s="43">
        <v>178000</v>
      </c>
      <c r="M590" s="47"/>
      <c r="N590" s="43">
        <v>691000</v>
      </c>
      <c r="O590" s="47"/>
      <c r="P590" s="43">
        <v>1145000</v>
      </c>
      <c r="Q590" s="47"/>
      <c r="R590" s="43">
        <v>533000</v>
      </c>
      <c r="S590" s="43">
        <f t="shared" si="157"/>
        <v>0</v>
      </c>
      <c r="T590" s="12"/>
      <c r="U590" s="78"/>
    </row>
    <row r="591" spans="1:21" x14ac:dyDescent="0.25">
      <c r="A591" s="11"/>
      <c r="C591" s="6" t="s">
        <v>53</v>
      </c>
      <c r="F591" s="43">
        <f t="shared" si="158"/>
        <v>1505000</v>
      </c>
      <c r="G591" s="47"/>
      <c r="H591" s="43">
        <v>1174000</v>
      </c>
      <c r="I591" s="47"/>
      <c r="J591" s="43">
        <v>331000</v>
      </c>
      <c r="K591" s="47"/>
      <c r="L591" s="43">
        <v>0</v>
      </c>
      <c r="M591" s="47"/>
      <c r="N591" s="43">
        <v>931000</v>
      </c>
      <c r="O591" s="47"/>
      <c r="P591" s="43">
        <v>678000</v>
      </c>
      <c r="Q591" s="47"/>
      <c r="R591" s="43">
        <v>104000</v>
      </c>
      <c r="S591" s="43">
        <f t="shared" si="157"/>
        <v>0</v>
      </c>
      <c r="T591" s="12"/>
      <c r="U591" s="78"/>
    </row>
    <row r="592" spans="1:21" s="78" customFormat="1" x14ac:dyDescent="0.25">
      <c r="A592" s="11"/>
      <c r="C592" s="78" t="s">
        <v>278</v>
      </c>
      <c r="D592" s="53"/>
      <c r="F592" s="43">
        <f t="shared" ref="F592" si="159">SUM(H592:L592)</f>
        <v>100000</v>
      </c>
      <c r="G592" s="47"/>
      <c r="H592" s="43">
        <v>4000</v>
      </c>
      <c r="I592" s="47"/>
      <c r="J592" s="43">
        <v>96000</v>
      </c>
      <c r="K592" s="47"/>
      <c r="L592" s="43">
        <v>0</v>
      </c>
      <c r="M592" s="47"/>
      <c r="N592" s="43">
        <v>71000</v>
      </c>
      <c r="O592" s="47"/>
      <c r="P592" s="43">
        <v>108000</v>
      </c>
      <c r="Q592" s="47"/>
      <c r="R592" s="43">
        <v>79000</v>
      </c>
      <c r="S592" s="43">
        <f t="shared" ref="S592" si="160">SUM(N592:P592)-R592-F592</f>
        <v>0</v>
      </c>
      <c r="T592" s="77"/>
    </row>
    <row r="593" spans="1:21" s="72" customFormat="1" x14ac:dyDescent="0.25">
      <c r="A593" s="11"/>
      <c r="C593" s="72" t="s">
        <v>480</v>
      </c>
      <c r="D593" s="53"/>
      <c r="F593" s="43">
        <f t="shared" si="158"/>
        <v>54103000</v>
      </c>
      <c r="G593" s="47"/>
      <c r="H593" s="43">
        <v>14377000</v>
      </c>
      <c r="I593" s="47"/>
      <c r="J593" s="43">
        <v>39082000</v>
      </c>
      <c r="K593" s="47"/>
      <c r="L593" s="43">
        <v>644000</v>
      </c>
      <c r="M593" s="47"/>
      <c r="N593" s="43">
        <v>28299000</v>
      </c>
      <c r="O593" s="47"/>
      <c r="P593" s="43">
        <v>27865000</v>
      </c>
      <c r="Q593" s="47"/>
      <c r="R593" s="43">
        <v>2061000</v>
      </c>
      <c r="S593" s="43">
        <f t="shared" si="157"/>
        <v>0</v>
      </c>
      <c r="T593" s="71"/>
      <c r="U593" s="78"/>
    </row>
    <row r="594" spans="1:21" s="78" customFormat="1" x14ac:dyDescent="0.25">
      <c r="A594" s="11"/>
      <c r="C594" s="78" t="s">
        <v>515</v>
      </c>
      <c r="D594" s="53"/>
      <c r="F594" s="43">
        <f t="shared" ref="F594" si="161">SUM(H594:L594)</f>
        <v>3000</v>
      </c>
      <c r="G594" s="47"/>
      <c r="H594" s="43">
        <v>0</v>
      </c>
      <c r="I594" s="47"/>
      <c r="J594" s="43">
        <v>3000</v>
      </c>
      <c r="K594" s="47"/>
      <c r="L594" s="43">
        <v>0</v>
      </c>
      <c r="M594" s="47"/>
      <c r="N594" s="43">
        <v>0</v>
      </c>
      <c r="O594" s="47"/>
      <c r="P594" s="43">
        <v>3000</v>
      </c>
      <c r="Q594" s="47"/>
      <c r="R594" s="43">
        <v>0</v>
      </c>
      <c r="S594" s="43">
        <f t="shared" ref="S594" si="162">SUM(N594:P594)-R594-F594</f>
        <v>0</v>
      </c>
      <c r="T594" s="77"/>
    </row>
    <row r="595" spans="1:21" s="52" customFormat="1" x14ac:dyDescent="0.25">
      <c r="A595" s="11"/>
      <c r="C595" s="75" t="s">
        <v>264</v>
      </c>
      <c r="D595" s="16"/>
      <c r="F595" s="46">
        <f t="shared" si="158"/>
        <v>238000</v>
      </c>
      <c r="G595" s="47"/>
      <c r="H595" s="46">
        <v>0</v>
      </c>
      <c r="I595" s="47"/>
      <c r="J595" s="46">
        <v>0</v>
      </c>
      <c r="K595" s="47"/>
      <c r="L595" s="46">
        <v>238000</v>
      </c>
      <c r="M595" s="47"/>
      <c r="N595" s="46">
        <v>52000</v>
      </c>
      <c r="O595" s="47"/>
      <c r="P595" s="46">
        <v>187000</v>
      </c>
      <c r="Q595" s="47"/>
      <c r="R595" s="46">
        <v>1000</v>
      </c>
      <c r="S595" s="43">
        <f t="shared" si="157"/>
        <v>0</v>
      </c>
      <c r="T595" s="12"/>
      <c r="U595" s="78"/>
    </row>
    <row r="596" spans="1:21" x14ac:dyDescent="0.25">
      <c r="F596" s="48"/>
      <c r="G596" s="47"/>
      <c r="H596" s="48"/>
      <c r="I596" s="47"/>
      <c r="J596" s="48"/>
      <c r="K596" s="47"/>
      <c r="L596" s="48"/>
      <c r="M596" s="47"/>
      <c r="N596" s="48"/>
      <c r="O596" s="47"/>
      <c r="P596" s="48"/>
      <c r="Q596" s="47"/>
      <c r="R596" s="48"/>
      <c r="T596" s="12"/>
    </row>
    <row r="597" spans="1:21" x14ac:dyDescent="0.25">
      <c r="E597" s="6" t="s">
        <v>4</v>
      </c>
      <c r="F597" s="46">
        <f>SUM(F584:F595)</f>
        <v>69779000</v>
      </c>
      <c r="G597" s="48"/>
      <c r="H597" s="46">
        <f>SUM(H584:H595)</f>
        <v>19763000</v>
      </c>
      <c r="I597" s="48"/>
      <c r="J597" s="46">
        <f>SUM(J584:J595)</f>
        <v>45889000</v>
      </c>
      <c r="K597" s="48"/>
      <c r="L597" s="46">
        <f>SUM(L584:L595)</f>
        <v>4127000</v>
      </c>
      <c r="M597" s="48"/>
      <c r="N597" s="46">
        <f>SUM(N584:N595)</f>
        <v>37573000</v>
      </c>
      <c r="O597" s="48"/>
      <c r="P597" s="46">
        <f>SUM(P584:P595)</f>
        <v>37043000</v>
      </c>
      <c r="Q597" s="48"/>
      <c r="R597" s="46">
        <f>SUM(R584:R595)</f>
        <v>4837000</v>
      </c>
      <c r="S597" s="43">
        <f t="shared" ref="S597" si="163">SUM(N597:P597)-R597-F597</f>
        <v>0</v>
      </c>
      <c r="T597" s="12"/>
    </row>
    <row r="598" spans="1:21" x14ac:dyDescent="0.25">
      <c r="F598" s="48"/>
      <c r="G598" s="48"/>
      <c r="H598" s="48"/>
      <c r="I598" s="48"/>
      <c r="J598" s="48"/>
      <c r="K598" s="48"/>
      <c r="L598" s="48"/>
      <c r="M598" s="48"/>
      <c r="N598" s="48"/>
      <c r="O598" s="48"/>
      <c r="P598" s="48"/>
      <c r="Q598" s="48"/>
      <c r="R598" s="48"/>
      <c r="T598" s="12"/>
    </row>
    <row r="599" spans="1:21" x14ac:dyDescent="0.25">
      <c r="E599" s="6" t="s">
        <v>125</v>
      </c>
      <c r="F599" s="48"/>
      <c r="G599" s="47"/>
      <c r="H599" s="48"/>
      <c r="I599" s="47"/>
      <c r="J599" s="48"/>
      <c r="K599" s="47"/>
      <c r="L599" s="48"/>
      <c r="M599" s="47"/>
      <c r="N599" s="48"/>
      <c r="O599" s="47"/>
      <c r="P599" s="48"/>
      <c r="Q599" s="47"/>
      <c r="R599" s="48"/>
      <c r="T599" s="12"/>
    </row>
    <row r="600" spans="1:21" x14ac:dyDescent="0.25">
      <c r="E600" s="6" t="s">
        <v>126</v>
      </c>
      <c r="F600" s="46">
        <f>F546+F567+F581+F597</f>
        <v>208313000</v>
      </c>
      <c r="G600" s="48"/>
      <c r="H600" s="46">
        <f>H546+H567+H581+H597</f>
        <v>58625000</v>
      </c>
      <c r="I600" s="48"/>
      <c r="J600" s="46">
        <f>J546+J567+J581+J597</f>
        <v>70306000</v>
      </c>
      <c r="K600" s="48"/>
      <c r="L600" s="46">
        <f>L546+L567+L581+L597</f>
        <v>79382000</v>
      </c>
      <c r="M600" s="48"/>
      <c r="N600" s="46">
        <f>N546+N567+N581+N597</f>
        <v>99924000</v>
      </c>
      <c r="O600" s="48"/>
      <c r="P600" s="46">
        <f>P546+P567+P581+P597</f>
        <v>118323000</v>
      </c>
      <c r="Q600" s="48"/>
      <c r="R600" s="46">
        <f>R546+R567+R581+R597</f>
        <v>9934000</v>
      </c>
      <c r="S600" s="43">
        <f t="shared" ref="S600" si="164">SUM(N600:P600)-R600-F600</f>
        <v>0</v>
      </c>
      <c r="T600" s="12"/>
    </row>
    <row r="601" spans="1:21" x14ac:dyDescent="0.25">
      <c r="A601" s="11"/>
      <c r="F601" s="48"/>
      <c r="G601" s="47"/>
      <c r="H601" s="48"/>
      <c r="I601" s="47"/>
      <c r="J601" s="48"/>
      <c r="K601" s="47"/>
      <c r="L601" s="48"/>
      <c r="M601" s="47"/>
      <c r="N601" s="48"/>
      <c r="O601" s="47"/>
      <c r="P601" s="48"/>
      <c r="Q601" s="47"/>
      <c r="R601" s="48"/>
      <c r="T601" s="12"/>
    </row>
    <row r="602" spans="1:21" x14ac:dyDescent="0.25">
      <c r="A602" s="11" t="s">
        <v>11</v>
      </c>
      <c r="F602" s="48"/>
      <c r="G602" s="47"/>
      <c r="H602" s="48"/>
      <c r="I602" s="47"/>
      <c r="J602" s="48"/>
      <c r="K602" s="47"/>
      <c r="L602" s="48"/>
      <c r="M602" s="47"/>
      <c r="N602" s="48"/>
      <c r="O602" s="47"/>
      <c r="P602" s="48"/>
      <c r="Q602" s="47"/>
      <c r="R602" s="48"/>
      <c r="T602" s="12"/>
    </row>
    <row r="603" spans="1:21" x14ac:dyDescent="0.25">
      <c r="A603" s="11"/>
      <c r="B603" s="6" t="s">
        <v>58</v>
      </c>
      <c r="G603" s="47"/>
      <c r="I603" s="47"/>
      <c r="K603" s="47"/>
      <c r="M603" s="47"/>
      <c r="O603" s="47"/>
      <c r="Q603" s="47"/>
      <c r="T603" s="12"/>
    </row>
    <row r="604" spans="1:21" x14ac:dyDescent="0.25">
      <c r="A604" s="11"/>
      <c r="C604" s="18" t="s">
        <v>22</v>
      </c>
      <c r="F604" s="46">
        <f>SUM(H604:L604)</f>
        <v>-3012000</v>
      </c>
      <c r="G604" s="47"/>
      <c r="H604" s="46">
        <v>-6077000</v>
      </c>
      <c r="I604" s="47"/>
      <c r="J604" s="46">
        <v>3066000</v>
      </c>
      <c r="K604" s="47"/>
      <c r="L604" s="46">
        <v>-1000</v>
      </c>
      <c r="M604" s="47"/>
      <c r="N604" s="46">
        <v>1566000</v>
      </c>
      <c r="O604" s="47"/>
      <c r="P604" s="46">
        <v>1499000</v>
      </c>
      <c r="Q604" s="47"/>
      <c r="R604" s="46">
        <v>6077000</v>
      </c>
      <c r="S604" s="43">
        <f t="shared" ref="S604" si="165">SUM(N604:P604)-R604-F604</f>
        <v>0</v>
      </c>
      <c r="T604" s="12"/>
    </row>
    <row r="605" spans="1:21" x14ac:dyDescent="0.25">
      <c r="A605" s="11"/>
      <c r="F605" s="48"/>
      <c r="G605" s="47"/>
      <c r="H605" s="48"/>
      <c r="I605" s="47"/>
      <c r="J605" s="48"/>
      <c r="K605" s="47"/>
      <c r="L605" s="48"/>
      <c r="M605" s="47"/>
      <c r="N605" s="48"/>
      <c r="O605" s="47"/>
      <c r="P605" s="48"/>
      <c r="Q605" s="47"/>
      <c r="R605" s="48"/>
      <c r="T605" s="12"/>
    </row>
    <row r="606" spans="1:21" x14ac:dyDescent="0.25">
      <c r="A606" s="11"/>
      <c r="E606" s="6" t="s">
        <v>283</v>
      </c>
      <c r="F606" s="46">
        <f>F604</f>
        <v>-3012000</v>
      </c>
      <c r="G606" s="48"/>
      <c r="H606" s="46">
        <f>H604</f>
        <v>-6077000</v>
      </c>
      <c r="I606" s="48"/>
      <c r="J606" s="46">
        <f>J604</f>
        <v>3066000</v>
      </c>
      <c r="K606" s="48"/>
      <c r="L606" s="46">
        <f>L604</f>
        <v>-1000</v>
      </c>
      <c r="M606" s="48"/>
      <c r="N606" s="46">
        <f>N604</f>
        <v>1566000</v>
      </c>
      <c r="O606" s="48"/>
      <c r="P606" s="46">
        <f>P604</f>
        <v>1499000</v>
      </c>
      <c r="Q606" s="48"/>
      <c r="R606" s="46">
        <f>R604</f>
        <v>6077000</v>
      </c>
      <c r="S606" s="43">
        <f t="shared" ref="S606" si="166">SUM(N606:P606)-R606-F606</f>
        <v>0</v>
      </c>
      <c r="T606" s="12"/>
    </row>
    <row r="607" spans="1:21" x14ac:dyDescent="0.25">
      <c r="A607" s="11"/>
      <c r="F607" s="48"/>
      <c r="G607" s="48"/>
      <c r="H607" s="48"/>
      <c r="I607" s="48"/>
      <c r="J607" s="48"/>
      <c r="K607" s="48"/>
      <c r="L607" s="48"/>
      <c r="M607" s="48"/>
      <c r="N607" s="48"/>
      <c r="O607" s="48"/>
      <c r="P607" s="48"/>
      <c r="Q607" s="48"/>
      <c r="R607" s="48"/>
      <c r="T607" s="12"/>
    </row>
    <row r="608" spans="1:21" x14ac:dyDescent="0.25">
      <c r="A608" s="11" t="s">
        <v>12</v>
      </c>
      <c r="F608" s="48"/>
      <c r="G608" s="47"/>
      <c r="H608" s="48"/>
      <c r="I608" s="47"/>
      <c r="J608" s="48"/>
      <c r="K608" s="47"/>
      <c r="L608" s="48"/>
      <c r="M608" s="47"/>
      <c r="N608" s="48"/>
      <c r="O608" s="47"/>
      <c r="P608" s="48"/>
      <c r="Q608" s="47"/>
      <c r="R608" s="48"/>
      <c r="T608" s="12"/>
    </row>
    <row r="609" spans="1:21" x14ac:dyDescent="0.25">
      <c r="A609" s="11"/>
      <c r="F609" s="48"/>
      <c r="G609" s="47"/>
      <c r="H609" s="48"/>
      <c r="I609" s="47"/>
      <c r="J609" s="48"/>
      <c r="K609" s="47"/>
      <c r="L609" s="48"/>
      <c r="M609" s="47"/>
      <c r="N609" s="48"/>
      <c r="O609" s="47"/>
      <c r="P609" s="48"/>
      <c r="Q609" s="47"/>
      <c r="R609" s="48"/>
      <c r="T609" s="12"/>
    </row>
    <row r="610" spans="1:21" x14ac:dyDescent="0.25">
      <c r="B610" s="6" t="s">
        <v>58</v>
      </c>
      <c r="G610" s="47"/>
      <c r="I610" s="47"/>
      <c r="K610" s="47"/>
      <c r="M610" s="47"/>
      <c r="O610" s="47"/>
      <c r="Q610" s="47"/>
      <c r="T610" s="12"/>
    </row>
    <row r="611" spans="1:21" x14ac:dyDescent="0.25">
      <c r="B611" s="9"/>
      <c r="C611" s="6" t="s">
        <v>127</v>
      </c>
      <c r="F611" s="43">
        <f>SUM(H611:L611)</f>
        <v>28343000</v>
      </c>
      <c r="G611" s="47"/>
      <c r="H611" s="43">
        <v>8000</v>
      </c>
      <c r="I611" s="47"/>
      <c r="J611" s="43">
        <v>28335000</v>
      </c>
      <c r="K611" s="47"/>
      <c r="L611" s="43">
        <v>0</v>
      </c>
      <c r="M611" s="47"/>
      <c r="N611" s="43">
        <v>15585000</v>
      </c>
      <c r="O611" s="47"/>
      <c r="P611" s="43">
        <v>19672000</v>
      </c>
      <c r="Q611" s="47"/>
      <c r="R611" s="43">
        <v>6914000</v>
      </c>
      <c r="S611" s="43">
        <f t="shared" ref="S611:S613" si="167">SUM(N611:P611)-R611-F611</f>
        <v>0</v>
      </c>
      <c r="T611" s="12"/>
    </row>
    <row r="612" spans="1:21" ht="12" customHeight="1" x14ac:dyDescent="0.25">
      <c r="B612" s="9"/>
      <c r="C612" s="6" t="s">
        <v>284</v>
      </c>
      <c r="F612" s="43">
        <f>SUM(H612:L612)</f>
        <v>10810000</v>
      </c>
      <c r="G612" s="47"/>
      <c r="H612" s="43">
        <v>0</v>
      </c>
      <c r="I612" s="47"/>
      <c r="J612" s="43">
        <v>6000</v>
      </c>
      <c r="K612" s="47"/>
      <c r="L612" s="43">
        <v>10804000</v>
      </c>
      <c r="M612" s="47"/>
      <c r="N612" s="43">
        <v>3044000</v>
      </c>
      <c r="O612" s="47"/>
      <c r="P612" s="43">
        <v>7766000</v>
      </c>
      <c r="Q612" s="47"/>
      <c r="R612" s="43">
        <v>0</v>
      </c>
      <c r="S612" s="43">
        <f t="shared" si="167"/>
        <v>0</v>
      </c>
      <c r="T612" s="12"/>
      <c r="U612" s="78"/>
    </row>
    <row r="613" spans="1:21" x14ac:dyDescent="0.25">
      <c r="B613" s="9"/>
      <c r="C613" s="6" t="s">
        <v>285</v>
      </c>
      <c r="F613" s="46">
        <f>SUM(H613:L613)</f>
        <v>1075000</v>
      </c>
      <c r="G613" s="47"/>
      <c r="H613" s="46">
        <v>11000</v>
      </c>
      <c r="I613" s="47"/>
      <c r="J613" s="46">
        <v>29000</v>
      </c>
      <c r="K613" s="47"/>
      <c r="L613" s="46">
        <v>1035000</v>
      </c>
      <c r="M613" s="47"/>
      <c r="N613" s="46">
        <v>356000</v>
      </c>
      <c r="O613" s="47"/>
      <c r="P613" s="46">
        <v>718000</v>
      </c>
      <c r="Q613" s="47"/>
      <c r="R613" s="46">
        <v>-1000</v>
      </c>
      <c r="S613" s="43">
        <f t="shared" si="167"/>
        <v>0</v>
      </c>
      <c r="T613" s="12"/>
      <c r="U613" s="78"/>
    </row>
    <row r="614" spans="1:21" x14ac:dyDescent="0.25">
      <c r="B614" s="9"/>
      <c r="G614" s="47"/>
      <c r="I614" s="47"/>
      <c r="K614" s="47"/>
      <c r="M614" s="47"/>
      <c r="O614" s="47"/>
      <c r="Q614" s="47"/>
      <c r="T614" s="12"/>
    </row>
    <row r="615" spans="1:21" s="52" customFormat="1" x14ac:dyDescent="0.25">
      <c r="B615" s="53"/>
      <c r="D615" s="53"/>
      <c r="E615" s="52" t="s">
        <v>4</v>
      </c>
      <c r="F615" s="46">
        <f>SUM(F611:F613)</f>
        <v>40228000</v>
      </c>
      <c r="G615" s="46"/>
      <c r="H615" s="46">
        <f>SUM(H611:H613)</f>
        <v>19000</v>
      </c>
      <c r="I615" s="46"/>
      <c r="J615" s="46">
        <f>SUM(J611:J613)</f>
        <v>28370000</v>
      </c>
      <c r="K615" s="46"/>
      <c r="L615" s="46">
        <f>SUM(L611:L613)</f>
        <v>11839000</v>
      </c>
      <c r="M615" s="46"/>
      <c r="N615" s="46">
        <f>SUM(N611:N613)</f>
        <v>18985000</v>
      </c>
      <c r="O615" s="46"/>
      <c r="P615" s="46">
        <f>SUM(P611:P613)</f>
        <v>28156000</v>
      </c>
      <c r="Q615" s="46"/>
      <c r="R615" s="46">
        <f>SUM(R611:R613)</f>
        <v>6913000</v>
      </c>
      <c r="S615" s="43">
        <f t="shared" ref="S615" si="168">SUM(N615:P615)-R615-F615</f>
        <v>0</v>
      </c>
      <c r="T615" s="12"/>
    </row>
    <row r="616" spans="1:21" s="52" customFormat="1" x14ac:dyDescent="0.25">
      <c r="B616" s="53"/>
      <c r="D616" s="53"/>
      <c r="F616" s="48"/>
      <c r="G616" s="48"/>
      <c r="H616" s="48"/>
      <c r="I616" s="48"/>
      <c r="J616" s="48"/>
      <c r="K616" s="48"/>
      <c r="L616" s="48"/>
      <c r="M616" s="48"/>
      <c r="N616" s="48"/>
      <c r="O616" s="48"/>
      <c r="P616" s="48"/>
      <c r="Q616" s="48"/>
      <c r="R616" s="48"/>
      <c r="S616" s="5"/>
      <c r="T616" s="12"/>
    </row>
    <row r="617" spans="1:21" s="52" customFormat="1" x14ac:dyDescent="0.25">
      <c r="B617" s="52" t="s">
        <v>26</v>
      </c>
      <c r="D617" s="53"/>
      <c r="F617" s="43"/>
      <c r="G617" s="47"/>
      <c r="H617" s="43"/>
      <c r="I617" s="47"/>
      <c r="J617" s="43"/>
      <c r="K617" s="47"/>
      <c r="L617" s="43"/>
      <c r="M617" s="47"/>
      <c r="N617" s="43"/>
      <c r="O617" s="47"/>
      <c r="P617" s="43"/>
      <c r="Q617" s="47"/>
      <c r="R617" s="43"/>
      <c r="S617" s="5"/>
      <c r="T617" s="12"/>
    </row>
    <row r="618" spans="1:21" s="52" customFormat="1" x14ac:dyDescent="0.25">
      <c r="C618" s="52" t="s">
        <v>22</v>
      </c>
      <c r="D618" s="53"/>
      <c r="F618" s="46">
        <f>SUM(H618:L618)</f>
        <v>55000</v>
      </c>
      <c r="G618" s="47"/>
      <c r="H618" s="46">
        <v>0</v>
      </c>
      <c r="I618" s="47"/>
      <c r="J618" s="46">
        <v>0</v>
      </c>
      <c r="K618" s="47"/>
      <c r="L618" s="46">
        <v>55000</v>
      </c>
      <c r="M618" s="47"/>
      <c r="N618" s="46">
        <v>32000</v>
      </c>
      <c r="O618" s="47"/>
      <c r="P618" s="46">
        <v>23000</v>
      </c>
      <c r="Q618" s="47"/>
      <c r="R618" s="46">
        <v>0</v>
      </c>
      <c r="S618" s="43">
        <f t="shared" ref="S618" si="169">SUM(N618:P618)-R618-F618</f>
        <v>0</v>
      </c>
      <c r="T618" s="12"/>
    </row>
    <row r="619" spans="1:21" s="52" customFormat="1" x14ac:dyDescent="0.25">
      <c r="D619" s="53"/>
      <c r="F619" s="43"/>
      <c r="G619" s="47"/>
      <c r="H619" s="43"/>
      <c r="I619" s="47"/>
      <c r="J619" s="43"/>
      <c r="K619" s="47"/>
      <c r="L619" s="43"/>
      <c r="M619" s="47"/>
      <c r="N619" s="43"/>
      <c r="O619" s="47"/>
      <c r="P619" s="43"/>
      <c r="Q619" s="47"/>
      <c r="R619" s="43"/>
      <c r="S619" s="5"/>
      <c r="T619" s="12"/>
    </row>
    <row r="620" spans="1:21" s="52" customFormat="1" x14ac:dyDescent="0.25">
      <c r="D620" s="53"/>
      <c r="F620" s="46">
        <f>SUM(F618)</f>
        <v>55000</v>
      </c>
      <c r="G620" s="46"/>
      <c r="H620" s="46">
        <f t="shared" ref="H620:R620" si="170">SUM(H618)</f>
        <v>0</v>
      </c>
      <c r="I620" s="46"/>
      <c r="J620" s="46">
        <f t="shared" si="170"/>
        <v>0</v>
      </c>
      <c r="K620" s="46"/>
      <c r="L620" s="46">
        <f t="shared" si="170"/>
        <v>55000</v>
      </c>
      <c r="M620" s="46"/>
      <c r="N620" s="46">
        <f t="shared" si="170"/>
        <v>32000</v>
      </c>
      <c r="O620" s="46"/>
      <c r="P620" s="46">
        <f t="shared" si="170"/>
        <v>23000</v>
      </c>
      <c r="Q620" s="46"/>
      <c r="R620" s="46">
        <f t="shared" si="170"/>
        <v>0</v>
      </c>
      <c r="S620" s="43">
        <f t="shared" ref="S620" si="171">SUM(N620:P620)-R620-F620</f>
        <v>0</v>
      </c>
      <c r="T620" s="12"/>
    </row>
    <row r="621" spans="1:21" s="52" customFormat="1" x14ac:dyDescent="0.25">
      <c r="D621" s="53"/>
      <c r="F621" s="35"/>
      <c r="G621" s="33"/>
      <c r="H621" s="35"/>
      <c r="I621" s="33"/>
      <c r="J621" s="35"/>
      <c r="K621" s="33"/>
      <c r="L621" s="35"/>
      <c r="M621" s="33"/>
      <c r="N621" s="35"/>
      <c r="O621" s="33"/>
      <c r="P621" s="35"/>
      <c r="Q621" s="33"/>
      <c r="R621" s="35"/>
      <c r="S621" s="5"/>
      <c r="T621" s="12"/>
    </row>
    <row r="622" spans="1:21" x14ac:dyDescent="0.25">
      <c r="B622" s="9"/>
      <c r="C622" s="18"/>
      <c r="E622" s="6" t="s">
        <v>286</v>
      </c>
      <c r="F622" s="46">
        <f>F615+F620</f>
        <v>40283000</v>
      </c>
      <c r="G622" s="46"/>
      <c r="H622" s="46">
        <f t="shared" ref="H622:R622" si="172">H615+H620</f>
        <v>19000</v>
      </c>
      <c r="I622" s="46"/>
      <c r="J622" s="46">
        <f t="shared" si="172"/>
        <v>28370000</v>
      </c>
      <c r="K622" s="46"/>
      <c r="L622" s="46">
        <f t="shared" si="172"/>
        <v>11894000</v>
      </c>
      <c r="M622" s="46"/>
      <c r="N622" s="46">
        <f t="shared" si="172"/>
        <v>19017000</v>
      </c>
      <c r="O622" s="46"/>
      <c r="P622" s="46">
        <f t="shared" si="172"/>
        <v>28179000</v>
      </c>
      <c r="Q622" s="46"/>
      <c r="R622" s="46">
        <f t="shared" si="172"/>
        <v>6913000</v>
      </c>
      <c r="S622" s="43">
        <f t="shared" ref="S622" si="173">SUM(N622:P622)-R622-F622</f>
        <v>0</v>
      </c>
      <c r="T622" s="12"/>
    </row>
    <row r="623" spans="1:21" x14ac:dyDescent="0.25">
      <c r="B623" s="9"/>
      <c r="C623" s="18"/>
      <c r="G623" s="47"/>
      <c r="I623" s="47"/>
      <c r="J623" s="48"/>
      <c r="K623" s="47"/>
      <c r="M623" s="47"/>
      <c r="O623" s="47"/>
      <c r="Q623" s="47"/>
      <c r="T623" s="12"/>
    </row>
    <row r="624" spans="1:21" x14ac:dyDescent="0.25">
      <c r="A624" s="11" t="s">
        <v>13</v>
      </c>
      <c r="B624" s="9"/>
      <c r="G624" s="47"/>
      <c r="I624" s="47"/>
      <c r="K624" s="47"/>
      <c r="M624" s="47"/>
      <c r="O624" s="47"/>
      <c r="Q624" s="47"/>
      <c r="T624" s="12"/>
    </row>
    <row r="625" spans="2:21" x14ac:dyDescent="0.25">
      <c r="G625" s="47"/>
      <c r="I625" s="47"/>
      <c r="K625" s="47"/>
      <c r="M625" s="47"/>
      <c r="O625" s="47"/>
      <c r="Q625" s="47"/>
      <c r="T625" s="12"/>
    </row>
    <row r="626" spans="2:21" x14ac:dyDescent="0.25">
      <c r="B626" s="6" t="s">
        <v>58</v>
      </c>
      <c r="G626" s="47"/>
      <c r="I626" s="47"/>
      <c r="K626" s="47"/>
      <c r="M626" s="47"/>
      <c r="O626" s="47"/>
      <c r="Q626" s="47"/>
      <c r="T626" s="12"/>
    </row>
    <row r="627" spans="2:21" s="52" customFormat="1" x14ac:dyDescent="0.25">
      <c r="C627" s="52" t="s">
        <v>473</v>
      </c>
      <c r="D627" s="53"/>
      <c r="F627" s="43">
        <f>SUM(H627:L627)</f>
        <v>12000</v>
      </c>
      <c r="G627" s="47"/>
      <c r="H627" s="43">
        <v>9000</v>
      </c>
      <c r="I627" s="47"/>
      <c r="J627" s="43">
        <v>0</v>
      </c>
      <c r="K627" s="47"/>
      <c r="L627" s="43">
        <v>3000</v>
      </c>
      <c r="M627" s="47"/>
      <c r="N627" s="43">
        <v>0</v>
      </c>
      <c r="O627" s="47"/>
      <c r="P627" s="43">
        <v>12000</v>
      </c>
      <c r="Q627" s="47"/>
      <c r="R627" s="43">
        <v>0</v>
      </c>
      <c r="S627" s="43">
        <f t="shared" ref="S627:S635" si="174">SUM(N627:P627)-R627-F627</f>
        <v>0</v>
      </c>
      <c r="T627" s="12"/>
    </row>
    <row r="628" spans="2:21" x14ac:dyDescent="0.25">
      <c r="C628" s="18" t="s">
        <v>287</v>
      </c>
      <c r="F628" s="43">
        <f>SUM(H628:L628)</f>
        <v>471000</v>
      </c>
      <c r="G628" s="47"/>
      <c r="H628" s="43">
        <v>279000</v>
      </c>
      <c r="I628" s="47"/>
      <c r="J628" s="43">
        <v>169000</v>
      </c>
      <c r="K628" s="47"/>
      <c r="L628" s="43">
        <v>23000</v>
      </c>
      <c r="M628" s="47"/>
      <c r="N628" s="43">
        <v>311000</v>
      </c>
      <c r="O628" s="47"/>
      <c r="P628" s="43">
        <v>163000</v>
      </c>
      <c r="Q628" s="47"/>
      <c r="R628" s="43">
        <v>3000</v>
      </c>
      <c r="S628" s="43">
        <f t="shared" si="174"/>
        <v>0</v>
      </c>
      <c r="T628" s="12"/>
      <c r="U628" s="78"/>
    </row>
    <row r="629" spans="2:21" x14ac:dyDescent="0.25">
      <c r="C629" s="6" t="s">
        <v>288</v>
      </c>
      <c r="F629" s="43">
        <f t="shared" ref="F629:F635" si="175">SUM(H629:L629)</f>
        <v>476000</v>
      </c>
      <c r="G629" s="47"/>
      <c r="H629" s="43">
        <v>476000</v>
      </c>
      <c r="I629" s="47"/>
      <c r="J629" s="43">
        <v>0</v>
      </c>
      <c r="K629" s="47"/>
      <c r="L629" s="43">
        <v>0</v>
      </c>
      <c r="M629" s="47"/>
      <c r="N629" s="43">
        <v>298000</v>
      </c>
      <c r="O629" s="47"/>
      <c r="P629" s="43">
        <v>178000</v>
      </c>
      <c r="Q629" s="47"/>
      <c r="R629" s="43">
        <v>0</v>
      </c>
      <c r="S629" s="43">
        <f t="shared" si="174"/>
        <v>0</v>
      </c>
      <c r="T629" s="12"/>
      <c r="U629" s="78"/>
    </row>
    <row r="630" spans="2:21" s="78" customFormat="1" x14ac:dyDescent="0.25">
      <c r="C630" s="78" t="s">
        <v>517</v>
      </c>
      <c r="D630" s="53"/>
      <c r="F630" s="43">
        <f t="shared" ref="F630" si="176">SUM(H630:L630)</f>
        <v>2000</v>
      </c>
      <c r="G630" s="47"/>
      <c r="H630" s="43">
        <v>2000</v>
      </c>
      <c r="I630" s="47"/>
      <c r="J630" s="43">
        <v>0</v>
      </c>
      <c r="K630" s="47"/>
      <c r="L630" s="43">
        <v>0</v>
      </c>
      <c r="M630" s="47"/>
      <c r="N630" s="43">
        <v>0</v>
      </c>
      <c r="O630" s="47"/>
      <c r="P630" s="43">
        <v>2000</v>
      </c>
      <c r="Q630" s="47"/>
      <c r="R630" s="43">
        <v>0</v>
      </c>
      <c r="S630" s="43">
        <f t="shared" ref="S630" si="177">SUM(N630:P630)-R630-F630</f>
        <v>0</v>
      </c>
      <c r="T630" s="77"/>
    </row>
    <row r="631" spans="2:21" x14ac:dyDescent="0.25">
      <c r="C631" s="6" t="s">
        <v>303</v>
      </c>
      <c r="F631" s="43">
        <f t="shared" si="175"/>
        <v>1022000</v>
      </c>
      <c r="G631" s="47"/>
      <c r="H631" s="43">
        <v>0</v>
      </c>
      <c r="I631" s="47"/>
      <c r="J631" s="43">
        <v>0</v>
      </c>
      <c r="K631" s="47"/>
      <c r="L631" s="43">
        <v>1022000</v>
      </c>
      <c r="M631" s="47"/>
      <c r="N631" s="43">
        <v>459000</v>
      </c>
      <c r="O631" s="47"/>
      <c r="P631" s="43">
        <v>563000</v>
      </c>
      <c r="Q631" s="47"/>
      <c r="R631" s="43">
        <v>0</v>
      </c>
      <c r="S631" s="43">
        <f t="shared" si="174"/>
        <v>0</v>
      </c>
      <c r="T631" s="12"/>
      <c r="U631" s="78"/>
    </row>
    <row r="632" spans="2:21" x14ac:dyDescent="0.25">
      <c r="C632" s="6" t="s">
        <v>290</v>
      </c>
      <c r="F632" s="43">
        <f t="shared" si="175"/>
        <v>527000</v>
      </c>
      <c r="G632" s="47"/>
      <c r="H632" s="43">
        <v>445000</v>
      </c>
      <c r="I632" s="47"/>
      <c r="J632" s="43">
        <v>15000</v>
      </c>
      <c r="K632" s="47"/>
      <c r="L632" s="43">
        <v>67000</v>
      </c>
      <c r="M632" s="47"/>
      <c r="N632" s="43">
        <v>275000</v>
      </c>
      <c r="O632" s="47"/>
      <c r="P632" s="43">
        <v>252000</v>
      </c>
      <c r="Q632" s="47"/>
      <c r="R632" s="43">
        <v>0</v>
      </c>
      <c r="S632" s="43">
        <f t="shared" si="174"/>
        <v>0</v>
      </c>
      <c r="T632" s="12"/>
      <c r="U632" s="78"/>
    </row>
    <row r="633" spans="2:21" s="78" customFormat="1" x14ac:dyDescent="0.25">
      <c r="C633" s="18" t="s">
        <v>291</v>
      </c>
      <c r="D633" s="53"/>
      <c r="F633" s="43">
        <f t="shared" ref="F633" si="178">SUM(H633:L633)</f>
        <v>15000</v>
      </c>
      <c r="G633" s="47"/>
      <c r="H633" s="43">
        <v>1000</v>
      </c>
      <c r="I633" s="47"/>
      <c r="J633" s="43">
        <v>14000</v>
      </c>
      <c r="K633" s="47"/>
      <c r="L633" s="43">
        <v>0</v>
      </c>
      <c r="M633" s="47"/>
      <c r="N633" s="43">
        <v>0</v>
      </c>
      <c r="O633" s="47"/>
      <c r="P633" s="43">
        <v>15000</v>
      </c>
      <c r="Q633" s="47"/>
      <c r="R633" s="43">
        <v>0</v>
      </c>
      <c r="S633" s="43">
        <f t="shared" ref="S633" si="179">SUM(N633:P633)-R633-F633</f>
        <v>0</v>
      </c>
      <c r="T633" s="77"/>
    </row>
    <row r="634" spans="2:21" x14ac:dyDescent="0.25">
      <c r="C634" s="18" t="s">
        <v>474</v>
      </c>
      <c r="F634" s="43">
        <f t="shared" si="175"/>
        <v>3347000</v>
      </c>
      <c r="G634" s="47"/>
      <c r="H634" s="43">
        <v>964000</v>
      </c>
      <c r="I634" s="47"/>
      <c r="J634" s="43">
        <v>2383000</v>
      </c>
      <c r="K634" s="47"/>
      <c r="L634" s="43">
        <v>0</v>
      </c>
      <c r="M634" s="47"/>
      <c r="N634" s="43">
        <v>713000</v>
      </c>
      <c r="O634" s="47"/>
      <c r="P634" s="43">
        <v>2634000</v>
      </c>
      <c r="Q634" s="47"/>
      <c r="R634" s="43">
        <v>0</v>
      </c>
      <c r="S634" s="43">
        <f t="shared" si="174"/>
        <v>0</v>
      </c>
      <c r="T634" s="12"/>
      <c r="U634" s="78"/>
    </row>
    <row r="635" spans="2:21" x14ac:dyDescent="0.25">
      <c r="C635" s="18" t="s">
        <v>292</v>
      </c>
      <c r="F635" s="43">
        <f t="shared" si="175"/>
        <v>0</v>
      </c>
      <c r="G635" s="47"/>
      <c r="H635" s="43">
        <v>-141844000</v>
      </c>
      <c r="I635" s="47"/>
      <c r="J635" s="43">
        <v>141844000</v>
      </c>
      <c r="K635" s="47"/>
      <c r="L635" s="43">
        <v>0</v>
      </c>
      <c r="M635" s="47"/>
      <c r="N635" s="43">
        <v>0</v>
      </c>
      <c r="O635" s="47"/>
      <c r="P635" s="43">
        <v>0</v>
      </c>
      <c r="Q635" s="47"/>
      <c r="R635" s="43">
        <v>0</v>
      </c>
      <c r="S635" s="43">
        <f t="shared" si="174"/>
        <v>0</v>
      </c>
      <c r="T635" s="12"/>
      <c r="U635" s="78"/>
    </row>
    <row r="636" spans="2:21" x14ac:dyDescent="0.25">
      <c r="C636" s="18" t="s">
        <v>128</v>
      </c>
      <c r="G636" s="47"/>
      <c r="I636" s="47"/>
      <c r="K636" s="47"/>
      <c r="M636" s="47"/>
      <c r="O636" s="47"/>
      <c r="Q636" s="47"/>
      <c r="T636" s="12"/>
    </row>
    <row r="637" spans="2:21" x14ac:dyDescent="0.25">
      <c r="C637" s="18"/>
      <c r="D637" s="16" t="s">
        <v>22</v>
      </c>
      <c r="F637" s="43">
        <f>SUM(H637:L637)</f>
        <v>6077000</v>
      </c>
      <c r="G637" s="47"/>
      <c r="H637" s="43">
        <v>0</v>
      </c>
      <c r="I637" s="47"/>
      <c r="J637" s="43">
        <v>6077000</v>
      </c>
      <c r="K637" s="47"/>
      <c r="L637" s="43">
        <v>0</v>
      </c>
      <c r="M637" s="47"/>
      <c r="N637" s="43">
        <v>0</v>
      </c>
      <c r="O637" s="47"/>
      <c r="P637" s="43">
        <v>0</v>
      </c>
      <c r="Q637" s="47"/>
      <c r="R637" s="43">
        <v>-6077000</v>
      </c>
      <c r="S637" s="43">
        <f t="shared" ref="S637:S651" si="180">SUM(N637:P637)-R637-F637</f>
        <v>0</v>
      </c>
      <c r="T637" s="12"/>
    </row>
    <row r="638" spans="2:21" x14ac:dyDescent="0.25">
      <c r="B638" s="9"/>
      <c r="C638" s="6" t="s">
        <v>22</v>
      </c>
      <c r="F638" s="43">
        <f t="shared" ref="F638:F651" si="181">SUM(H638:L638)</f>
        <v>1322000</v>
      </c>
      <c r="G638" s="47"/>
      <c r="H638" s="43">
        <v>172000</v>
      </c>
      <c r="I638" s="47"/>
      <c r="J638" s="43">
        <v>1087000</v>
      </c>
      <c r="K638" s="47"/>
      <c r="L638" s="43">
        <v>63000</v>
      </c>
      <c r="M638" s="47"/>
      <c r="N638" s="43">
        <v>3156000</v>
      </c>
      <c r="O638" s="47"/>
      <c r="P638" s="43">
        <v>-1833000</v>
      </c>
      <c r="Q638" s="47"/>
      <c r="R638" s="43">
        <v>1000</v>
      </c>
      <c r="S638" s="43">
        <f t="shared" si="180"/>
        <v>0</v>
      </c>
      <c r="T638" s="12"/>
      <c r="U638" s="78"/>
    </row>
    <row r="639" spans="2:21" x14ac:dyDescent="0.25">
      <c r="C639" s="6" t="s">
        <v>293</v>
      </c>
      <c r="F639" s="43">
        <f t="shared" si="181"/>
        <v>25659000</v>
      </c>
      <c r="G639" s="47"/>
      <c r="H639" s="43">
        <v>25659000</v>
      </c>
      <c r="I639" s="47"/>
      <c r="J639" s="43">
        <v>0</v>
      </c>
      <c r="K639" s="47"/>
      <c r="L639" s="43">
        <v>0</v>
      </c>
      <c r="M639" s="47"/>
      <c r="N639" s="43">
        <v>0</v>
      </c>
      <c r="O639" s="47"/>
      <c r="P639" s="43">
        <v>25659000</v>
      </c>
      <c r="Q639" s="47"/>
      <c r="R639" s="43">
        <v>0</v>
      </c>
      <c r="S639" s="43">
        <f t="shared" si="180"/>
        <v>0</v>
      </c>
      <c r="T639" s="12"/>
      <c r="U639" s="78"/>
    </row>
    <row r="640" spans="2:21" s="78" customFormat="1" x14ac:dyDescent="0.25">
      <c r="C640" s="78" t="s">
        <v>518</v>
      </c>
      <c r="D640" s="53"/>
      <c r="F640" s="43">
        <f t="shared" ref="F640" si="182">SUM(H640:L640)</f>
        <v>23000</v>
      </c>
      <c r="G640" s="47"/>
      <c r="H640" s="43">
        <v>0</v>
      </c>
      <c r="I640" s="47"/>
      <c r="J640" s="43">
        <v>0</v>
      </c>
      <c r="K640" s="47"/>
      <c r="L640" s="43">
        <v>23000</v>
      </c>
      <c r="M640" s="47"/>
      <c r="N640" s="43">
        <v>10000</v>
      </c>
      <c r="O640" s="47"/>
      <c r="P640" s="43">
        <v>13000</v>
      </c>
      <c r="Q640" s="47"/>
      <c r="R640" s="43">
        <v>0</v>
      </c>
      <c r="S640" s="43">
        <f t="shared" ref="S640" si="183">SUM(N640:P640)-R640-F640</f>
        <v>0</v>
      </c>
      <c r="T640" s="77"/>
    </row>
    <row r="641" spans="1:21" x14ac:dyDescent="0.25">
      <c r="C641" s="6" t="s">
        <v>294</v>
      </c>
      <c r="F641" s="43">
        <f t="shared" si="181"/>
        <v>284000</v>
      </c>
      <c r="G641" s="47"/>
      <c r="H641" s="43">
        <v>284000</v>
      </c>
      <c r="I641" s="47"/>
      <c r="J641" s="43">
        <v>0</v>
      </c>
      <c r="K641" s="47"/>
      <c r="L641" s="43">
        <v>0</v>
      </c>
      <c r="M641" s="47"/>
      <c r="N641" s="43">
        <v>185000</v>
      </c>
      <c r="O641" s="47"/>
      <c r="P641" s="43">
        <v>99000</v>
      </c>
      <c r="Q641" s="47"/>
      <c r="R641" s="43">
        <v>0</v>
      </c>
      <c r="S641" s="43">
        <f t="shared" si="180"/>
        <v>0</v>
      </c>
      <c r="T641" s="12"/>
      <c r="U641" s="78"/>
    </row>
    <row r="642" spans="1:21" x14ac:dyDescent="0.25">
      <c r="C642" s="6" t="s">
        <v>129</v>
      </c>
      <c r="F642" s="43">
        <f t="shared" si="181"/>
        <v>271000</v>
      </c>
      <c r="G642" s="47"/>
      <c r="H642" s="43">
        <v>0</v>
      </c>
      <c r="I642" s="47"/>
      <c r="J642" s="43">
        <v>0</v>
      </c>
      <c r="K642" s="47"/>
      <c r="L642" s="43">
        <v>271000</v>
      </c>
      <c r="M642" s="47"/>
      <c r="N642" s="43">
        <v>114000</v>
      </c>
      <c r="O642" s="47"/>
      <c r="P642" s="43">
        <v>157000</v>
      </c>
      <c r="Q642" s="47"/>
      <c r="R642" s="43">
        <v>0</v>
      </c>
      <c r="S642" s="43">
        <f t="shared" si="180"/>
        <v>0</v>
      </c>
      <c r="T642" s="12"/>
      <c r="U642" s="78"/>
    </row>
    <row r="643" spans="1:21" s="78" customFormat="1" x14ac:dyDescent="0.25">
      <c r="C643" s="78" t="s">
        <v>311</v>
      </c>
      <c r="D643" s="53"/>
      <c r="F643" s="43">
        <f t="shared" ref="F643" si="184">SUM(H643:L643)</f>
        <v>281000</v>
      </c>
      <c r="G643" s="47"/>
      <c r="H643" s="43">
        <v>0</v>
      </c>
      <c r="I643" s="47"/>
      <c r="J643" s="43">
        <v>0</v>
      </c>
      <c r="K643" s="47"/>
      <c r="L643" s="43">
        <v>281000</v>
      </c>
      <c r="M643" s="47"/>
      <c r="N643" s="43">
        <v>129000</v>
      </c>
      <c r="O643" s="47"/>
      <c r="P643" s="43">
        <v>152000</v>
      </c>
      <c r="Q643" s="47"/>
      <c r="R643" s="43">
        <v>0</v>
      </c>
      <c r="S643" s="43">
        <f t="shared" ref="S643" si="185">SUM(N643:P643)-R643-F643</f>
        <v>0</v>
      </c>
      <c r="T643" s="77"/>
    </row>
    <row r="644" spans="1:21" x14ac:dyDescent="0.25">
      <c r="C644" s="6" t="s">
        <v>295</v>
      </c>
      <c r="E644" s="18"/>
      <c r="F644" s="43">
        <f t="shared" si="181"/>
        <v>0</v>
      </c>
      <c r="G644" s="47"/>
      <c r="H644" s="43">
        <v>0</v>
      </c>
      <c r="I644" s="47"/>
      <c r="J644" s="43">
        <v>0</v>
      </c>
      <c r="K644" s="47"/>
      <c r="L644" s="43">
        <v>0</v>
      </c>
      <c r="M644" s="47"/>
      <c r="N644" s="43">
        <v>0</v>
      </c>
      <c r="O644" s="47"/>
      <c r="P644" s="43">
        <v>0</v>
      </c>
      <c r="Q644" s="47"/>
      <c r="R644" s="43">
        <v>0</v>
      </c>
      <c r="S644" s="43">
        <f t="shared" si="180"/>
        <v>0</v>
      </c>
      <c r="T644" s="12"/>
      <c r="U644" s="78"/>
    </row>
    <row r="645" spans="1:21" x14ac:dyDescent="0.25">
      <c r="B645" s="9"/>
      <c r="C645" s="6" t="s">
        <v>296</v>
      </c>
      <c r="E645" s="18"/>
      <c r="F645" s="43">
        <f t="shared" si="181"/>
        <v>136000</v>
      </c>
      <c r="G645" s="47"/>
      <c r="H645" s="43">
        <v>126000</v>
      </c>
      <c r="I645" s="47"/>
      <c r="J645" s="43">
        <v>0</v>
      </c>
      <c r="K645" s="47"/>
      <c r="L645" s="43">
        <v>10000</v>
      </c>
      <c r="M645" s="47"/>
      <c r="N645" s="43">
        <v>83000</v>
      </c>
      <c r="O645" s="47"/>
      <c r="P645" s="43">
        <v>53000</v>
      </c>
      <c r="Q645" s="47"/>
      <c r="R645" s="43">
        <v>0</v>
      </c>
      <c r="S645" s="43">
        <f t="shared" si="180"/>
        <v>0</v>
      </c>
      <c r="T645" s="12"/>
      <c r="U645" s="78"/>
    </row>
    <row r="646" spans="1:21" x14ac:dyDescent="0.25">
      <c r="B646" s="9"/>
      <c r="C646" s="6" t="s">
        <v>297</v>
      </c>
      <c r="E646" s="18"/>
      <c r="F646" s="43">
        <f t="shared" si="181"/>
        <v>0</v>
      </c>
      <c r="G646" s="47"/>
      <c r="H646" s="43">
        <v>0</v>
      </c>
      <c r="I646" s="47"/>
      <c r="J646" s="43">
        <v>0</v>
      </c>
      <c r="K646" s="47"/>
      <c r="L646" s="43">
        <v>0</v>
      </c>
      <c r="M646" s="47"/>
      <c r="N646" s="43">
        <v>0</v>
      </c>
      <c r="O646" s="47"/>
      <c r="P646" s="43">
        <v>0</v>
      </c>
      <c r="Q646" s="47"/>
      <c r="R646" s="43">
        <v>0</v>
      </c>
      <c r="S646" s="43">
        <f t="shared" si="180"/>
        <v>0</v>
      </c>
      <c r="T646" s="12"/>
      <c r="U646" s="78"/>
    </row>
    <row r="647" spans="1:21" s="72" customFormat="1" x14ac:dyDescent="0.25">
      <c r="B647" s="53"/>
      <c r="C647" s="72" t="s">
        <v>317</v>
      </c>
      <c r="D647" s="53"/>
      <c r="E647" s="18"/>
      <c r="F647" s="43">
        <f t="shared" si="181"/>
        <v>195000</v>
      </c>
      <c r="G647" s="47"/>
      <c r="H647" s="43">
        <v>0</v>
      </c>
      <c r="I647" s="47"/>
      <c r="J647" s="43">
        <v>74000</v>
      </c>
      <c r="K647" s="47"/>
      <c r="L647" s="43">
        <v>121000</v>
      </c>
      <c r="M647" s="47"/>
      <c r="N647" s="43">
        <v>37000</v>
      </c>
      <c r="O647" s="47"/>
      <c r="P647" s="43">
        <v>158000</v>
      </c>
      <c r="Q647" s="47"/>
      <c r="R647" s="43">
        <v>0</v>
      </c>
      <c r="S647" s="43">
        <f t="shared" si="180"/>
        <v>0</v>
      </c>
      <c r="T647" s="71"/>
      <c r="U647" s="78"/>
    </row>
    <row r="648" spans="1:21" x14ac:dyDescent="0.25">
      <c r="B648" s="9"/>
      <c r="C648" s="6" t="s">
        <v>130</v>
      </c>
      <c r="E648" s="18"/>
      <c r="F648" s="43">
        <f t="shared" si="181"/>
        <v>1220000</v>
      </c>
      <c r="G648" s="47"/>
      <c r="H648" s="43">
        <v>1220000</v>
      </c>
      <c r="I648" s="47"/>
      <c r="J648" s="43">
        <v>0</v>
      </c>
      <c r="K648" s="47"/>
      <c r="L648" s="43">
        <v>0</v>
      </c>
      <c r="M648" s="47"/>
      <c r="N648" s="43">
        <v>0</v>
      </c>
      <c r="O648" s="47"/>
      <c r="P648" s="43">
        <v>1220000</v>
      </c>
      <c r="Q648" s="47"/>
      <c r="R648" s="43">
        <v>0</v>
      </c>
      <c r="S648" s="43">
        <f t="shared" si="180"/>
        <v>0</v>
      </c>
      <c r="T648" s="12"/>
      <c r="U648" s="78"/>
    </row>
    <row r="649" spans="1:21" x14ac:dyDescent="0.25">
      <c r="B649" s="9"/>
      <c r="C649" s="6" t="s">
        <v>298</v>
      </c>
      <c r="E649" s="18"/>
      <c r="F649" s="43">
        <f t="shared" si="181"/>
        <v>7000</v>
      </c>
      <c r="G649" s="47"/>
      <c r="H649" s="43">
        <v>7000</v>
      </c>
      <c r="I649" s="47"/>
      <c r="J649" s="43">
        <v>0</v>
      </c>
      <c r="K649" s="47"/>
      <c r="L649" s="43">
        <v>0</v>
      </c>
      <c r="M649" s="47"/>
      <c r="N649" s="43">
        <v>0</v>
      </c>
      <c r="O649" s="47"/>
      <c r="P649" s="43">
        <v>7000</v>
      </c>
      <c r="Q649" s="47"/>
      <c r="R649" s="43">
        <v>0</v>
      </c>
      <c r="S649" s="43">
        <f t="shared" si="180"/>
        <v>0</v>
      </c>
      <c r="T649" s="12"/>
      <c r="U649" s="78"/>
    </row>
    <row r="650" spans="1:21" x14ac:dyDescent="0.25">
      <c r="B650" s="9"/>
      <c r="C650" s="6" t="s">
        <v>299</v>
      </c>
      <c r="F650" s="43">
        <f t="shared" si="181"/>
        <v>1186000</v>
      </c>
      <c r="G650" s="47"/>
      <c r="H650" s="43">
        <v>148000</v>
      </c>
      <c r="I650" s="47"/>
      <c r="J650" s="43">
        <v>1000</v>
      </c>
      <c r="K650" s="47"/>
      <c r="L650" s="43">
        <v>1037000</v>
      </c>
      <c r="M650" s="47"/>
      <c r="N650" s="43">
        <v>105000</v>
      </c>
      <c r="O650" s="47"/>
      <c r="P650" s="43">
        <v>1082000</v>
      </c>
      <c r="Q650" s="47"/>
      <c r="R650" s="43">
        <v>1000</v>
      </c>
      <c r="S650" s="43">
        <f t="shared" si="180"/>
        <v>0</v>
      </c>
      <c r="T650" s="12"/>
      <c r="U650" s="78"/>
    </row>
    <row r="651" spans="1:21" x14ac:dyDescent="0.25">
      <c r="B651" s="9"/>
      <c r="C651" s="6" t="s">
        <v>300</v>
      </c>
      <c r="F651" s="46">
        <f t="shared" si="181"/>
        <v>2688000</v>
      </c>
      <c r="G651" s="47"/>
      <c r="H651" s="46">
        <v>0</v>
      </c>
      <c r="I651" s="47"/>
      <c r="J651" s="46">
        <v>0</v>
      </c>
      <c r="K651" s="47"/>
      <c r="L651" s="46">
        <v>2688000</v>
      </c>
      <c r="M651" s="47"/>
      <c r="N651" s="46">
        <v>1855000</v>
      </c>
      <c r="O651" s="47"/>
      <c r="P651" s="46">
        <v>833000</v>
      </c>
      <c r="Q651" s="47"/>
      <c r="R651" s="46">
        <v>0</v>
      </c>
      <c r="S651" s="43">
        <f t="shared" si="180"/>
        <v>0</v>
      </c>
      <c r="T651" s="12"/>
      <c r="U651" s="78"/>
    </row>
    <row r="652" spans="1:21" x14ac:dyDescent="0.25">
      <c r="B652" s="9"/>
      <c r="G652" s="47"/>
      <c r="I652" s="47"/>
      <c r="K652" s="47"/>
      <c r="M652" s="47"/>
      <c r="O652" s="47"/>
      <c r="Q652" s="47"/>
      <c r="T652" s="12"/>
    </row>
    <row r="653" spans="1:21" x14ac:dyDescent="0.25">
      <c r="B653" s="9"/>
      <c r="E653" s="6" t="s">
        <v>4</v>
      </c>
      <c r="F653" s="46">
        <f>SUM(F627:F651)</f>
        <v>45221000</v>
      </c>
      <c r="G653" s="48"/>
      <c r="H653" s="46">
        <f>SUM(H627:H651)</f>
        <v>-112052000</v>
      </c>
      <c r="I653" s="48"/>
      <c r="J653" s="46">
        <f>SUM(J627:J651)</f>
        <v>151664000</v>
      </c>
      <c r="K653" s="48"/>
      <c r="L653" s="46">
        <f>SUM(L627:L651)</f>
        <v>5609000</v>
      </c>
      <c r="M653" s="48"/>
      <c r="N653" s="46">
        <f>SUM(N627:N651)</f>
        <v>7730000</v>
      </c>
      <c r="O653" s="48"/>
      <c r="P653" s="46">
        <f>SUM(P627:P651)</f>
        <v>31419000</v>
      </c>
      <c r="Q653" s="48"/>
      <c r="R653" s="46">
        <f>SUM(R627:R651)</f>
        <v>-6072000</v>
      </c>
      <c r="S653" s="43">
        <f t="shared" ref="S653" si="186">SUM(N653:P653)-R653-F653</f>
        <v>0</v>
      </c>
      <c r="T653" s="12"/>
    </row>
    <row r="654" spans="1:21" s="18" customFormat="1" x14ac:dyDescent="0.25">
      <c r="A654" s="6"/>
      <c r="B654" s="9"/>
      <c r="C654" s="6"/>
      <c r="E654" s="6"/>
      <c r="F654" s="43"/>
      <c r="G654" s="47"/>
      <c r="H654" s="43"/>
      <c r="I654" s="47"/>
      <c r="J654" s="43"/>
      <c r="K654" s="47"/>
      <c r="L654" s="43"/>
      <c r="M654" s="47"/>
      <c r="N654" s="43"/>
      <c r="O654" s="47"/>
      <c r="P654" s="43"/>
      <c r="Q654" s="47"/>
      <c r="R654" s="43"/>
      <c r="S654" s="14"/>
      <c r="T654" s="12"/>
    </row>
    <row r="655" spans="1:21" s="18" customFormat="1" x14ac:dyDescent="0.25">
      <c r="A655" s="6"/>
      <c r="B655" s="6" t="s">
        <v>26</v>
      </c>
      <c r="C655" s="6"/>
      <c r="E655" s="6"/>
      <c r="F655" s="43"/>
      <c r="G655" s="47"/>
      <c r="H655" s="43"/>
      <c r="I655" s="47"/>
      <c r="J655" s="43"/>
      <c r="K655" s="47"/>
      <c r="L655" s="43"/>
      <c r="M655" s="47"/>
      <c r="N655" s="43"/>
      <c r="O655" s="47"/>
      <c r="P655" s="43"/>
      <c r="Q655" s="47"/>
      <c r="R655" s="43"/>
      <c r="S655" s="14"/>
      <c r="T655" s="12"/>
    </row>
    <row r="656" spans="1:21" s="18" customFormat="1" x14ac:dyDescent="0.25">
      <c r="A656" s="6"/>
      <c r="B656" s="9"/>
      <c r="C656" s="6" t="s">
        <v>132</v>
      </c>
      <c r="E656" s="6"/>
      <c r="F656" s="43">
        <f t="shared" ref="F656:F659" si="187">SUM(H656:L656)</f>
        <v>897000</v>
      </c>
      <c r="G656" s="47"/>
      <c r="H656" s="43">
        <v>24000</v>
      </c>
      <c r="I656" s="47"/>
      <c r="J656" s="43">
        <v>209000</v>
      </c>
      <c r="K656" s="47"/>
      <c r="L656" s="43">
        <v>664000</v>
      </c>
      <c r="M656" s="47"/>
      <c r="N656" s="43">
        <v>375000</v>
      </c>
      <c r="O656" s="47"/>
      <c r="P656" s="43">
        <v>522000</v>
      </c>
      <c r="Q656" s="47"/>
      <c r="R656" s="43">
        <v>0</v>
      </c>
      <c r="S656" s="43">
        <f t="shared" ref="S656:S659" si="188">SUM(N656:P656)-R656-F656</f>
        <v>0</v>
      </c>
      <c r="T656" s="12"/>
    </row>
    <row r="657" spans="1:21" x14ac:dyDescent="0.25">
      <c r="B657" s="9"/>
      <c r="C657" s="18" t="s">
        <v>301</v>
      </c>
      <c r="F657" s="43">
        <f t="shared" si="187"/>
        <v>10000</v>
      </c>
      <c r="G657" s="47"/>
      <c r="H657" s="43">
        <v>0</v>
      </c>
      <c r="I657" s="47"/>
      <c r="J657" s="43">
        <v>0</v>
      </c>
      <c r="K657" s="47"/>
      <c r="L657" s="43">
        <v>10000</v>
      </c>
      <c r="M657" s="47"/>
      <c r="N657" s="43">
        <v>-1073000</v>
      </c>
      <c r="O657" s="47"/>
      <c r="P657" s="43">
        <v>1083000</v>
      </c>
      <c r="Q657" s="47"/>
      <c r="R657" s="43">
        <v>0</v>
      </c>
      <c r="S657" s="43">
        <f t="shared" si="188"/>
        <v>0</v>
      </c>
      <c r="T657" s="12"/>
      <c r="U657" s="18"/>
    </row>
    <row r="658" spans="1:21" s="78" customFormat="1" x14ac:dyDescent="0.25">
      <c r="B658" s="53"/>
      <c r="C658" s="18" t="s">
        <v>519</v>
      </c>
      <c r="D658" s="53"/>
      <c r="F658" s="43">
        <f t="shared" ref="F658" si="189">SUM(H658:L658)</f>
        <v>2000</v>
      </c>
      <c r="G658" s="47"/>
      <c r="H658" s="43">
        <v>0</v>
      </c>
      <c r="I658" s="47"/>
      <c r="J658" s="43">
        <v>2000</v>
      </c>
      <c r="K658" s="47"/>
      <c r="L658" s="43">
        <v>0</v>
      </c>
      <c r="M658" s="47"/>
      <c r="N658" s="43">
        <v>0</v>
      </c>
      <c r="O658" s="47"/>
      <c r="P658" s="43">
        <v>1000</v>
      </c>
      <c r="Q658" s="47"/>
      <c r="R658" s="43">
        <v>-1000</v>
      </c>
      <c r="S658" s="43">
        <f t="shared" ref="S658" si="190">SUM(N658:P658)-R658-F658</f>
        <v>0</v>
      </c>
      <c r="T658" s="77"/>
      <c r="U658" s="18"/>
    </row>
    <row r="659" spans="1:21" x14ac:dyDescent="0.25">
      <c r="A659" s="18"/>
      <c r="B659" s="9"/>
      <c r="C659" s="6" t="s">
        <v>288</v>
      </c>
      <c r="F659" s="43">
        <f t="shared" si="187"/>
        <v>3029000</v>
      </c>
      <c r="G659" s="47"/>
      <c r="H659" s="43">
        <v>1318000</v>
      </c>
      <c r="I659" s="47"/>
      <c r="J659" s="43">
        <v>537000</v>
      </c>
      <c r="K659" s="47"/>
      <c r="L659" s="43">
        <v>1174000</v>
      </c>
      <c r="M659" s="47"/>
      <c r="N659" s="43">
        <v>1721000</v>
      </c>
      <c r="O659" s="47"/>
      <c r="P659" s="43">
        <v>1731000</v>
      </c>
      <c r="Q659" s="47"/>
      <c r="R659" s="43">
        <v>423000</v>
      </c>
      <c r="S659" s="43">
        <f t="shared" si="188"/>
        <v>0</v>
      </c>
      <c r="T659" s="12"/>
      <c r="U659" s="18"/>
    </row>
    <row r="660" spans="1:21" x14ac:dyDescent="0.25">
      <c r="A660" s="18"/>
      <c r="B660" s="9"/>
      <c r="C660" s="6" t="s">
        <v>133</v>
      </c>
      <c r="D660" s="6"/>
    </row>
    <row r="661" spans="1:21" x14ac:dyDescent="0.25">
      <c r="A661" s="18"/>
      <c r="B661" s="9"/>
      <c r="C661" s="18"/>
      <c r="D661" s="6" t="s">
        <v>134</v>
      </c>
      <c r="F661" s="43">
        <f>SUM(H661:L661)</f>
        <v>787000</v>
      </c>
      <c r="G661" s="47"/>
      <c r="H661" s="43">
        <v>6000</v>
      </c>
      <c r="I661" s="47"/>
      <c r="J661" s="43">
        <v>377000</v>
      </c>
      <c r="K661" s="47"/>
      <c r="L661" s="43">
        <v>404000</v>
      </c>
      <c r="M661" s="47"/>
      <c r="N661" s="43">
        <v>606000</v>
      </c>
      <c r="O661" s="47"/>
      <c r="P661" s="43">
        <v>181000</v>
      </c>
      <c r="Q661" s="47"/>
      <c r="R661" s="43">
        <v>0</v>
      </c>
      <c r="S661" s="43">
        <f t="shared" ref="S661:S668" si="191">SUM(N661:P661)-R661-F661</f>
        <v>0</v>
      </c>
      <c r="T661" s="12"/>
    </row>
    <row r="662" spans="1:21" x14ac:dyDescent="0.25">
      <c r="A662" s="18"/>
      <c r="B662" s="9"/>
      <c r="C662" s="6" t="s">
        <v>302</v>
      </c>
      <c r="F662" s="43">
        <f t="shared" ref="F662:F668" si="192">SUM(H662:L662)</f>
        <v>5000</v>
      </c>
      <c r="G662" s="47"/>
      <c r="H662" s="43">
        <v>4000</v>
      </c>
      <c r="I662" s="47"/>
      <c r="J662" s="43">
        <v>0</v>
      </c>
      <c r="K662" s="47"/>
      <c r="L662" s="43">
        <v>1000</v>
      </c>
      <c r="M662" s="47"/>
      <c r="N662" s="43">
        <v>0</v>
      </c>
      <c r="O662" s="47"/>
      <c r="P662" s="43">
        <v>4000</v>
      </c>
      <c r="Q662" s="47"/>
      <c r="R662" s="43">
        <v>-1000</v>
      </c>
      <c r="S662" s="43">
        <f t="shared" si="191"/>
        <v>0</v>
      </c>
      <c r="T662" s="12"/>
      <c r="U662" s="78"/>
    </row>
    <row r="663" spans="1:21" x14ac:dyDescent="0.25">
      <c r="B663" s="9"/>
      <c r="C663" s="6" t="s">
        <v>306</v>
      </c>
      <c r="F663" s="43">
        <f>SUM(H663:L663)</f>
        <v>3128000</v>
      </c>
      <c r="G663" s="47"/>
      <c r="H663" s="43">
        <v>471000</v>
      </c>
      <c r="I663" s="47"/>
      <c r="J663" s="43">
        <v>282000</v>
      </c>
      <c r="K663" s="47"/>
      <c r="L663" s="43">
        <v>2375000</v>
      </c>
      <c r="M663" s="47"/>
      <c r="N663" s="43">
        <v>1777000</v>
      </c>
      <c r="O663" s="47"/>
      <c r="P663" s="43">
        <v>1351000</v>
      </c>
      <c r="Q663" s="47"/>
      <c r="R663" s="43">
        <v>0</v>
      </c>
      <c r="S663" s="43">
        <f>SUM(N663:P663)-R663-F663</f>
        <v>0</v>
      </c>
      <c r="T663" s="12"/>
      <c r="U663" s="78"/>
    </row>
    <row r="664" spans="1:21" x14ac:dyDescent="0.25">
      <c r="B664" s="9"/>
      <c r="C664" s="6" t="s">
        <v>303</v>
      </c>
      <c r="F664" s="43">
        <f t="shared" si="192"/>
        <v>2162000</v>
      </c>
      <c r="G664" s="47"/>
      <c r="H664" s="43">
        <v>0</v>
      </c>
      <c r="I664" s="47"/>
      <c r="J664" s="43">
        <v>283000</v>
      </c>
      <c r="K664" s="47"/>
      <c r="L664" s="43">
        <v>1879000</v>
      </c>
      <c r="M664" s="47"/>
      <c r="N664" s="43">
        <v>1621000</v>
      </c>
      <c r="O664" s="47"/>
      <c r="P664" s="43">
        <v>1036000</v>
      </c>
      <c r="Q664" s="47"/>
      <c r="R664" s="43">
        <v>495000</v>
      </c>
      <c r="S664" s="43">
        <f t="shared" si="191"/>
        <v>0</v>
      </c>
      <c r="T664" s="12"/>
      <c r="U664" s="78"/>
    </row>
    <row r="665" spans="1:21" x14ac:dyDescent="0.25">
      <c r="C665" s="6" t="s">
        <v>304</v>
      </c>
      <c r="F665" s="43">
        <f t="shared" si="192"/>
        <v>339000</v>
      </c>
      <c r="G665" s="47"/>
      <c r="H665" s="43">
        <v>1000</v>
      </c>
      <c r="I665" s="47"/>
      <c r="J665" s="43">
        <v>338000</v>
      </c>
      <c r="K665" s="47"/>
      <c r="L665" s="43">
        <v>0</v>
      </c>
      <c r="M665" s="47"/>
      <c r="N665" s="43">
        <v>224000</v>
      </c>
      <c r="O665" s="47"/>
      <c r="P665" s="43">
        <v>235000</v>
      </c>
      <c r="Q665" s="47"/>
      <c r="R665" s="43">
        <v>120000</v>
      </c>
      <c r="S665" s="43">
        <f t="shared" si="191"/>
        <v>0</v>
      </c>
      <c r="T665" s="12"/>
      <c r="U665" s="78"/>
    </row>
    <row r="666" spans="1:21" x14ac:dyDescent="0.25">
      <c r="C666" s="6" t="s">
        <v>305</v>
      </c>
      <c r="F666" s="43">
        <f t="shared" si="192"/>
        <v>2382000</v>
      </c>
      <c r="G666" s="47"/>
      <c r="H666" s="43">
        <v>10000</v>
      </c>
      <c r="I666" s="47"/>
      <c r="J666" s="43">
        <v>1367000</v>
      </c>
      <c r="K666" s="47"/>
      <c r="L666" s="43">
        <v>1005000</v>
      </c>
      <c r="M666" s="47"/>
      <c r="N666" s="43">
        <v>1109000</v>
      </c>
      <c r="O666" s="47"/>
      <c r="P666" s="43">
        <v>1599000</v>
      </c>
      <c r="Q666" s="47"/>
      <c r="R666" s="43">
        <v>326000</v>
      </c>
      <c r="S666" s="43">
        <f t="shared" si="191"/>
        <v>0</v>
      </c>
      <c r="T666" s="12"/>
      <c r="U666" s="78"/>
    </row>
    <row r="667" spans="1:21" x14ac:dyDescent="0.25">
      <c r="B667" s="9"/>
      <c r="C667" s="6" t="s">
        <v>291</v>
      </c>
      <c r="F667" s="43">
        <f t="shared" si="192"/>
        <v>4000</v>
      </c>
      <c r="G667" s="47"/>
      <c r="H667" s="43">
        <v>0</v>
      </c>
      <c r="I667" s="47"/>
      <c r="J667" s="43">
        <v>0</v>
      </c>
      <c r="K667" s="47"/>
      <c r="L667" s="43">
        <v>4000</v>
      </c>
      <c r="M667" s="47"/>
      <c r="N667" s="43">
        <v>0</v>
      </c>
      <c r="O667" s="47"/>
      <c r="P667" s="43">
        <v>4000</v>
      </c>
      <c r="Q667" s="47"/>
      <c r="R667" s="43">
        <v>0</v>
      </c>
      <c r="S667" s="43">
        <f t="shared" si="191"/>
        <v>0</v>
      </c>
      <c r="T667" s="12"/>
      <c r="U667" s="78"/>
    </row>
    <row r="668" spans="1:21" x14ac:dyDescent="0.25">
      <c r="B668" s="9"/>
      <c r="C668" s="6" t="s">
        <v>307</v>
      </c>
      <c r="F668" s="43">
        <f t="shared" si="192"/>
        <v>675000</v>
      </c>
      <c r="G668" s="47"/>
      <c r="H668" s="43">
        <v>67000</v>
      </c>
      <c r="I668" s="47"/>
      <c r="J668" s="43">
        <v>118000</v>
      </c>
      <c r="K668" s="47"/>
      <c r="L668" s="43">
        <v>490000</v>
      </c>
      <c r="M668" s="47"/>
      <c r="N668" s="43">
        <v>406000</v>
      </c>
      <c r="O668" s="47"/>
      <c r="P668" s="43">
        <v>268000</v>
      </c>
      <c r="Q668" s="47"/>
      <c r="R668" s="43">
        <v>-1000</v>
      </c>
      <c r="S668" s="43">
        <f t="shared" si="191"/>
        <v>0</v>
      </c>
      <c r="T668" s="12"/>
      <c r="U668" s="78"/>
    </row>
    <row r="669" spans="1:21" x14ac:dyDescent="0.25">
      <c r="B669" s="9"/>
      <c r="C669" s="6" t="s">
        <v>135</v>
      </c>
      <c r="D669" s="6"/>
    </row>
    <row r="670" spans="1:21" x14ac:dyDescent="0.25">
      <c r="B670" s="9"/>
      <c r="D670" s="6" t="s">
        <v>136</v>
      </c>
      <c r="F670" s="43">
        <f>SUM(H670:L670)</f>
        <v>693000</v>
      </c>
      <c r="G670" s="47"/>
      <c r="H670" s="43">
        <v>693000</v>
      </c>
      <c r="I670" s="47"/>
      <c r="J670" s="43">
        <v>0</v>
      </c>
      <c r="K670" s="47"/>
      <c r="L670" s="43">
        <v>0</v>
      </c>
      <c r="M670" s="47"/>
      <c r="N670" s="43">
        <v>0</v>
      </c>
      <c r="O670" s="47"/>
      <c r="P670" s="43">
        <v>693000</v>
      </c>
      <c r="Q670" s="47"/>
      <c r="R670" s="43">
        <v>0</v>
      </c>
      <c r="S670" s="43">
        <f t="shared" ref="S670:S671" si="193">SUM(N670:P670)-R670-F670</f>
        <v>0</v>
      </c>
      <c r="T670" s="12"/>
    </row>
    <row r="671" spans="1:21" x14ac:dyDescent="0.25">
      <c r="B671" s="9"/>
      <c r="C671" s="6" t="s">
        <v>22</v>
      </c>
      <c r="F671" s="43">
        <f>SUM(H671:L671)</f>
        <v>-563000</v>
      </c>
      <c r="G671" s="47"/>
      <c r="H671" s="43">
        <v>709000</v>
      </c>
      <c r="I671" s="47"/>
      <c r="J671" s="43">
        <v>-989000</v>
      </c>
      <c r="K671" s="47"/>
      <c r="L671" s="43">
        <v>-283000</v>
      </c>
      <c r="M671" s="47"/>
      <c r="N671" s="43">
        <v>286000</v>
      </c>
      <c r="O671" s="47"/>
      <c r="P671" s="43">
        <v>-849000</v>
      </c>
      <c r="Q671" s="47"/>
      <c r="R671" s="43">
        <v>0</v>
      </c>
      <c r="S671" s="43">
        <f t="shared" si="193"/>
        <v>0</v>
      </c>
      <c r="T671" s="12"/>
      <c r="U671" s="78"/>
    </row>
    <row r="672" spans="1:21" x14ac:dyDescent="0.25">
      <c r="B672" s="9"/>
      <c r="C672" s="6" t="s">
        <v>293</v>
      </c>
      <c r="F672" s="43">
        <f t="shared" ref="F672:F692" si="194">SUM(H672:L672)</f>
        <v>5574000</v>
      </c>
      <c r="G672" s="47"/>
      <c r="H672" s="43">
        <v>1985000</v>
      </c>
      <c r="I672" s="47"/>
      <c r="J672" s="43">
        <v>3589000</v>
      </c>
      <c r="K672" s="47"/>
      <c r="L672" s="43">
        <v>0</v>
      </c>
      <c r="M672" s="47"/>
      <c r="N672" s="43">
        <v>0</v>
      </c>
      <c r="O672" s="47"/>
      <c r="P672" s="43">
        <v>5574000</v>
      </c>
      <c r="Q672" s="47"/>
      <c r="R672" s="43">
        <v>0</v>
      </c>
      <c r="S672" s="43">
        <f t="shared" ref="S672:S692" si="195">SUM(N672:P672)-R672-F672</f>
        <v>0</v>
      </c>
      <c r="T672" s="12"/>
      <c r="U672" s="78"/>
    </row>
    <row r="673" spans="2:21" x14ac:dyDescent="0.25">
      <c r="B673" s="9"/>
      <c r="C673" s="6" t="s">
        <v>308</v>
      </c>
      <c r="F673" s="43">
        <f t="shared" si="194"/>
        <v>68000</v>
      </c>
      <c r="G673" s="47"/>
      <c r="H673" s="43">
        <v>0</v>
      </c>
      <c r="I673" s="47"/>
      <c r="J673" s="43">
        <v>68000</v>
      </c>
      <c r="K673" s="47"/>
      <c r="L673" s="43">
        <v>0</v>
      </c>
      <c r="M673" s="47"/>
      <c r="N673" s="43">
        <v>0</v>
      </c>
      <c r="O673" s="47"/>
      <c r="P673" s="43">
        <v>68000</v>
      </c>
      <c r="Q673" s="47"/>
      <c r="R673" s="43">
        <v>0</v>
      </c>
      <c r="S673" s="43">
        <f t="shared" si="195"/>
        <v>0</v>
      </c>
      <c r="T673" s="12"/>
      <c r="U673" s="78"/>
    </row>
    <row r="674" spans="2:21" s="78" customFormat="1" x14ac:dyDescent="0.25">
      <c r="B674" s="53"/>
      <c r="C674" s="78" t="s">
        <v>520</v>
      </c>
      <c r="D674" s="53"/>
      <c r="F674" s="43">
        <f t="shared" ref="F674" si="196">SUM(H674:L674)</f>
        <v>323000</v>
      </c>
      <c r="G674" s="47"/>
      <c r="H674" s="43">
        <v>0</v>
      </c>
      <c r="I674" s="47"/>
      <c r="J674" s="43">
        <v>0</v>
      </c>
      <c r="K674" s="47"/>
      <c r="L674" s="43">
        <v>323000</v>
      </c>
      <c r="M674" s="47"/>
      <c r="N674" s="43">
        <v>185000</v>
      </c>
      <c r="O674" s="47"/>
      <c r="P674" s="43">
        <v>138000</v>
      </c>
      <c r="Q674" s="47"/>
      <c r="R674" s="43">
        <v>0</v>
      </c>
      <c r="S674" s="43">
        <f t="shared" ref="S674" si="197">SUM(N674:P674)-R674-F674</f>
        <v>0</v>
      </c>
      <c r="T674" s="77"/>
    </row>
    <row r="675" spans="2:21" x14ac:dyDescent="0.25">
      <c r="B675" s="9"/>
      <c r="C675" s="6" t="s">
        <v>309</v>
      </c>
      <c r="F675" s="43">
        <f t="shared" si="194"/>
        <v>339000</v>
      </c>
      <c r="G675" s="47"/>
      <c r="H675" s="43">
        <v>305000</v>
      </c>
      <c r="I675" s="47"/>
      <c r="J675" s="43">
        <v>3000</v>
      </c>
      <c r="K675" s="47"/>
      <c r="L675" s="43">
        <v>31000</v>
      </c>
      <c r="M675" s="47"/>
      <c r="N675" s="43">
        <v>199000</v>
      </c>
      <c r="O675" s="47"/>
      <c r="P675" s="43">
        <v>140000</v>
      </c>
      <c r="Q675" s="47"/>
      <c r="R675" s="43">
        <v>0</v>
      </c>
      <c r="S675" s="43">
        <f t="shared" si="195"/>
        <v>0</v>
      </c>
      <c r="T675" s="12"/>
      <c r="U675" s="78"/>
    </row>
    <row r="676" spans="2:21" x14ac:dyDescent="0.25">
      <c r="B676" s="9"/>
      <c r="C676" s="6" t="s">
        <v>311</v>
      </c>
      <c r="F676" s="43">
        <f t="shared" si="194"/>
        <v>11935000</v>
      </c>
      <c r="G676" s="47"/>
      <c r="H676" s="43">
        <v>534000</v>
      </c>
      <c r="I676" s="47"/>
      <c r="J676" s="43">
        <v>1911000</v>
      </c>
      <c r="K676" s="47"/>
      <c r="L676" s="43">
        <v>9490000</v>
      </c>
      <c r="M676" s="47"/>
      <c r="N676" s="43">
        <v>5687000</v>
      </c>
      <c r="O676" s="47"/>
      <c r="P676" s="43">
        <v>6248000</v>
      </c>
      <c r="Q676" s="47"/>
      <c r="R676" s="43">
        <v>0</v>
      </c>
      <c r="S676" s="43">
        <f t="shared" si="195"/>
        <v>0</v>
      </c>
      <c r="T676" s="12"/>
      <c r="U676" s="78"/>
    </row>
    <row r="677" spans="2:21" x14ac:dyDescent="0.25">
      <c r="B677" s="9"/>
      <c r="C677" s="6" t="s">
        <v>312</v>
      </c>
      <c r="F677" s="43">
        <f t="shared" si="194"/>
        <v>230000</v>
      </c>
      <c r="G677" s="47"/>
      <c r="H677" s="43">
        <v>167000</v>
      </c>
      <c r="I677" s="47"/>
      <c r="J677" s="43">
        <v>63000</v>
      </c>
      <c r="K677" s="47"/>
      <c r="L677" s="43">
        <v>0</v>
      </c>
      <c r="M677" s="47"/>
      <c r="N677" s="43">
        <v>125000</v>
      </c>
      <c r="O677" s="47"/>
      <c r="P677" s="43">
        <v>105000</v>
      </c>
      <c r="Q677" s="47"/>
      <c r="R677" s="43">
        <v>0</v>
      </c>
      <c r="S677" s="43">
        <f t="shared" si="195"/>
        <v>0</v>
      </c>
      <c r="T677" s="12"/>
      <c r="U677" s="78"/>
    </row>
    <row r="678" spans="2:21" x14ac:dyDescent="0.25">
      <c r="B678" s="9"/>
      <c r="C678" s="6" t="s">
        <v>313</v>
      </c>
      <c r="F678" s="43">
        <f t="shared" si="194"/>
        <v>7476000</v>
      </c>
      <c r="G678" s="47"/>
      <c r="H678" s="43">
        <v>1357000</v>
      </c>
      <c r="I678" s="47"/>
      <c r="J678" s="43">
        <v>575000</v>
      </c>
      <c r="K678" s="47"/>
      <c r="L678" s="43">
        <v>5544000</v>
      </c>
      <c r="M678" s="47"/>
      <c r="N678" s="43">
        <v>4064000</v>
      </c>
      <c r="O678" s="47"/>
      <c r="P678" s="43">
        <v>3419000</v>
      </c>
      <c r="Q678" s="47"/>
      <c r="R678" s="43">
        <v>7000</v>
      </c>
      <c r="S678" s="43">
        <f t="shared" si="195"/>
        <v>0</v>
      </c>
      <c r="T678" s="12"/>
      <c r="U678" s="78"/>
    </row>
    <row r="679" spans="2:21" x14ac:dyDescent="0.25">
      <c r="B679" s="9"/>
      <c r="C679" s="6" t="s">
        <v>314</v>
      </c>
      <c r="F679" s="43">
        <f t="shared" si="194"/>
        <v>944000</v>
      </c>
      <c r="G679" s="47"/>
      <c r="H679" s="43">
        <v>0</v>
      </c>
      <c r="I679" s="47"/>
      <c r="J679" s="43">
        <v>639000</v>
      </c>
      <c r="K679" s="47"/>
      <c r="L679" s="43">
        <v>305000</v>
      </c>
      <c r="M679" s="47"/>
      <c r="N679" s="43">
        <v>373000</v>
      </c>
      <c r="O679" s="47"/>
      <c r="P679" s="43">
        <v>582000</v>
      </c>
      <c r="Q679" s="47"/>
      <c r="R679" s="43">
        <v>11000</v>
      </c>
      <c r="S679" s="43">
        <f t="shared" si="195"/>
        <v>0</v>
      </c>
      <c r="T679" s="12"/>
      <c r="U679" s="78"/>
    </row>
    <row r="680" spans="2:21" x14ac:dyDescent="0.25">
      <c r="B680" s="9"/>
      <c r="C680" s="6" t="s">
        <v>296</v>
      </c>
      <c r="F680" s="43">
        <f t="shared" si="194"/>
        <v>2534000</v>
      </c>
      <c r="G680" s="47"/>
      <c r="H680" s="43">
        <v>52000</v>
      </c>
      <c r="I680" s="47"/>
      <c r="J680" s="43">
        <v>844000</v>
      </c>
      <c r="K680" s="47"/>
      <c r="L680" s="43">
        <v>1638000</v>
      </c>
      <c r="M680" s="47"/>
      <c r="N680" s="43">
        <v>1174000</v>
      </c>
      <c r="O680" s="47"/>
      <c r="P680" s="43">
        <v>1387000</v>
      </c>
      <c r="Q680" s="47"/>
      <c r="R680" s="43">
        <v>27000</v>
      </c>
      <c r="S680" s="43">
        <f t="shared" si="195"/>
        <v>0</v>
      </c>
      <c r="T680" s="12"/>
      <c r="U680" s="78"/>
    </row>
    <row r="681" spans="2:21" x14ac:dyDescent="0.25">
      <c r="B681" s="9"/>
      <c r="C681" s="6" t="s">
        <v>315</v>
      </c>
      <c r="F681" s="43">
        <f t="shared" si="194"/>
        <v>851000</v>
      </c>
      <c r="G681" s="47"/>
      <c r="H681" s="43">
        <v>777000</v>
      </c>
      <c r="I681" s="47"/>
      <c r="J681" s="43">
        <v>13000</v>
      </c>
      <c r="K681" s="47"/>
      <c r="L681" s="43">
        <v>61000</v>
      </c>
      <c r="M681" s="47"/>
      <c r="N681" s="43">
        <v>521000</v>
      </c>
      <c r="O681" s="47"/>
      <c r="P681" s="43">
        <v>330000</v>
      </c>
      <c r="Q681" s="47"/>
      <c r="R681" s="43">
        <v>0</v>
      </c>
      <c r="S681" s="43">
        <f t="shared" si="195"/>
        <v>0</v>
      </c>
      <c r="T681" s="12"/>
      <c r="U681" s="78"/>
    </row>
    <row r="682" spans="2:21" x14ac:dyDescent="0.25">
      <c r="B682" s="9"/>
      <c r="C682" s="6" t="s">
        <v>316</v>
      </c>
      <c r="F682" s="43">
        <f t="shared" si="194"/>
        <v>1258000</v>
      </c>
      <c r="G682" s="47"/>
      <c r="H682" s="43">
        <v>77000</v>
      </c>
      <c r="I682" s="47"/>
      <c r="J682" s="43">
        <v>1181000</v>
      </c>
      <c r="K682" s="47"/>
      <c r="L682" s="43">
        <v>0</v>
      </c>
      <c r="M682" s="47"/>
      <c r="N682" s="43">
        <v>777000</v>
      </c>
      <c r="O682" s="47"/>
      <c r="P682" s="43">
        <v>480000</v>
      </c>
      <c r="Q682" s="47"/>
      <c r="R682" s="43">
        <v>-1000</v>
      </c>
      <c r="S682" s="43">
        <f t="shared" si="195"/>
        <v>0</v>
      </c>
      <c r="T682" s="12"/>
      <c r="U682" s="78"/>
    </row>
    <row r="683" spans="2:21" x14ac:dyDescent="0.25">
      <c r="B683" s="9"/>
      <c r="C683" s="6" t="s">
        <v>46</v>
      </c>
      <c r="F683" s="43">
        <f t="shared" si="194"/>
        <v>288000</v>
      </c>
      <c r="G683" s="47"/>
      <c r="H683" s="43">
        <v>104000</v>
      </c>
      <c r="I683" s="47"/>
      <c r="J683" s="43">
        <v>183000</v>
      </c>
      <c r="K683" s="47"/>
      <c r="L683" s="43">
        <v>1000</v>
      </c>
      <c r="M683" s="47"/>
      <c r="N683" s="43">
        <v>231000</v>
      </c>
      <c r="O683" s="47"/>
      <c r="P683" s="43">
        <v>243000</v>
      </c>
      <c r="Q683" s="47"/>
      <c r="R683" s="43">
        <v>186000</v>
      </c>
      <c r="S683" s="43">
        <f t="shared" si="195"/>
        <v>0</v>
      </c>
      <c r="T683" s="12"/>
      <c r="U683" s="78"/>
    </row>
    <row r="684" spans="2:21" x14ac:dyDescent="0.25">
      <c r="B684" s="9"/>
      <c r="C684" s="6" t="s">
        <v>317</v>
      </c>
      <c r="F684" s="43">
        <f t="shared" si="194"/>
        <v>24070000</v>
      </c>
      <c r="G684" s="47"/>
      <c r="H684" s="43">
        <v>282000</v>
      </c>
      <c r="I684" s="47"/>
      <c r="J684" s="43">
        <v>4882000</v>
      </c>
      <c r="K684" s="47"/>
      <c r="L684" s="43">
        <v>18906000</v>
      </c>
      <c r="M684" s="47"/>
      <c r="N684" s="43">
        <v>13723000</v>
      </c>
      <c r="O684" s="47"/>
      <c r="P684" s="43">
        <v>27343000</v>
      </c>
      <c r="Q684" s="47"/>
      <c r="R684" s="43">
        <v>16996000</v>
      </c>
      <c r="S684" s="43">
        <f t="shared" si="195"/>
        <v>0</v>
      </c>
      <c r="T684" s="12"/>
      <c r="U684" s="78"/>
    </row>
    <row r="685" spans="2:21" x14ac:dyDescent="0.25">
      <c r="B685" s="9"/>
      <c r="C685" s="6" t="s">
        <v>471</v>
      </c>
      <c r="D685" s="6"/>
      <c r="F685" s="43">
        <f t="shared" si="194"/>
        <v>21000</v>
      </c>
      <c r="G685" s="47"/>
      <c r="H685" s="43">
        <v>0</v>
      </c>
      <c r="I685" s="47"/>
      <c r="J685" s="43">
        <v>0</v>
      </c>
      <c r="K685" s="47"/>
      <c r="L685" s="43">
        <v>21000</v>
      </c>
      <c r="M685" s="47"/>
      <c r="N685" s="43">
        <v>16000</v>
      </c>
      <c r="O685" s="47"/>
      <c r="P685" s="43">
        <v>5000</v>
      </c>
      <c r="Q685" s="47"/>
      <c r="R685" s="43">
        <v>0</v>
      </c>
      <c r="S685" s="43">
        <f t="shared" si="195"/>
        <v>0</v>
      </c>
      <c r="T685" s="12"/>
      <c r="U685" s="78"/>
    </row>
    <row r="686" spans="2:21" x14ac:dyDescent="0.25">
      <c r="B686" s="9"/>
      <c r="C686" s="6" t="s">
        <v>318</v>
      </c>
      <c r="F686" s="43">
        <f t="shared" si="194"/>
        <v>416000</v>
      </c>
      <c r="G686" s="47"/>
      <c r="H686" s="43">
        <v>0</v>
      </c>
      <c r="I686" s="47"/>
      <c r="J686" s="43">
        <v>416000</v>
      </c>
      <c r="K686" s="47"/>
      <c r="L686" s="43">
        <v>0</v>
      </c>
      <c r="M686" s="47"/>
      <c r="N686" s="43">
        <v>245000</v>
      </c>
      <c r="O686" s="47"/>
      <c r="P686" s="43">
        <v>171000</v>
      </c>
      <c r="Q686" s="47"/>
      <c r="R686" s="43">
        <v>0</v>
      </c>
      <c r="S686" s="43">
        <f t="shared" si="195"/>
        <v>0</v>
      </c>
      <c r="T686" s="12"/>
      <c r="U686" s="78"/>
    </row>
    <row r="687" spans="2:21" s="78" customFormat="1" x14ac:dyDescent="0.25">
      <c r="B687" s="53"/>
      <c r="C687" s="78" t="s">
        <v>521</v>
      </c>
      <c r="D687" s="53"/>
      <c r="F687" s="43">
        <f t="shared" ref="F687:F689" si="198">SUM(H687:L687)</f>
        <v>3608000</v>
      </c>
      <c r="G687" s="47"/>
      <c r="H687" s="43">
        <v>0</v>
      </c>
      <c r="I687" s="47"/>
      <c r="J687" s="43">
        <v>3065000</v>
      </c>
      <c r="K687" s="47"/>
      <c r="L687" s="43">
        <v>543000</v>
      </c>
      <c r="M687" s="47"/>
      <c r="N687" s="43">
        <v>1682000</v>
      </c>
      <c r="O687" s="47"/>
      <c r="P687" s="43">
        <v>1926000</v>
      </c>
      <c r="Q687" s="47"/>
      <c r="R687" s="43">
        <v>0</v>
      </c>
      <c r="S687" s="43">
        <f t="shared" ref="S687:S689" si="199">SUM(N687:P687)-R687-F687</f>
        <v>0</v>
      </c>
      <c r="T687" s="77"/>
    </row>
    <row r="688" spans="2:21" s="78" customFormat="1" x14ac:dyDescent="0.25">
      <c r="B688" s="53"/>
      <c r="C688" s="78" t="s">
        <v>522</v>
      </c>
      <c r="D688" s="53"/>
      <c r="F688" s="43">
        <f t="shared" si="198"/>
        <v>222000</v>
      </c>
      <c r="G688" s="47"/>
      <c r="H688" s="43">
        <v>0</v>
      </c>
      <c r="I688" s="47"/>
      <c r="J688" s="43">
        <v>222000</v>
      </c>
      <c r="K688" s="47"/>
      <c r="L688" s="43">
        <v>0</v>
      </c>
      <c r="M688" s="47"/>
      <c r="N688" s="43">
        <v>13000</v>
      </c>
      <c r="O688" s="47"/>
      <c r="P688" s="43">
        <v>210000</v>
      </c>
      <c r="Q688" s="47"/>
      <c r="R688" s="43">
        <v>1000</v>
      </c>
      <c r="S688" s="43">
        <f t="shared" si="199"/>
        <v>0</v>
      </c>
      <c r="T688" s="77"/>
    </row>
    <row r="689" spans="2:21" s="78" customFormat="1" x14ac:dyDescent="0.25">
      <c r="B689" s="53"/>
      <c r="C689" s="78" t="s">
        <v>523</v>
      </c>
      <c r="D689" s="53"/>
      <c r="F689" s="43">
        <f t="shared" si="198"/>
        <v>30000</v>
      </c>
      <c r="G689" s="47"/>
      <c r="H689" s="43">
        <v>0</v>
      </c>
      <c r="I689" s="47"/>
      <c r="J689" s="43">
        <v>30000</v>
      </c>
      <c r="K689" s="47"/>
      <c r="L689" s="43">
        <v>0</v>
      </c>
      <c r="M689" s="47"/>
      <c r="N689" s="43">
        <v>19000</v>
      </c>
      <c r="O689" s="47"/>
      <c r="P689" s="43">
        <v>10000</v>
      </c>
      <c r="Q689" s="47"/>
      <c r="R689" s="43">
        <v>-1000</v>
      </c>
      <c r="S689" s="43">
        <f t="shared" si="199"/>
        <v>0</v>
      </c>
      <c r="T689" s="77"/>
    </row>
    <row r="690" spans="2:21" x14ac:dyDescent="0.25">
      <c r="B690" s="9"/>
      <c r="C690" s="6" t="s">
        <v>137</v>
      </c>
      <c r="E690" s="18"/>
      <c r="F690" s="43">
        <f t="shared" si="194"/>
        <v>70000</v>
      </c>
      <c r="G690" s="47"/>
      <c r="H690" s="43">
        <v>0</v>
      </c>
      <c r="I690" s="47"/>
      <c r="J690" s="43">
        <v>70000</v>
      </c>
      <c r="K690" s="47"/>
      <c r="L690" s="43">
        <v>0</v>
      </c>
      <c r="M690" s="47"/>
      <c r="N690" s="43">
        <v>58000</v>
      </c>
      <c r="O690" s="47"/>
      <c r="P690" s="43">
        <v>81000</v>
      </c>
      <c r="Q690" s="47"/>
      <c r="R690" s="43">
        <v>69000</v>
      </c>
      <c r="S690" s="43">
        <f t="shared" si="195"/>
        <v>0</v>
      </c>
      <c r="T690" s="12"/>
      <c r="U690" s="78"/>
    </row>
    <row r="691" spans="2:21" x14ac:dyDescent="0.25">
      <c r="B691" s="9"/>
      <c r="C691" s="6" t="s">
        <v>319</v>
      </c>
      <c r="E691" s="18"/>
      <c r="F691" s="43">
        <f t="shared" si="194"/>
        <v>6000</v>
      </c>
      <c r="G691" s="47"/>
      <c r="H691" s="43">
        <v>6000</v>
      </c>
      <c r="I691" s="47"/>
      <c r="J691" s="43">
        <v>0</v>
      </c>
      <c r="K691" s="47"/>
      <c r="L691" s="43">
        <v>0</v>
      </c>
      <c r="M691" s="47"/>
      <c r="N691" s="43">
        <v>0</v>
      </c>
      <c r="O691" s="47"/>
      <c r="P691" s="43">
        <v>6000</v>
      </c>
      <c r="Q691" s="47"/>
      <c r="R691" s="43">
        <v>0</v>
      </c>
      <c r="S691" s="43">
        <f t="shared" si="195"/>
        <v>0</v>
      </c>
      <c r="T691" s="12"/>
      <c r="U691" s="78"/>
    </row>
    <row r="692" spans="2:21" x14ac:dyDescent="0.25">
      <c r="B692" s="9"/>
      <c r="C692" s="6" t="s">
        <v>333</v>
      </c>
      <c r="E692" s="18"/>
      <c r="F692" s="46">
        <f t="shared" si="194"/>
        <v>2000</v>
      </c>
      <c r="G692" s="47"/>
      <c r="H692" s="46">
        <v>0</v>
      </c>
      <c r="I692" s="47"/>
      <c r="J692" s="46">
        <v>2000</v>
      </c>
      <c r="K692" s="47"/>
      <c r="L692" s="46">
        <v>0</v>
      </c>
      <c r="M692" s="47"/>
      <c r="N692" s="46">
        <v>0</v>
      </c>
      <c r="O692" s="47"/>
      <c r="P692" s="46">
        <v>2000</v>
      </c>
      <c r="Q692" s="47"/>
      <c r="R692" s="46">
        <v>0</v>
      </c>
      <c r="S692" s="43">
        <f t="shared" si="195"/>
        <v>0</v>
      </c>
      <c r="T692" s="12"/>
      <c r="U692" s="78"/>
    </row>
    <row r="693" spans="2:21" x14ac:dyDescent="0.25">
      <c r="B693" s="9"/>
      <c r="F693" s="48"/>
      <c r="G693" s="47"/>
      <c r="H693" s="48"/>
      <c r="I693" s="47"/>
      <c r="J693" s="48"/>
      <c r="K693" s="47"/>
      <c r="L693" s="48"/>
      <c r="M693" s="47"/>
      <c r="N693" s="48"/>
      <c r="O693" s="47"/>
      <c r="P693" s="48"/>
      <c r="Q693" s="47"/>
      <c r="R693" s="48"/>
      <c r="T693" s="12"/>
    </row>
    <row r="694" spans="2:21" x14ac:dyDescent="0.25">
      <c r="B694" s="9"/>
      <c r="E694" s="6" t="s">
        <v>4</v>
      </c>
      <c r="F694" s="46">
        <f>SUM(F656:F692)</f>
        <v>73815000</v>
      </c>
      <c r="G694" s="48"/>
      <c r="H694" s="46">
        <f>SUM(H656:H692)</f>
        <v>8949000</v>
      </c>
      <c r="I694" s="48"/>
      <c r="J694" s="46">
        <f>SUM(J656:J692)</f>
        <v>20280000</v>
      </c>
      <c r="K694" s="48"/>
      <c r="L694" s="46">
        <f>SUM(L656:L692)</f>
        <v>44586000</v>
      </c>
      <c r="M694" s="48"/>
      <c r="N694" s="46">
        <f>SUM(N656:N692)</f>
        <v>36144000</v>
      </c>
      <c r="O694" s="48"/>
      <c r="P694" s="46">
        <f>SUM(P656:P692)</f>
        <v>56327000</v>
      </c>
      <c r="Q694" s="48"/>
      <c r="R694" s="46">
        <f>SUM(R656:R692)</f>
        <v>18656000</v>
      </c>
      <c r="S694" s="43">
        <f t="shared" ref="S694" si="200">SUM(N694:P694)-R694-F694</f>
        <v>0</v>
      </c>
      <c r="T694" s="12"/>
    </row>
    <row r="695" spans="2:21" x14ac:dyDescent="0.25">
      <c r="B695" s="9"/>
      <c r="F695" s="48"/>
      <c r="G695" s="47"/>
      <c r="H695" s="48"/>
      <c r="I695" s="47"/>
      <c r="J695" s="48"/>
      <c r="K695" s="47"/>
      <c r="L695" s="48"/>
      <c r="M695" s="47"/>
      <c r="N695" s="48"/>
      <c r="O695" s="47"/>
      <c r="P695" s="48"/>
      <c r="Q695" s="47"/>
      <c r="R695" s="48"/>
      <c r="T695" s="12"/>
    </row>
    <row r="696" spans="2:21" x14ac:dyDescent="0.25">
      <c r="B696" s="6" t="s">
        <v>64</v>
      </c>
      <c r="T696" s="12"/>
    </row>
    <row r="697" spans="2:21" s="78" customFormat="1" x14ac:dyDescent="0.25">
      <c r="C697" s="78" t="s">
        <v>132</v>
      </c>
      <c r="D697" s="53"/>
      <c r="F697" s="43">
        <f t="shared" ref="F697" si="201">SUM(H697:L697)</f>
        <v>9000</v>
      </c>
      <c r="G697" s="47"/>
      <c r="H697" s="43">
        <v>0</v>
      </c>
      <c r="I697" s="47"/>
      <c r="J697" s="43">
        <v>0</v>
      </c>
      <c r="K697" s="47"/>
      <c r="L697" s="43">
        <v>9000</v>
      </c>
      <c r="M697" s="47"/>
      <c r="N697" s="43">
        <v>6000</v>
      </c>
      <c r="O697" s="47"/>
      <c r="P697" s="43">
        <v>3000</v>
      </c>
      <c r="Q697" s="47"/>
      <c r="R697" s="43">
        <v>0</v>
      </c>
      <c r="S697" s="43">
        <f t="shared" ref="S697" si="202">SUM(N697:P697)-R697-F697</f>
        <v>0</v>
      </c>
      <c r="T697" s="77"/>
    </row>
    <row r="698" spans="2:21" s="72" customFormat="1" x14ac:dyDescent="0.25">
      <c r="B698" s="53"/>
      <c r="C698" s="72" t="s">
        <v>288</v>
      </c>
      <c r="D698" s="53"/>
      <c r="F698" s="43">
        <f t="shared" ref="F698:F704" si="203">SUM(H698:L698)</f>
        <v>7000</v>
      </c>
      <c r="G698" s="47"/>
      <c r="H698" s="43">
        <v>0</v>
      </c>
      <c r="I698" s="47"/>
      <c r="J698" s="43">
        <v>7000</v>
      </c>
      <c r="K698" s="47"/>
      <c r="L698" s="43">
        <v>0</v>
      </c>
      <c r="M698" s="47"/>
      <c r="N698" s="43">
        <v>0</v>
      </c>
      <c r="O698" s="47"/>
      <c r="P698" s="43">
        <v>8000</v>
      </c>
      <c r="Q698" s="47"/>
      <c r="R698" s="43">
        <v>1000</v>
      </c>
      <c r="S698" s="43">
        <f t="shared" ref="S698:S704" si="204">SUM(N698:P698)-R698-F698</f>
        <v>0</v>
      </c>
      <c r="T698" s="71"/>
      <c r="U698" s="78"/>
    </row>
    <row r="699" spans="2:21" s="78" customFormat="1" x14ac:dyDescent="0.25">
      <c r="B699" s="53"/>
      <c r="C699" s="78" t="s">
        <v>524</v>
      </c>
      <c r="D699" s="53"/>
      <c r="F699" s="43">
        <f t="shared" ref="F699" si="205">SUM(H699:L699)</f>
        <v>157000</v>
      </c>
      <c r="G699" s="47"/>
      <c r="H699" s="43">
        <v>0</v>
      </c>
      <c r="I699" s="47"/>
      <c r="J699" s="43">
        <v>0</v>
      </c>
      <c r="K699" s="47"/>
      <c r="L699" s="43">
        <v>157000</v>
      </c>
      <c r="M699" s="47"/>
      <c r="N699" s="43">
        <v>111000</v>
      </c>
      <c r="O699" s="47"/>
      <c r="P699" s="43">
        <v>45000</v>
      </c>
      <c r="Q699" s="47"/>
      <c r="R699" s="43">
        <v>-1000</v>
      </c>
      <c r="S699" s="43">
        <f t="shared" ref="S699" si="206">SUM(N699:P699)-R699-F699</f>
        <v>0</v>
      </c>
      <c r="T699" s="77"/>
    </row>
    <row r="700" spans="2:21" s="52" customFormat="1" x14ac:dyDescent="0.25">
      <c r="B700" s="53"/>
      <c r="C700" s="52" t="s">
        <v>320</v>
      </c>
      <c r="D700" s="53"/>
      <c r="F700" s="43">
        <f t="shared" si="203"/>
        <v>1096000</v>
      </c>
      <c r="G700" s="47"/>
      <c r="H700" s="43">
        <v>582000</v>
      </c>
      <c r="I700" s="47"/>
      <c r="J700" s="43">
        <v>489000</v>
      </c>
      <c r="K700" s="47"/>
      <c r="L700" s="43">
        <v>25000</v>
      </c>
      <c r="M700" s="47"/>
      <c r="N700" s="43">
        <v>487000</v>
      </c>
      <c r="O700" s="47"/>
      <c r="P700" s="43">
        <v>609000</v>
      </c>
      <c r="Q700" s="47"/>
      <c r="R700" s="43">
        <v>0</v>
      </c>
      <c r="S700" s="43">
        <f t="shared" si="204"/>
        <v>0</v>
      </c>
      <c r="T700" s="12"/>
      <c r="U700" s="78"/>
    </row>
    <row r="701" spans="2:21" x14ac:dyDescent="0.25">
      <c r="B701" s="9"/>
      <c r="C701" s="18" t="s">
        <v>321</v>
      </c>
      <c r="D701" s="18"/>
      <c r="F701" s="43">
        <f t="shared" si="203"/>
        <v>381000</v>
      </c>
      <c r="G701" s="47"/>
      <c r="H701" s="43">
        <v>0</v>
      </c>
      <c r="I701" s="47"/>
      <c r="J701" s="43">
        <v>3000</v>
      </c>
      <c r="K701" s="47"/>
      <c r="L701" s="43">
        <v>378000</v>
      </c>
      <c r="M701" s="47"/>
      <c r="N701" s="43">
        <v>217000</v>
      </c>
      <c r="O701" s="47"/>
      <c r="P701" s="43">
        <v>164000</v>
      </c>
      <c r="Q701" s="47"/>
      <c r="R701" s="43">
        <v>0</v>
      </c>
      <c r="S701" s="43">
        <f t="shared" si="204"/>
        <v>0</v>
      </c>
      <c r="T701" s="12"/>
      <c r="U701" s="78"/>
    </row>
    <row r="702" spans="2:21" x14ac:dyDescent="0.25">
      <c r="B702" s="9"/>
      <c r="C702" s="78" t="s">
        <v>486</v>
      </c>
      <c r="D702" s="15"/>
      <c r="E702" s="78"/>
      <c r="F702" s="43">
        <f t="shared" si="203"/>
        <v>196000</v>
      </c>
      <c r="G702" s="47"/>
      <c r="H702" s="43">
        <v>0</v>
      </c>
      <c r="I702" s="47"/>
      <c r="J702" s="43">
        <v>196000</v>
      </c>
      <c r="K702" s="47"/>
      <c r="L702" s="43">
        <v>0</v>
      </c>
      <c r="M702" s="47"/>
      <c r="N702" s="43">
        <v>387000</v>
      </c>
      <c r="O702" s="47"/>
      <c r="P702" s="43">
        <v>330000</v>
      </c>
      <c r="Q702" s="47"/>
      <c r="R702" s="43">
        <v>521000</v>
      </c>
      <c r="S702" s="43">
        <f t="shared" si="204"/>
        <v>0</v>
      </c>
      <c r="T702" s="12"/>
      <c r="U702" s="78"/>
    </row>
    <row r="703" spans="2:21" x14ac:dyDescent="0.25">
      <c r="B703" s="9"/>
      <c r="C703" s="18" t="s">
        <v>305</v>
      </c>
      <c r="F703" s="43">
        <f t="shared" si="203"/>
        <v>1969000</v>
      </c>
      <c r="G703" s="47"/>
      <c r="H703" s="43">
        <v>0</v>
      </c>
      <c r="I703" s="47"/>
      <c r="J703" s="43">
        <v>0</v>
      </c>
      <c r="K703" s="47"/>
      <c r="L703" s="43">
        <v>1969000</v>
      </c>
      <c r="M703" s="47"/>
      <c r="N703" s="43">
        <v>989000</v>
      </c>
      <c r="O703" s="47"/>
      <c r="P703" s="43">
        <v>980000</v>
      </c>
      <c r="Q703" s="47"/>
      <c r="R703" s="43">
        <v>0</v>
      </c>
      <c r="S703" s="43">
        <f t="shared" si="204"/>
        <v>0</v>
      </c>
      <c r="T703" s="12"/>
      <c r="U703" s="78"/>
    </row>
    <row r="704" spans="2:21" x14ac:dyDescent="0.25">
      <c r="B704" s="9"/>
      <c r="C704" s="6" t="s">
        <v>22</v>
      </c>
      <c r="F704" s="43">
        <f t="shared" si="203"/>
        <v>787000</v>
      </c>
      <c r="G704" s="47"/>
      <c r="H704" s="43">
        <v>131000</v>
      </c>
      <c r="I704" s="47"/>
      <c r="J704" s="43">
        <v>633000</v>
      </c>
      <c r="K704" s="47"/>
      <c r="L704" s="43">
        <v>23000</v>
      </c>
      <c r="M704" s="47"/>
      <c r="N704" s="43">
        <v>547000</v>
      </c>
      <c r="O704" s="47"/>
      <c r="P704" s="43">
        <v>242000</v>
      </c>
      <c r="Q704" s="47"/>
      <c r="R704" s="43">
        <v>2000</v>
      </c>
      <c r="S704" s="43">
        <f t="shared" si="204"/>
        <v>0</v>
      </c>
      <c r="T704" s="12"/>
      <c r="U704" s="78"/>
    </row>
    <row r="705" spans="1:21" s="78" customFormat="1" x14ac:dyDescent="0.25">
      <c r="B705" s="53"/>
      <c r="C705" s="78" t="s">
        <v>311</v>
      </c>
      <c r="F705" s="43">
        <f t="shared" ref="F705" si="207">SUM(H705:L705)</f>
        <v>175000</v>
      </c>
      <c r="G705" s="47"/>
      <c r="H705" s="43">
        <v>0</v>
      </c>
      <c r="I705" s="47"/>
      <c r="J705" s="43">
        <v>0</v>
      </c>
      <c r="K705" s="47"/>
      <c r="L705" s="43">
        <v>175000</v>
      </c>
      <c r="M705" s="47"/>
      <c r="N705" s="43">
        <v>114000</v>
      </c>
      <c r="O705" s="47"/>
      <c r="P705" s="43">
        <v>62000</v>
      </c>
      <c r="Q705" s="47"/>
      <c r="R705" s="43">
        <v>1000</v>
      </c>
      <c r="S705" s="43">
        <f t="shared" ref="S705" si="208">SUM(N705:P705)-R705-F705</f>
        <v>0</v>
      </c>
      <c r="T705" s="77"/>
    </row>
    <row r="706" spans="1:21" s="78" customFormat="1" x14ac:dyDescent="0.25">
      <c r="B706" s="53"/>
      <c r="C706" s="78" t="s">
        <v>525</v>
      </c>
      <c r="F706" s="43">
        <f t="shared" ref="F706" si="209">SUM(H706:L706)</f>
        <v>94000</v>
      </c>
      <c r="G706" s="47"/>
      <c r="H706" s="43">
        <v>0</v>
      </c>
      <c r="I706" s="47"/>
      <c r="J706" s="43">
        <v>0</v>
      </c>
      <c r="K706" s="47"/>
      <c r="L706" s="43">
        <v>94000</v>
      </c>
      <c r="M706" s="47"/>
      <c r="N706" s="43">
        <v>0</v>
      </c>
      <c r="O706" s="47"/>
      <c r="P706" s="43">
        <v>94000</v>
      </c>
      <c r="Q706" s="47"/>
      <c r="R706" s="43">
        <v>0</v>
      </c>
      <c r="S706" s="43">
        <f t="shared" ref="S706" si="210">SUM(N706:P706)-R706-F706</f>
        <v>0</v>
      </c>
    </row>
    <row r="707" spans="1:21" s="52" customFormat="1" x14ac:dyDescent="0.25">
      <c r="B707" s="53"/>
      <c r="C707" s="6" t="s">
        <v>322</v>
      </c>
      <c r="D707" s="53"/>
      <c r="F707" s="43">
        <f t="shared" ref="F707:F714" si="211">SUM(H707:L707)</f>
        <v>15000</v>
      </c>
      <c r="G707" s="47"/>
      <c r="H707" s="43">
        <v>0</v>
      </c>
      <c r="I707" s="47"/>
      <c r="J707" s="43">
        <v>15000</v>
      </c>
      <c r="K707" s="47"/>
      <c r="L707" s="43">
        <v>0</v>
      </c>
      <c r="M707" s="47"/>
      <c r="N707" s="43">
        <v>0</v>
      </c>
      <c r="O707" s="47"/>
      <c r="P707" s="43">
        <v>15000</v>
      </c>
      <c r="Q707" s="47"/>
      <c r="R707" s="43">
        <v>0</v>
      </c>
      <c r="S707" s="43">
        <f t="shared" ref="S707:S714" si="212">SUM(N707:P707)-R707-F707</f>
        <v>0</v>
      </c>
      <c r="T707" s="12"/>
    </row>
    <row r="708" spans="1:21" x14ac:dyDescent="0.25">
      <c r="B708" s="9"/>
      <c r="C708" s="6" t="s">
        <v>138</v>
      </c>
      <c r="F708" s="43">
        <f t="shared" si="211"/>
        <v>370000</v>
      </c>
      <c r="G708" s="47"/>
      <c r="H708" s="43">
        <v>0</v>
      </c>
      <c r="I708" s="47"/>
      <c r="J708" s="43">
        <v>230000</v>
      </c>
      <c r="K708" s="47"/>
      <c r="L708" s="43">
        <v>140000</v>
      </c>
      <c r="M708" s="47"/>
      <c r="N708" s="43">
        <v>1133000</v>
      </c>
      <c r="O708" s="47"/>
      <c r="P708" s="43">
        <v>-231000</v>
      </c>
      <c r="Q708" s="47"/>
      <c r="R708" s="43">
        <v>532000</v>
      </c>
      <c r="S708" s="43">
        <f t="shared" si="212"/>
        <v>0</v>
      </c>
      <c r="T708" s="12"/>
      <c r="U708" s="78"/>
    </row>
    <row r="709" spans="1:21" x14ac:dyDescent="0.25">
      <c r="B709" s="9"/>
      <c r="C709" s="6" t="s">
        <v>526</v>
      </c>
      <c r="F709" s="43">
        <f t="shared" si="211"/>
        <v>-12000</v>
      </c>
      <c r="G709" s="47"/>
      <c r="H709" s="43">
        <v>0</v>
      </c>
      <c r="I709" s="47"/>
      <c r="J709" s="43">
        <v>0</v>
      </c>
      <c r="K709" s="47"/>
      <c r="L709" s="43">
        <v>-12000</v>
      </c>
      <c r="M709" s="47"/>
      <c r="N709" s="43">
        <v>-8000</v>
      </c>
      <c r="O709" s="47"/>
      <c r="P709" s="43">
        <v>-3000</v>
      </c>
      <c r="Q709" s="47"/>
      <c r="R709" s="43">
        <v>1000</v>
      </c>
      <c r="S709" s="43">
        <f t="shared" si="212"/>
        <v>0</v>
      </c>
      <c r="T709" s="12"/>
      <c r="U709" s="78"/>
    </row>
    <row r="710" spans="1:21" x14ac:dyDescent="0.25">
      <c r="B710" s="9"/>
      <c r="C710" s="6" t="s">
        <v>323</v>
      </c>
      <c r="F710" s="43">
        <f t="shared" si="211"/>
        <v>6412000</v>
      </c>
      <c r="G710" s="47"/>
      <c r="H710" s="43">
        <v>1876000</v>
      </c>
      <c r="I710" s="47"/>
      <c r="J710" s="43">
        <v>513000</v>
      </c>
      <c r="K710" s="47"/>
      <c r="L710" s="43">
        <v>4023000</v>
      </c>
      <c r="M710" s="47"/>
      <c r="N710" s="43">
        <v>2920000</v>
      </c>
      <c r="O710" s="47"/>
      <c r="P710" s="43">
        <v>3501000</v>
      </c>
      <c r="Q710" s="47"/>
      <c r="R710" s="43">
        <v>9000</v>
      </c>
      <c r="S710" s="43">
        <f t="shared" si="212"/>
        <v>0</v>
      </c>
      <c r="T710" s="12"/>
      <c r="U710" s="78"/>
    </row>
    <row r="711" spans="1:21" s="72" customFormat="1" x14ac:dyDescent="0.25">
      <c r="C711" s="6" t="s">
        <v>324</v>
      </c>
      <c r="D711" s="53"/>
      <c r="F711" s="43">
        <f t="shared" si="211"/>
        <v>358000</v>
      </c>
      <c r="G711" s="47"/>
      <c r="H711" s="43">
        <v>0</v>
      </c>
      <c r="I711" s="47"/>
      <c r="J711" s="43">
        <v>353000</v>
      </c>
      <c r="K711" s="47"/>
      <c r="L711" s="43">
        <v>5000</v>
      </c>
      <c r="M711" s="47"/>
      <c r="N711" s="43">
        <v>154000</v>
      </c>
      <c r="O711" s="47"/>
      <c r="P711" s="43">
        <v>206000</v>
      </c>
      <c r="Q711" s="47"/>
      <c r="R711" s="43">
        <v>2000</v>
      </c>
      <c r="S711" s="43">
        <f t="shared" si="212"/>
        <v>0</v>
      </c>
      <c r="T711" s="71"/>
      <c r="U711" s="78"/>
    </row>
    <row r="712" spans="1:21" x14ac:dyDescent="0.25">
      <c r="C712" s="72" t="s">
        <v>481</v>
      </c>
      <c r="E712" s="18"/>
      <c r="F712" s="43">
        <f t="shared" si="211"/>
        <v>-5000</v>
      </c>
      <c r="G712" s="47"/>
      <c r="H712" s="43">
        <v>0</v>
      </c>
      <c r="I712" s="47"/>
      <c r="J712" s="43">
        <v>-5000</v>
      </c>
      <c r="K712" s="47"/>
      <c r="L712" s="43">
        <v>0</v>
      </c>
      <c r="M712" s="47"/>
      <c r="N712" s="43">
        <v>0</v>
      </c>
      <c r="O712" s="47"/>
      <c r="P712" s="43">
        <v>5000</v>
      </c>
      <c r="Q712" s="47"/>
      <c r="R712" s="43">
        <v>10000</v>
      </c>
      <c r="S712" s="43">
        <f t="shared" si="212"/>
        <v>0</v>
      </c>
      <c r="T712" s="12"/>
      <c r="U712" s="78"/>
    </row>
    <row r="713" spans="1:21" s="72" customFormat="1" x14ac:dyDescent="0.25">
      <c r="C713" s="6" t="s">
        <v>325</v>
      </c>
      <c r="D713" s="53"/>
      <c r="E713" s="18"/>
      <c r="F713" s="43">
        <f t="shared" si="211"/>
        <v>7859000</v>
      </c>
      <c r="G713" s="47"/>
      <c r="H713" s="43">
        <v>56000</v>
      </c>
      <c r="I713" s="47"/>
      <c r="J713" s="43">
        <v>4806000</v>
      </c>
      <c r="K713" s="47"/>
      <c r="L713" s="43">
        <v>2997000</v>
      </c>
      <c r="M713" s="47"/>
      <c r="N713" s="43">
        <v>1681000</v>
      </c>
      <c r="O713" s="47"/>
      <c r="P713" s="43">
        <v>6202000</v>
      </c>
      <c r="Q713" s="47"/>
      <c r="R713" s="43">
        <v>24000</v>
      </c>
      <c r="S713" s="43">
        <f t="shared" si="212"/>
        <v>0</v>
      </c>
      <c r="T713" s="71"/>
      <c r="U713" s="78"/>
    </row>
    <row r="714" spans="1:21" x14ac:dyDescent="0.25">
      <c r="C714" s="78" t="s">
        <v>139</v>
      </c>
      <c r="E714" s="18"/>
      <c r="F714" s="46">
        <f t="shared" si="211"/>
        <v>110000</v>
      </c>
      <c r="G714" s="47"/>
      <c r="H714" s="46">
        <v>0</v>
      </c>
      <c r="I714" s="47"/>
      <c r="J714" s="46">
        <v>110000</v>
      </c>
      <c r="K714" s="47"/>
      <c r="L714" s="46">
        <v>0</v>
      </c>
      <c r="M714" s="47"/>
      <c r="N714" s="46">
        <v>53000</v>
      </c>
      <c r="O714" s="47"/>
      <c r="P714" s="46">
        <v>57000</v>
      </c>
      <c r="Q714" s="47"/>
      <c r="R714" s="46">
        <v>0</v>
      </c>
      <c r="S714" s="43">
        <f t="shared" si="212"/>
        <v>0</v>
      </c>
      <c r="T714" s="12"/>
    </row>
    <row r="715" spans="1:21" x14ac:dyDescent="0.25">
      <c r="B715" s="27"/>
      <c r="G715" s="47"/>
      <c r="I715" s="47"/>
      <c r="K715" s="47"/>
      <c r="M715" s="47"/>
      <c r="O715" s="47"/>
      <c r="Q715" s="47"/>
      <c r="T715" s="12"/>
    </row>
    <row r="716" spans="1:21" x14ac:dyDescent="0.25">
      <c r="B716" s="27"/>
      <c r="E716" s="6" t="s">
        <v>4</v>
      </c>
      <c r="F716" s="46">
        <f>SUM(F697:F714)</f>
        <v>19978000</v>
      </c>
      <c r="G716" s="48"/>
      <c r="H716" s="46">
        <f>SUM(H697:H714)</f>
        <v>2645000</v>
      </c>
      <c r="I716" s="48"/>
      <c r="J716" s="46">
        <f>SUM(J697:J714)</f>
        <v>7350000</v>
      </c>
      <c r="K716" s="48"/>
      <c r="L716" s="46">
        <f>SUM(L697:L714)</f>
        <v>9983000</v>
      </c>
      <c r="M716" s="48"/>
      <c r="N716" s="46">
        <f>SUM(N697:N714)</f>
        <v>8791000</v>
      </c>
      <c r="O716" s="48"/>
      <c r="P716" s="46">
        <f>SUM(P697:P714)</f>
        <v>12289000</v>
      </c>
      <c r="Q716" s="48"/>
      <c r="R716" s="46">
        <f>SUM(R697:R714)</f>
        <v>1102000</v>
      </c>
      <c r="S716" s="43">
        <f t="shared" ref="S716" si="213">SUM(N716:P716)-R716-F716</f>
        <v>0</v>
      </c>
      <c r="T716" s="12"/>
    </row>
    <row r="717" spans="1:21" s="18" customFormat="1" x14ac:dyDescent="0.25">
      <c r="A717" s="6"/>
      <c r="B717" s="27"/>
      <c r="C717" s="6"/>
      <c r="E717" s="6"/>
      <c r="F717" s="43"/>
      <c r="G717" s="47"/>
      <c r="H717" s="43"/>
      <c r="I717" s="47"/>
      <c r="J717" s="43"/>
      <c r="K717" s="47"/>
      <c r="L717" s="43"/>
      <c r="M717" s="47"/>
      <c r="N717" s="43"/>
      <c r="O717" s="47"/>
      <c r="P717" s="43"/>
      <c r="Q717" s="47"/>
      <c r="R717" s="43"/>
      <c r="S717" s="14"/>
      <c r="T717" s="12"/>
    </row>
    <row r="718" spans="1:21" x14ac:dyDescent="0.25">
      <c r="B718" s="18" t="s">
        <v>55</v>
      </c>
      <c r="G718" s="47"/>
      <c r="I718" s="47"/>
      <c r="K718" s="47"/>
      <c r="M718" s="47"/>
      <c r="O718" s="47"/>
      <c r="Q718" s="47"/>
      <c r="T718" s="12"/>
    </row>
    <row r="719" spans="1:21" x14ac:dyDescent="0.25">
      <c r="B719" s="27"/>
      <c r="C719" s="6" t="s">
        <v>326</v>
      </c>
      <c r="F719" s="43">
        <f>SUM(H719:L719)</f>
        <v>-1000</v>
      </c>
      <c r="G719" s="47"/>
      <c r="H719" s="43">
        <v>0</v>
      </c>
      <c r="I719" s="47"/>
      <c r="J719" s="43">
        <v>-1000</v>
      </c>
      <c r="K719" s="47"/>
      <c r="L719" s="43">
        <v>0</v>
      </c>
      <c r="M719" s="47"/>
      <c r="N719" s="43">
        <v>399000</v>
      </c>
      <c r="O719" s="47"/>
      <c r="P719" s="43">
        <v>299000</v>
      </c>
      <c r="Q719" s="47"/>
      <c r="R719" s="43">
        <v>699000</v>
      </c>
      <c r="S719" s="43">
        <f t="shared" ref="S719" si="214">SUM(N719:P719)-R719-F719</f>
        <v>0</v>
      </c>
      <c r="T719" s="12"/>
    </row>
    <row r="720" spans="1:21" x14ac:dyDescent="0.25">
      <c r="B720" s="27"/>
      <c r="C720" s="6" t="s">
        <v>140</v>
      </c>
      <c r="D720" s="6"/>
    </row>
    <row r="721" spans="1:21" x14ac:dyDescent="0.25">
      <c r="B721" s="27"/>
      <c r="D721" s="6" t="s">
        <v>141</v>
      </c>
      <c r="F721" s="43">
        <f>SUM(H721:L721)</f>
        <v>4018000</v>
      </c>
      <c r="G721" s="47"/>
      <c r="H721" s="43">
        <v>466000</v>
      </c>
      <c r="I721" s="47"/>
      <c r="J721" s="43">
        <v>3552000</v>
      </c>
      <c r="K721" s="47"/>
      <c r="L721" s="43">
        <v>0</v>
      </c>
      <c r="M721" s="47"/>
      <c r="N721" s="43">
        <v>990000</v>
      </c>
      <c r="O721" s="47"/>
      <c r="P721" s="43">
        <v>3028000</v>
      </c>
      <c r="Q721" s="47"/>
      <c r="R721" s="43">
        <v>0</v>
      </c>
      <c r="S721" s="43">
        <f t="shared" ref="S721:S740" si="215">SUM(N721:P721)-R721-F721</f>
        <v>0</v>
      </c>
      <c r="T721" s="12"/>
    </row>
    <row r="722" spans="1:21" x14ac:dyDescent="0.25">
      <c r="B722" s="27"/>
      <c r="C722" s="6" t="s">
        <v>301</v>
      </c>
      <c r="F722" s="43">
        <f t="shared" ref="F722:F737" si="216">SUM(H722:L722)</f>
        <v>2123000</v>
      </c>
      <c r="G722" s="47"/>
      <c r="H722" s="43">
        <v>1247000</v>
      </c>
      <c r="I722" s="47"/>
      <c r="J722" s="43">
        <v>10000</v>
      </c>
      <c r="K722" s="47"/>
      <c r="L722" s="43">
        <v>866000</v>
      </c>
      <c r="M722" s="47"/>
      <c r="N722" s="43">
        <v>1114000</v>
      </c>
      <c r="O722" s="47"/>
      <c r="P722" s="43">
        <v>1009000</v>
      </c>
      <c r="Q722" s="47"/>
      <c r="R722" s="43">
        <v>0</v>
      </c>
      <c r="S722" s="43">
        <f t="shared" si="215"/>
        <v>0</v>
      </c>
      <c r="T722" s="12"/>
      <c r="U722" s="78"/>
    </row>
    <row r="723" spans="1:21" x14ac:dyDescent="0.25">
      <c r="B723" s="27"/>
      <c r="C723" s="6" t="s">
        <v>290</v>
      </c>
      <c r="F723" s="43">
        <f t="shared" si="216"/>
        <v>885000</v>
      </c>
      <c r="G723" s="47"/>
      <c r="H723" s="43">
        <v>9000</v>
      </c>
      <c r="I723" s="47"/>
      <c r="J723" s="43">
        <v>1000</v>
      </c>
      <c r="K723" s="47"/>
      <c r="L723" s="43">
        <v>875000</v>
      </c>
      <c r="M723" s="47"/>
      <c r="N723" s="43">
        <v>216000</v>
      </c>
      <c r="O723" s="47"/>
      <c r="P723" s="43">
        <v>669000</v>
      </c>
      <c r="Q723" s="47"/>
      <c r="R723" s="43">
        <v>0</v>
      </c>
      <c r="S723" s="43">
        <f t="shared" si="215"/>
        <v>0</v>
      </c>
      <c r="T723" s="12"/>
      <c r="U723" s="78"/>
    </row>
    <row r="724" spans="1:21" x14ac:dyDescent="0.25">
      <c r="B724" s="27"/>
      <c r="C724" s="6" t="s">
        <v>327</v>
      </c>
      <c r="F724" s="43">
        <f t="shared" si="216"/>
        <v>1000</v>
      </c>
      <c r="G724" s="47"/>
      <c r="H724" s="43">
        <v>0</v>
      </c>
      <c r="I724" s="47"/>
      <c r="J724" s="43">
        <v>1000</v>
      </c>
      <c r="K724" s="47"/>
      <c r="L724" s="43">
        <v>0</v>
      </c>
      <c r="M724" s="47"/>
      <c r="N724" s="43">
        <v>0</v>
      </c>
      <c r="O724" s="47"/>
      <c r="P724" s="43">
        <v>1000</v>
      </c>
      <c r="Q724" s="47"/>
      <c r="R724" s="43">
        <v>0</v>
      </c>
      <c r="S724" s="43">
        <f t="shared" si="215"/>
        <v>0</v>
      </c>
      <c r="T724" s="12"/>
      <c r="U724" s="78"/>
    </row>
    <row r="725" spans="1:21" x14ac:dyDescent="0.25">
      <c r="A725" s="18"/>
      <c r="B725" s="27"/>
      <c r="C725" s="6" t="s">
        <v>292</v>
      </c>
      <c r="F725" s="43">
        <f t="shared" si="216"/>
        <v>0</v>
      </c>
      <c r="G725" s="47"/>
      <c r="H725" s="43">
        <v>-32278000</v>
      </c>
      <c r="I725" s="47"/>
      <c r="J725" s="43">
        <v>32278000</v>
      </c>
      <c r="K725" s="47"/>
      <c r="L725" s="43">
        <v>0</v>
      </c>
      <c r="M725" s="47"/>
      <c r="N725" s="43">
        <v>0</v>
      </c>
      <c r="O725" s="47"/>
      <c r="P725" s="43">
        <v>0</v>
      </c>
      <c r="Q725" s="47"/>
      <c r="R725" s="43">
        <v>0</v>
      </c>
      <c r="S725" s="43">
        <f t="shared" si="215"/>
        <v>0</v>
      </c>
      <c r="T725" s="12"/>
      <c r="U725" s="78"/>
    </row>
    <row r="726" spans="1:21" x14ac:dyDescent="0.25">
      <c r="B726" s="27"/>
      <c r="C726" s="6" t="s">
        <v>22</v>
      </c>
      <c r="F726" s="43">
        <f t="shared" si="216"/>
        <v>-1468000</v>
      </c>
      <c r="G726" s="47"/>
      <c r="H726" s="43">
        <v>485000</v>
      </c>
      <c r="I726" s="47"/>
      <c r="J726" s="43">
        <v>-2226000</v>
      </c>
      <c r="K726" s="47"/>
      <c r="L726" s="43">
        <v>273000</v>
      </c>
      <c r="M726" s="47"/>
      <c r="N726" s="43">
        <v>1623000</v>
      </c>
      <c r="O726" s="47"/>
      <c r="P726" s="43">
        <v>-3062000</v>
      </c>
      <c r="Q726" s="47"/>
      <c r="R726" s="43">
        <v>29000</v>
      </c>
      <c r="S726" s="43">
        <f t="shared" si="215"/>
        <v>0</v>
      </c>
      <c r="T726" s="12"/>
      <c r="U726" s="78"/>
    </row>
    <row r="727" spans="1:21" x14ac:dyDescent="0.25">
      <c r="B727" s="27"/>
      <c r="C727" s="6" t="s">
        <v>142</v>
      </c>
      <c r="F727" s="43">
        <f t="shared" si="216"/>
        <v>4592000</v>
      </c>
      <c r="G727" s="47"/>
      <c r="H727" s="43">
        <v>2996000</v>
      </c>
      <c r="I727" s="47"/>
      <c r="J727" s="43">
        <v>1154000</v>
      </c>
      <c r="K727" s="47"/>
      <c r="L727" s="43">
        <v>442000</v>
      </c>
      <c r="M727" s="47"/>
      <c r="N727" s="43">
        <v>2646000</v>
      </c>
      <c r="O727" s="47"/>
      <c r="P727" s="43">
        <v>1946000</v>
      </c>
      <c r="Q727" s="47"/>
      <c r="R727" s="43">
        <v>0</v>
      </c>
      <c r="S727" s="43">
        <f t="shared" si="215"/>
        <v>0</v>
      </c>
      <c r="T727" s="12"/>
      <c r="U727" s="78"/>
    </row>
    <row r="728" spans="1:21" x14ac:dyDescent="0.25">
      <c r="B728" s="27"/>
      <c r="C728" s="6" t="s">
        <v>328</v>
      </c>
      <c r="E728" s="18"/>
      <c r="F728" s="43">
        <f t="shared" si="216"/>
        <v>7000</v>
      </c>
      <c r="G728" s="47"/>
      <c r="H728" s="43">
        <v>0</v>
      </c>
      <c r="I728" s="47"/>
      <c r="J728" s="43">
        <v>7000</v>
      </c>
      <c r="K728" s="47"/>
      <c r="L728" s="43">
        <v>0</v>
      </c>
      <c r="M728" s="47"/>
      <c r="N728" s="43">
        <v>42000</v>
      </c>
      <c r="O728" s="47"/>
      <c r="P728" s="43">
        <v>72000</v>
      </c>
      <c r="Q728" s="47"/>
      <c r="R728" s="43">
        <v>107000</v>
      </c>
      <c r="S728" s="43">
        <f t="shared" si="215"/>
        <v>0</v>
      </c>
      <c r="T728" s="12"/>
      <c r="U728" s="78"/>
    </row>
    <row r="729" spans="1:21" x14ac:dyDescent="0.25">
      <c r="B729" s="27"/>
      <c r="C729" s="6" t="s">
        <v>143</v>
      </c>
      <c r="F729" s="43">
        <f t="shared" si="216"/>
        <v>20181000</v>
      </c>
      <c r="G729" s="47"/>
      <c r="H729" s="43">
        <v>18842000</v>
      </c>
      <c r="I729" s="47"/>
      <c r="J729" s="43">
        <v>465000</v>
      </c>
      <c r="K729" s="47"/>
      <c r="L729" s="43">
        <v>874000</v>
      </c>
      <c r="M729" s="47"/>
      <c r="N729" s="43">
        <v>7838000</v>
      </c>
      <c r="O729" s="47"/>
      <c r="P729" s="43">
        <v>12351000</v>
      </c>
      <c r="Q729" s="47"/>
      <c r="R729" s="43">
        <v>8000</v>
      </c>
      <c r="S729" s="43">
        <f t="shared" si="215"/>
        <v>0</v>
      </c>
      <c r="T729" s="12"/>
      <c r="U729" s="78"/>
    </row>
    <row r="730" spans="1:21" x14ac:dyDescent="0.25">
      <c r="C730" s="6" t="s">
        <v>144</v>
      </c>
      <c r="F730" s="43">
        <f t="shared" si="216"/>
        <v>2980000</v>
      </c>
      <c r="G730" s="47"/>
      <c r="H730" s="43">
        <v>2791000</v>
      </c>
      <c r="I730" s="47"/>
      <c r="J730" s="43">
        <v>-540000</v>
      </c>
      <c r="K730" s="47"/>
      <c r="L730" s="43">
        <v>729000</v>
      </c>
      <c r="M730" s="47"/>
      <c r="N730" s="43">
        <v>797000</v>
      </c>
      <c r="O730" s="47"/>
      <c r="P730" s="43">
        <v>3017000</v>
      </c>
      <c r="Q730" s="47"/>
      <c r="R730" s="43">
        <v>834000</v>
      </c>
      <c r="S730" s="43">
        <f t="shared" si="215"/>
        <v>0</v>
      </c>
      <c r="T730" s="12"/>
      <c r="U730" s="78"/>
    </row>
    <row r="731" spans="1:21" x14ac:dyDescent="0.25">
      <c r="C731" s="6" t="s">
        <v>145</v>
      </c>
      <c r="F731" s="43">
        <f t="shared" si="216"/>
        <v>2424000</v>
      </c>
      <c r="G731" s="47"/>
      <c r="H731" s="43">
        <v>786000</v>
      </c>
      <c r="I731" s="47"/>
      <c r="J731" s="43">
        <v>1638000</v>
      </c>
      <c r="K731" s="47"/>
      <c r="L731" s="43">
        <v>0</v>
      </c>
      <c r="M731" s="47"/>
      <c r="N731" s="43">
        <v>952000</v>
      </c>
      <c r="O731" s="47"/>
      <c r="P731" s="43">
        <v>1473000</v>
      </c>
      <c r="Q731" s="47"/>
      <c r="R731" s="43">
        <v>1000</v>
      </c>
      <c r="S731" s="43">
        <f t="shared" si="215"/>
        <v>0</v>
      </c>
      <c r="T731" s="12"/>
      <c r="U731" s="78"/>
    </row>
    <row r="732" spans="1:21" x14ac:dyDescent="0.25">
      <c r="C732" s="6" t="s">
        <v>329</v>
      </c>
      <c r="F732" s="43">
        <f t="shared" si="216"/>
        <v>-14000</v>
      </c>
      <c r="G732" s="47"/>
      <c r="H732" s="43">
        <v>0</v>
      </c>
      <c r="I732" s="47"/>
      <c r="J732" s="43">
        <v>-14000</v>
      </c>
      <c r="K732" s="47"/>
      <c r="L732" s="43">
        <v>0</v>
      </c>
      <c r="M732" s="47"/>
      <c r="N732" s="43">
        <v>174000</v>
      </c>
      <c r="O732" s="47"/>
      <c r="P732" s="43">
        <v>148000</v>
      </c>
      <c r="Q732" s="47"/>
      <c r="R732" s="43">
        <v>336000</v>
      </c>
      <c r="S732" s="43">
        <f t="shared" si="215"/>
        <v>0</v>
      </c>
      <c r="T732" s="12"/>
      <c r="U732" s="78"/>
    </row>
    <row r="733" spans="1:21" x14ac:dyDescent="0.25">
      <c r="C733" s="6" t="s">
        <v>330</v>
      </c>
      <c r="F733" s="43">
        <f t="shared" si="216"/>
        <v>513000</v>
      </c>
      <c r="G733" s="47"/>
      <c r="H733" s="43">
        <v>513000</v>
      </c>
      <c r="I733" s="47"/>
      <c r="J733" s="43">
        <v>0</v>
      </c>
      <c r="K733" s="47"/>
      <c r="L733" s="43">
        <v>0</v>
      </c>
      <c r="M733" s="47"/>
      <c r="N733" s="43">
        <v>326000</v>
      </c>
      <c r="O733" s="47"/>
      <c r="P733" s="43">
        <v>187000</v>
      </c>
      <c r="Q733" s="47"/>
      <c r="R733" s="43">
        <v>0</v>
      </c>
      <c r="S733" s="43">
        <f t="shared" si="215"/>
        <v>0</v>
      </c>
      <c r="T733" s="12"/>
      <c r="U733" s="78"/>
    </row>
    <row r="734" spans="1:21" x14ac:dyDescent="0.25">
      <c r="B734" s="9"/>
      <c r="C734" s="6" t="s">
        <v>331</v>
      </c>
      <c r="F734" s="43">
        <f t="shared" si="216"/>
        <v>379000</v>
      </c>
      <c r="G734" s="47"/>
      <c r="H734" s="43">
        <v>218000</v>
      </c>
      <c r="I734" s="47"/>
      <c r="J734" s="43">
        <v>161000</v>
      </c>
      <c r="K734" s="47"/>
      <c r="L734" s="43">
        <v>0</v>
      </c>
      <c r="M734" s="47"/>
      <c r="N734" s="43">
        <v>237000</v>
      </c>
      <c r="O734" s="47"/>
      <c r="P734" s="43">
        <v>269000</v>
      </c>
      <c r="Q734" s="47"/>
      <c r="R734" s="43">
        <v>127000</v>
      </c>
      <c r="S734" s="43">
        <f t="shared" si="215"/>
        <v>0</v>
      </c>
      <c r="T734" s="12"/>
      <c r="U734" s="78"/>
    </row>
    <row r="735" spans="1:21" x14ac:dyDescent="0.25">
      <c r="B735" s="9"/>
      <c r="C735" s="6" t="s">
        <v>137</v>
      </c>
      <c r="F735" s="43">
        <f t="shared" si="216"/>
        <v>126000</v>
      </c>
      <c r="G735" s="47"/>
      <c r="H735" s="43">
        <v>126000</v>
      </c>
      <c r="I735" s="47"/>
      <c r="J735" s="43">
        <v>0</v>
      </c>
      <c r="K735" s="47"/>
      <c r="L735" s="43">
        <v>0</v>
      </c>
      <c r="M735" s="47"/>
      <c r="N735" s="43">
        <v>91000</v>
      </c>
      <c r="O735" s="47"/>
      <c r="P735" s="43">
        <v>35000</v>
      </c>
      <c r="Q735" s="47"/>
      <c r="R735" s="43">
        <v>0</v>
      </c>
      <c r="S735" s="43">
        <f t="shared" si="215"/>
        <v>0</v>
      </c>
      <c r="T735" s="12"/>
      <c r="U735" s="78"/>
    </row>
    <row r="736" spans="1:21" s="78" customFormat="1" x14ac:dyDescent="0.25">
      <c r="B736" s="53"/>
      <c r="C736" s="78" t="s">
        <v>527</v>
      </c>
      <c r="D736" s="53"/>
      <c r="F736" s="43">
        <f t="shared" ref="F736" si="217">SUM(H736:L736)</f>
        <v>2026000</v>
      </c>
      <c r="G736" s="47"/>
      <c r="H736" s="43">
        <v>1431000</v>
      </c>
      <c r="I736" s="47"/>
      <c r="J736" s="43">
        <v>595000</v>
      </c>
      <c r="K736" s="47"/>
      <c r="L736" s="43">
        <v>0</v>
      </c>
      <c r="M736" s="47"/>
      <c r="N736" s="43">
        <v>924000</v>
      </c>
      <c r="O736" s="47"/>
      <c r="P736" s="43">
        <v>1101000</v>
      </c>
      <c r="Q736" s="47"/>
      <c r="R736" s="43">
        <v>-1000</v>
      </c>
      <c r="S736" s="43">
        <f t="shared" ref="S736" si="218">SUM(N736:P736)-R736-F736</f>
        <v>0</v>
      </c>
      <c r="T736" s="77"/>
    </row>
    <row r="737" spans="1:21" x14ac:dyDescent="0.25">
      <c r="B737" s="9"/>
      <c r="C737" s="6" t="s">
        <v>332</v>
      </c>
      <c r="F737" s="43">
        <f t="shared" si="216"/>
        <v>106000</v>
      </c>
      <c r="G737" s="47"/>
      <c r="H737" s="43">
        <v>49000</v>
      </c>
      <c r="I737" s="47"/>
      <c r="J737" s="43">
        <v>57000</v>
      </c>
      <c r="K737" s="47"/>
      <c r="L737" s="43">
        <v>0</v>
      </c>
      <c r="M737" s="47"/>
      <c r="N737" s="43">
        <v>43000</v>
      </c>
      <c r="O737" s="47"/>
      <c r="P737" s="43">
        <v>63000</v>
      </c>
      <c r="Q737" s="47"/>
      <c r="R737" s="43">
        <v>0</v>
      </c>
      <c r="S737" s="43">
        <f t="shared" si="215"/>
        <v>0</v>
      </c>
      <c r="T737" s="12"/>
      <c r="U737" s="78"/>
    </row>
    <row r="738" spans="1:21" s="78" customFormat="1" x14ac:dyDescent="0.25">
      <c r="B738" s="53"/>
      <c r="C738" s="78" t="s">
        <v>528</v>
      </c>
      <c r="D738" s="53"/>
      <c r="F738" s="43">
        <f t="shared" ref="F738" si="219">SUM(H738:L738)</f>
        <v>1555000</v>
      </c>
      <c r="G738" s="47"/>
      <c r="H738" s="43">
        <v>0</v>
      </c>
      <c r="I738" s="47"/>
      <c r="J738" s="43">
        <v>1555000</v>
      </c>
      <c r="K738" s="47"/>
      <c r="L738" s="43">
        <v>0</v>
      </c>
      <c r="M738" s="47"/>
      <c r="N738" s="43">
        <v>2271000</v>
      </c>
      <c r="O738" s="47"/>
      <c r="P738" s="43">
        <v>4594000</v>
      </c>
      <c r="Q738" s="47"/>
      <c r="R738" s="43">
        <v>5310000</v>
      </c>
      <c r="S738" s="43">
        <f t="shared" ref="S738" si="220">SUM(N738:P738)-R738-F738</f>
        <v>0</v>
      </c>
      <c r="T738" s="77"/>
    </row>
    <row r="739" spans="1:21" x14ac:dyDescent="0.25">
      <c r="B739" s="9"/>
      <c r="C739" s="6" t="s">
        <v>333</v>
      </c>
      <c r="F739" s="43">
        <f>SUM(H739:L739)</f>
        <v>6000</v>
      </c>
      <c r="G739" s="47"/>
      <c r="H739" s="43">
        <v>0</v>
      </c>
      <c r="I739" s="47"/>
      <c r="J739" s="43">
        <v>6000</v>
      </c>
      <c r="K739" s="47"/>
      <c r="L739" s="43">
        <v>0</v>
      </c>
      <c r="M739" s="47"/>
      <c r="N739" s="43">
        <v>0</v>
      </c>
      <c r="O739" s="47"/>
      <c r="P739" s="43">
        <v>6000</v>
      </c>
      <c r="Q739" s="47"/>
      <c r="R739" s="43">
        <v>0</v>
      </c>
      <c r="S739" s="43">
        <f t="shared" si="215"/>
        <v>0</v>
      </c>
      <c r="T739" s="12"/>
      <c r="U739" s="78"/>
    </row>
    <row r="740" spans="1:21" x14ac:dyDescent="0.25">
      <c r="B740" s="9"/>
      <c r="C740" s="6" t="s">
        <v>335</v>
      </c>
      <c r="F740" s="46">
        <f>SUM(H740:L740)</f>
        <v>12000</v>
      </c>
      <c r="G740" s="47"/>
      <c r="H740" s="46">
        <v>0</v>
      </c>
      <c r="I740" s="47"/>
      <c r="J740" s="46">
        <v>0</v>
      </c>
      <c r="K740" s="47"/>
      <c r="L740" s="46">
        <v>12000</v>
      </c>
      <c r="M740" s="47"/>
      <c r="N740" s="46">
        <v>-1000</v>
      </c>
      <c r="O740" s="47"/>
      <c r="P740" s="46">
        <v>16000</v>
      </c>
      <c r="Q740" s="47"/>
      <c r="R740" s="46">
        <v>3000</v>
      </c>
      <c r="S740" s="43">
        <f t="shared" si="215"/>
        <v>0</v>
      </c>
      <c r="T740" s="12"/>
      <c r="U740" s="78"/>
    </row>
    <row r="741" spans="1:21" s="18" customFormat="1" x14ac:dyDescent="0.25">
      <c r="A741" s="6"/>
      <c r="B741" s="9"/>
      <c r="C741" s="6"/>
      <c r="E741" s="6"/>
      <c r="F741" s="43"/>
      <c r="G741" s="47"/>
      <c r="H741" s="43"/>
      <c r="I741" s="47"/>
      <c r="J741" s="43"/>
      <c r="K741" s="47"/>
      <c r="L741" s="43"/>
      <c r="M741" s="47"/>
      <c r="N741" s="43"/>
      <c r="O741" s="47"/>
      <c r="P741" s="43"/>
      <c r="Q741" s="47"/>
      <c r="R741" s="43"/>
      <c r="S741" s="14"/>
      <c r="T741" s="12"/>
    </row>
    <row r="742" spans="1:21" x14ac:dyDescent="0.25">
      <c r="A742" s="18"/>
      <c r="B742" s="9"/>
      <c r="E742" s="6" t="s">
        <v>4</v>
      </c>
      <c r="F742" s="46">
        <f>SUM(F719:F740)</f>
        <v>40451000</v>
      </c>
      <c r="G742" s="48"/>
      <c r="H742" s="46">
        <f>SUM(H719:H740)</f>
        <v>-2319000</v>
      </c>
      <c r="I742" s="48"/>
      <c r="J742" s="46">
        <f>SUM(J719:J740)</f>
        <v>38699000</v>
      </c>
      <c r="K742" s="48"/>
      <c r="L742" s="46">
        <f>SUM(L719:L740)</f>
        <v>4071000</v>
      </c>
      <c r="M742" s="48"/>
      <c r="N742" s="46">
        <f>SUM(N719:N740)</f>
        <v>20682000</v>
      </c>
      <c r="O742" s="48"/>
      <c r="P742" s="46">
        <f>SUM(P719:P740)</f>
        <v>27222000</v>
      </c>
      <c r="Q742" s="48"/>
      <c r="R742" s="46">
        <f>SUM(R719:R740)</f>
        <v>7453000</v>
      </c>
      <c r="S742" s="43">
        <f t="shared" ref="S742" si="221">SUM(N742:P742)-R742-F742</f>
        <v>0</v>
      </c>
      <c r="T742" s="12"/>
    </row>
    <row r="743" spans="1:21" x14ac:dyDescent="0.25">
      <c r="B743" s="9"/>
      <c r="G743" s="47"/>
      <c r="I743" s="47"/>
      <c r="K743" s="47"/>
      <c r="M743" s="47"/>
      <c r="O743" s="47"/>
      <c r="Q743" s="47"/>
      <c r="T743" s="12"/>
    </row>
    <row r="744" spans="1:21" ht="13.5" customHeight="1" x14ac:dyDescent="0.25">
      <c r="B744" s="11"/>
      <c r="E744" s="6" t="s">
        <v>336</v>
      </c>
      <c r="F744" s="46">
        <f>F653+F694+F716+F742</f>
        <v>179465000</v>
      </c>
      <c r="G744" s="48"/>
      <c r="H744" s="46">
        <f>H653+H694+H716+H742</f>
        <v>-102777000</v>
      </c>
      <c r="I744" s="48"/>
      <c r="J744" s="46">
        <f>J653+J694+J716+J742</f>
        <v>217993000</v>
      </c>
      <c r="K744" s="48"/>
      <c r="L744" s="46">
        <f>L653+L694+L716+L742</f>
        <v>64249000</v>
      </c>
      <c r="M744" s="48"/>
      <c r="N744" s="46">
        <f>N653+N694+N716+N742</f>
        <v>73347000</v>
      </c>
      <c r="O744" s="48"/>
      <c r="P744" s="46">
        <f>P653+P694+P716+P742</f>
        <v>127257000</v>
      </c>
      <c r="Q744" s="48"/>
      <c r="R744" s="46">
        <f>R653+R694+R716+R742</f>
        <v>21139000</v>
      </c>
      <c r="S744" s="43">
        <f t="shared" ref="S744" si="222">SUM(N744:P744)-R744-F744</f>
        <v>0</v>
      </c>
      <c r="T744" s="12"/>
    </row>
    <row r="745" spans="1:21" x14ac:dyDescent="0.25">
      <c r="A745" s="11"/>
      <c r="B745" s="11"/>
      <c r="G745" s="47"/>
      <c r="I745" s="47"/>
      <c r="K745" s="47"/>
      <c r="M745" s="47"/>
      <c r="O745" s="47"/>
      <c r="Q745" s="47"/>
      <c r="T745" s="12"/>
    </row>
    <row r="746" spans="1:21" x14ac:dyDescent="0.25">
      <c r="A746" s="11" t="s">
        <v>337</v>
      </c>
      <c r="B746" s="9"/>
      <c r="G746" s="47"/>
      <c r="I746" s="47"/>
      <c r="K746" s="47"/>
      <c r="M746" s="47"/>
      <c r="O746" s="47"/>
      <c r="Q746" s="47"/>
      <c r="T746" s="12"/>
    </row>
    <row r="747" spans="1:21" x14ac:dyDescent="0.25">
      <c r="B747" s="9"/>
      <c r="C747" s="6" t="s">
        <v>338</v>
      </c>
      <c r="F747" s="46">
        <f>SUM(H747:L747)</f>
        <v>1766259000</v>
      </c>
      <c r="G747" s="47"/>
      <c r="H747" s="46">
        <v>0</v>
      </c>
      <c r="I747" s="47"/>
      <c r="J747" s="46">
        <v>1766081000</v>
      </c>
      <c r="K747" s="47"/>
      <c r="L747" s="46">
        <v>178000</v>
      </c>
      <c r="M747" s="47"/>
      <c r="N747" s="46">
        <v>784392000</v>
      </c>
      <c r="O747" s="47"/>
      <c r="P747" s="46">
        <v>1046237000</v>
      </c>
      <c r="Q747" s="47"/>
      <c r="R747" s="46">
        <v>64370000</v>
      </c>
      <c r="S747" s="43">
        <f t="shared" ref="S747" si="223">SUM(N747:P747)-R747-F747</f>
        <v>0</v>
      </c>
      <c r="T747" s="12"/>
    </row>
    <row r="748" spans="1:21" x14ac:dyDescent="0.25">
      <c r="B748" s="9"/>
      <c r="G748" s="47"/>
      <c r="I748" s="47"/>
      <c r="K748" s="47"/>
      <c r="M748" s="47"/>
      <c r="O748" s="47"/>
      <c r="Q748" s="47"/>
      <c r="T748" s="12"/>
    </row>
    <row r="749" spans="1:21" x14ac:dyDescent="0.25">
      <c r="B749" s="9"/>
      <c r="E749" s="6" t="s">
        <v>339</v>
      </c>
      <c r="F749" s="46">
        <f>F747</f>
        <v>1766259000</v>
      </c>
      <c r="G749" s="48"/>
      <c r="H749" s="46">
        <f>H747</f>
        <v>0</v>
      </c>
      <c r="I749" s="48"/>
      <c r="J749" s="46">
        <f>J747</f>
        <v>1766081000</v>
      </c>
      <c r="K749" s="48"/>
      <c r="L749" s="46">
        <f>L747</f>
        <v>178000</v>
      </c>
      <c r="M749" s="48"/>
      <c r="N749" s="46">
        <f>N747</f>
        <v>784392000</v>
      </c>
      <c r="O749" s="48"/>
      <c r="P749" s="46">
        <f>P747</f>
        <v>1046237000</v>
      </c>
      <c r="Q749" s="48"/>
      <c r="R749" s="46">
        <f>R747</f>
        <v>64370000</v>
      </c>
      <c r="S749" s="43">
        <f t="shared" ref="S749" si="224">SUM(N749:P749)-R749-F749</f>
        <v>0</v>
      </c>
      <c r="T749" s="12"/>
    </row>
    <row r="750" spans="1:21" x14ac:dyDescent="0.25">
      <c r="B750" s="9"/>
      <c r="G750" s="47"/>
      <c r="I750" s="47"/>
      <c r="K750" s="47"/>
      <c r="M750" s="47"/>
      <c r="O750" s="47"/>
      <c r="Q750" s="47"/>
      <c r="T750" s="12"/>
    </row>
    <row r="751" spans="1:21" x14ac:dyDescent="0.25">
      <c r="A751" s="11" t="s">
        <v>14</v>
      </c>
      <c r="B751" s="9"/>
      <c r="G751" s="47"/>
      <c r="I751" s="47"/>
      <c r="K751" s="47"/>
      <c r="M751" s="47"/>
      <c r="O751" s="47"/>
      <c r="Q751" s="47"/>
      <c r="T751" s="12"/>
    </row>
    <row r="752" spans="1:21" x14ac:dyDescent="0.25">
      <c r="B752" s="9"/>
      <c r="G752" s="47"/>
      <c r="I752" s="47"/>
      <c r="K752" s="47"/>
      <c r="M752" s="47"/>
      <c r="O752" s="47"/>
      <c r="Q752" s="47"/>
      <c r="T752" s="12"/>
    </row>
    <row r="753" spans="1:21" x14ac:dyDescent="0.25">
      <c r="B753" s="16" t="s">
        <v>340</v>
      </c>
      <c r="G753" s="47"/>
      <c r="I753" s="47"/>
      <c r="K753" s="47"/>
      <c r="M753" s="47"/>
      <c r="O753" s="47"/>
      <c r="Q753" s="47"/>
      <c r="T753" s="12"/>
    </row>
    <row r="754" spans="1:21" x14ac:dyDescent="0.25">
      <c r="C754" s="6" t="s">
        <v>341</v>
      </c>
      <c r="G754" s="47"/>
      <c r="I754" s="47"/>
      <c r="K754" s="47"/>
      <c r="M754" s="47"/>
      <c r="O754" s="47"/>
      <c r="Q754" s="47"/>
      <c r="T754" s="12"/>
    </row>
    <row r="755" spans="1:21" x14ac:dyDescent="0.25">
      <c r="B755" s="9"/>
      <c r="D755" s="6" t="s">
        <v>342</v>
      </c>
      <c r="F755" s="43">
        <f>SUM(H755:L755)</f>
        <v>4570000</v>
      </c>
      <c r="G755" s="47"/>
      <c r="H755" s="43">
        <v>-651000</v>
      </c>
      <c r="I755" s="47"/>
      <c r="J755" s="43">
        <v>5221000</v>
      </c>
      <c r="K755" s="47"/>
      <c r="L755" s="43">
        <v>0</v>
      </c>
      <c r="M755" s="47"/>
      <c r="N755" s="43">
        <v>0</v>
      </c>
      <c r="O755" s="47"/>
      <c r="P755" s="43">
        <v>4570000</v>
      </c>
      <c r="Q755" s="47"/>
      <c r="R755" s="43">
        <v>0</v>
      </c>
      <c r="S755" s="43">
        <f t="shared" ref="S755:S757" si="225">SUM(N755:P755)-R755-F755</f>
        <v>0</v>
      </c>
      <c r="T755" s="12"/>
    </row>
    <row r="756" spans="1:21" x14ac:dyDescent="0.25">
      <c r="B756" s="9"/>
      <c r="D756" s="6" t="s">
        <v>343</v>
      </c>
      <c r="F756" s="43">
        <f>SUM(H756:L756)</f>
        <v>1902000</v>
      </c>
      <c r="G756" s="47"/>
      <c r="H756" s="43">
        <v>0</v>
      </c>
      <c r="I756" s="47"/>
      <c r="J756" s="43">
        <v>1896000</v>
      </c>
      <c r="K756" s="47"/>
      <c r="L756" s="43">
        <v>6000</v>
      </c>
      <c r="M756" s="47"/>
      <c r="N756" s="43">
        <v>744000</v>
      </c>
      <c r="O756" s="47"/>
      <c r="P756" s="43">
        <v>1158000</v>
      </c>
      <c r="Q756" s="47"/>
      <c r="R756" s="43">
        <v>0</v>
      </c>
      <c r="S756" s="43">
        <f t="shared" si="225"/>
        <v>0</v>
      </c>
      <c r="T756" s="12"/>
      <c r="U756" s="78"/>
    </row>
    <row r="757" spans="1:21" x14ac:dyDescent="0.25">
      <c r="D757" s="6" t="s">
        <v>344</v>
      </c>
      <c r="F757" s="46">
        <f>SUM(H757:L757)</f>
        <v>10933000</v>
      </c>
      <c r="G757" s="47"/>
      <c r="H757" s="46">
        <v>1785000</v>
      </c>
      <c r="I757" s="47"/>
      <c r="J757" s="46">
        <v>9091000</v>
      </c>
      <c r="K757" s="47"/>
      <c r="L757" s="46">
        <v>57000</v>
      </c>
      <c r="M757" s="47"/>
      <c r="N757" s="46">
        <v>6128000</v>
      </c>
      <c r="O757" s="47"/>
      <c r="P757" s="46">
        <v>6511000</v>
      </c>
      <c r="Q757" s="47"/>
      <c r="R757" s="46">
        <v>1706000</v>
      </c>
      <c r="S757" s="43">
        <f t="shared" si="225"/>
        <v>0</v>
      </c>
      <c r="T757" s="12"/>
      <c r="U757" s="78"/>
    </row>
    <row r="758" spans="1:21" x14ac:dyDescent="0.25">
      <c r="G758" s="47"/>
      <c r="I758" s="47"/>
      <c r="K758" s="47"/>
      <c r="M758" s="47"/>
      <c r="O758" s="47"/>
      <c r="Q758" s="47"/>
      <c r="T758" s="12"/>
    </row>
    <row r="759" spans="1:21" x14ac:dyDescent="0.25">
      <c r="E759" s="6" t="s">
        <v>4</v>
      </c>
      <c r="F759" s="46">
        <f>SUM(F755:F757)</f>
        <v>17405000</v>
      </c>
      <c r="G759" s="48"/>
      <c r="H759" s="46">
        <f>SUM(H755:H757)</f>
        <v>1134000</v>
      </c>
      <c r="I759" s="48"/>
      <c r="J759" s="46">
        <f>SUM(J755:J757)</f>
        <v>16208000</v>
      </c>
      <c r="K759" s="48"/>
      <c r="L759" s="46">
        <f>SUM(L755:L757)</f>
        <v>63000</v>
      </c>
      <c r="M759" s="48"/>
      <c r="N759" s="46">
        <f>SUM(N755:N757)</f>
        <v>6872000</v>
      </c>
      <c r="O759" s="48"/>
      <c r="P759" s="46">
        <f>SUM(P755:P757)</f>
        <v>12239000</v>
      </c>
      <c r="Q759" s="48"/>
      <c r="R759" s="46">
        <f>SUM(R755:R757)</f>
        <v>1706000</v>
      </c>
      <c r="S759" s="43">
        <f t="shared" ref="S759" si="226">SUM(N759:P759)-R759-F759</f>
        <v>0</v>
      </c>
      <c r="T759" s="12"/>
    </row>
    <row r="760" spans="1:21" x14ac:dyDescent="0.25">
      <c r="G760" s="47"/>
      <c r="I760" s="47"/>
      <c r="K760" s="47"/>
      <c r="M760" s="47"/>
      <c r="O760" s="47"/>
      <c r="Q760" s="47"/>
      <c r="T760" s="12"/>
    </row>
    <row r="761" spans="1:21" x14ac:dyDescent="0.25">
      <c r="B761" s="6" t="s">
        <v>146</v>
      </c>
      <c r="D761" s="6"/>
      <c r="G761" s="47"/>
      <c r="I761" s="47"/>
      <c r="K761" s="47"/>
      <c r="M761" s="47"/>
      <c r="O761" s="47"/>
      <c r="Q761" s="47"/>
      <c r="T761" s="12"/>
    </row>
    <row r="762" spans="1:21" x14ac:dyDescent="0.25">
      <c r="C762" s="6" t="s">
        <v>147</v>
      </c>
      <c r="D762" s="6"/>
      <c r="G762" s="47"/>
      <c r="I762" s="47"/>
      <c r="K762" s="47"/>
      <c r="M762" s="47"/>
      <c r="O762" s="47"/>
      <c r="Q762" s="47"/>
      <c r="T762" s="12"/>
    </row>
    <row r="763" spans="1:21" s="72" customFormat="1" x14ac:dyDescent="0.25">
      <c r="C763" s="72" t="s">
        <v>345</v>
      </c>
      <c r="D763" s="53"/>
      <c r="F763" s="43">
        <f>SUM(H763:L763)</f>
        <v>549000</v>
      </c>
      <c r="G763" s="47"/>
      <c r="H763" s="43">
        <v>0</v>
      </c>
      <c r="I763" s="47"/>
      <c r="J763" s="43">
        <v>549000</v>
      </c>
      <c r="K763" s="47"/>
      <c r="L763" s="43">
        <v>0</v>
      </c>
      <c r="M763" s="47"/>
      <c r="N763" s="43">
        <v>487000</v>
      </c>
      <c r="O763" s="47"/>
      <c r="P763" s="43">
        <v>145000</v>
      </c>
      <c r="Q763" s="47"/>
      <c r="R763" s="43">
        <v>83000</v>
      </c>
      <c r="S763" s="43">
        <f t="shared" ref="S763:S771" si="227">SUM(N763:P763)-R763-F763</f>
        <v>0</v>
      </c>
      <c r="T763" s="71"/>
      <c r="U763" s="78"/>
    </row>
    <row r="764" spans="1:21" x14ac:dyDescent="0.25">
      <c r="C764" s="6" t="s">
        <v>346</v>
      </c>
      <c r="F764" s="43">
        <f t="shared" ref="F764:F778" si="228">SUM(H764:L764)</f>
        <v>177000</v>
      </c>
      <c r="G764" s="47"/>
      <c r="H764" s="43">
        <v>0</v>
      </c>
      <c r="I764" s="47"/>
      <c r="J764" s="43">
        <v>161000</v>
      </c>
      <c r="K764" s="47"/>
      <c r="L764" s="43">
        <v>16000</v>
      </c>
      <c r="M764" s="47"/>
      <c r="N764" s="43">
        <v>101000</v>
      </c>
      <c r="O764" s="47"/>
      <c r="P764" s="43">
        <v>76000</v>
      </c>
      <c r="Q764" s="47"/>
      <c r="R764" s="43">
        <v>0</v>
      </c>
      <c r="S764" s="43">
        <f t="shared" si="227"/>
        <v>0</v>
      </c>
      <c r="T764" s="12"/>
      <c r="U764" s="78"/>
    </row>
    <row r="765" spans="1:21" s="78" customFormat="1" x14ac:dyDescent="0.25">
      <c r="C765" s="78" t="s">
        <v>529</v>
      </c>
      <c r="D765" s="53"/>
      <c r="F765" s="43">
        <f t="shared" ref="F765" si="229">SUM(H765:L765)</f>
        <v>4000</v>
      </c>
      <c r="G765" s="47"/>
      <c r="H765" s="43">
        <v>0</v>
      </c>
      <c r="I765" s="47"/>
      <c r="J765" s="43">
        <v>4000</v>
      </c>
      <c r="K765" s="47"/>
      <c r="L765" s="43">
        <v>0</v>
      </c>
      <c r="M765" s="47"/>
      <c r="N765" s="43">
        <v>0</v>
      </c>
      <c r="O765" s="47"/>
      <c r="P765" s="43">
        <v>4000</v>
      </c>
      <c r="Q765" s="47"/>
      <c r="R765" s="43">
        <v>0</v>
      </c>
      <c r="S765" s="43">
        <f t="shared" ref="S765" si="230">SUM(N765:P765)-R765-F765</f>
        <v>0</v>
      </c>
      <c r="T765" s="77"/>
    </row>
    <row r="766" spans="1:21" x14ac:dyDescent="0.25">
      <c r="A766" s="11"/>
      <c r="B766" s="11"/>
      <c r="C766" s="6" t="s">
        <v>347</v>
      </c>
      <c r="F766" s="43">
        <f t="shared" si="228"/>
        <v>3000</v>
      </c>
      <c r="G766" s="47"/>
      <c r="H766" s="43">
        <v>0</v>
      </c>
      <c r="I766" s="47"/>
      <c r="J766" s="43">
        <v>0</v>
      </c>
      <c r="K766" s="47"/>
      <c r="L766" s="43">
        <v>3000</v>
      </c>
      <c r="M766" s="47"/>
      <c r="N766" s="43">
        <v>0</v>
      </c>
      <c r="O766" s="47"/>
      <c r="P766" s="43">
        <v>3000</v>
      </c>
      <c r="Q766" s="47"/>
      <c r="R766" s="43">
        <v>0</v>
      </c>
      <c r="S766" s="43">
        <f t="shared" si="227"/>
        <v>0</v>
      </c>
      <c r="T766" s="12"/>
      <c r="U766" s="78"/>
    </row>
    <row r="767" spans="1:21" x14ac:dyDescent="0.25">
      <c r="C767" s="6" t="s">
        <v>348</v>
      </c>
      <c r="F767" s="43">
        <f t="shared" si="228"/>
        <v>-5608000</v>
      </c>
      <c r="G767" s="47"/>
      <c r="H767" s="43">
        <v>-5676000</v>
      </c>
      <c r="I767" s="47"/>
      <c r="J767" s="43">
        <v>64000</v>
      </c>
      <c r="K767" s="47"/>
      <c r="L767" s="43">
        <v>4000</v>
      </c>
      <c r="M767" s="47"/>
      <c r="N767" s="43">
        <v>267000</v>
      </c>
      <c r="O767" s="47"/>
      <c r="P767" s="43">
        <v>-5876000</v>
      </c>
      <c r="Q767" s="47"/>
      <c r="R767" s="43">
        <v>-1000</v>
      </c>
      <c r="S767" s="43">
        <f t="shared" si="227"/>
        <v>0</v>
      </c>
      <c r="T767" s="12"/>
      <c r="U767" s="78"/>
    </row>
    <row r="768" spans="1:21" x14ac:dyDescent="0.25">
      <c r="C768" s="6" t="s">
        <v>349</v>
      </c>
      <c r="F768" s="43">
        <f t="shared" si="228"/>
        <v>1238000</v>
      </c>
      <c r="G768" s="47"/>
      <c r="H768" s="43">
        <v>0</v>
      </c>
      <c r="I768" s="47"/>
      <c r="J768" s="43">
        <v>1235000</v>
      </c>
      <c r="K768" s="47"/>
      <c r="L768" s="43">
        <v>3000</v>
      </c>
      <c r="M768" s="47"/>
      <c r="N768" s="43">
        <v>626000</v>
      </c>
      <c r="O768" s="47"/>
      <c r="P768" s="43">
        <v>612000</v>
      </c>
      <c r="Q768" s="47"/>
      <c r="R768" s="43">
        <v>0</v>
      </c>
      <c r="S768" s="43">
        <f t="shared" si="227"/>
        <v>0</v>
      </c>
      <c r="T768" s="12"/>
      <c r="U768" s="78"/>
    </row>
    <row r="769" spans="2:21" x14ac:dyDescent="0.25">
      <c r="C769" s="6" t="s">
        <v>350</v>
      </c>
      <c r="F769" s="43">
        <f t="shared" si="228"/>
        <v>6000</v>
      </c>
      <c r="G769" s="47"/>
      <c r="H769" s="43">
        <v>0</v>
      </c>
      <c r="I769" s="47"/>
      <c r="J769" s="43">
        <v>6000</v>
      </c>
      <c r="K769" s="47"/>
      <c r="L769" s="43">
        <v>0</v>
      </c>
      <c r="M769" s="47"/>
      <c r="N769" s="43">
        <v>0</v>
      </c>
      <c r="O769" s="47"/>
      <c r="P769" s="43">
        <v>6000</v>
      </c>
      <c r="Q769" s="47"/>
      <c r="R769" s="43">
        <v>0</v>
      </c>
      <c r="S769" s="43">
        <f t="shared" si="227"/>
        <v>0</v>
      </c>
      <c r="T769" s="12"/>
      <c r="U769" s="78"/>
    </row>
    <row r="770" spans="2:21" x14ac:dyDescent="0.25">
      <c r="C770" s="6" t="s">
        <v>351</v>
      </c>
      <c r="F770" s="43">
        <f t="shared" si="228"/>
        <v>18486000</v>
      </c>
      <c r="G770" s="47"/>
      <c r="H770" s="43">
        <v>0</v>
      </c>
      <c r="I770" s="47"/>
      <c r="J770" s="43">
        <v>17223000</v>
      </c>
      <c r="K770" s="47"/>
      <c r="L770" s="43">
        <v>1263000</v>
      </c>
      <c r="M770" s="47"/>
      <c r="N770" s="43">
        <v>7658000</v>
      </c>
      <c r="O770" s="47"/>
      <c r="P770" s="43">
        <v>11050000</v>
      </c>
      <c r="Q770" s="47"/>
      <c r="R770" s="43">
        <v>222000</v>
      </c>
      <c r="S770" s="43">
        <f t="shared" si="227"/>
        <v>0</v>
      </c>
      <c r="T770" s="12"/>
      <c r="U770" s="78"/>
    </row>
    <row r="771" spans="2:21" x14ac:dyDescent="0.25">
      <c r="C771" s="6" t="s">
        <v>352</v>
      </c>
      <c r="F771" s="43">
        <f t="shared" si="228"/>
        <v>401000</v>
      </c>
      <c r="G771" s="47"/>
      <c r="H771" s="43">
        <v>0</v>
      </c>
      <c r="I771" s="47"/>
      <c r="J771" s="43">
        <v>401000</v>
      </c>
      <c r="K771" s="47"/>
      <c r="L771" s="43">
        <v>0</v>
      </c>
      <c r="M771" s="47"/>
      <c r="N771" s="43">
        <v>237000</v>
      </c>
      <c r="O771" s="47"/>
      <c r="P771" s="43">
        <v>166000</v>
      </c>
      <c r="Q771" s="47"/>
      <c r="R771" s="43">
        <v>2000</v>
      </c>
      <c r="S771" s="43">
        <f t="shared" si="227"/>
        <v>0</v>
      </c>
      <c r="T771" s="12"/>
      <c r="U771" s="78"/>
    </row>
    <row r="772" spans="2:21" x14ac:dyDescent="0.25">
      <c r="C772" s="6" t="s">
        <v>148</v>
      </c>
      <c r="F772" s="43">
        <f t="shared" si="228"/>
        <v>1905000</v>
      </c>
      <c r="G772" s="47"/>
      <c r="H772" s="43">
        <v>0</v>
      </c>
      <c r="I772" s="47"/>
      <c r="J772" s="43">
        <v>1905000</v>
      </c>
      <c r="K772" s="47"/>
      <c r="L772" s="43">
        <v>0</v>
      </c>
      <c r="M772" s="47"/>
      <c r="N772" s="43">
        <v>589000</v>
      </c>
      <c r="O772" s="47"/>
      <c r="P772" s="43">
        <v>1587000</v>
      </c>
      <c r="Q772" s="47"/>
      <c r="R772" s="43">
        <v>271000</v>
      </c>
      <c r="S772" s="43">
        <f t="shared" ref="S772" si="231">SUM(N772:P772)-R772-F772</f>
        <v>0</v>
      </c>
      <c r="T772" s="12"/>
      <c r="U772" s="78"/>
    </row>
    <row r="773" spans="2:21" x14ac:dyDescent="0.25">
      <c r="C773" s="6" t="s">
        <v>149</v>
      </c>
      <c r="D773" s="6"/>
      <c r="G773" s="47"/>
      <c r="I773" s="47"/>
      <c r="K773" s="47"/>
      <c r="M773" s="47"/>
      <c r="O773" s="47"/>
      <c r="Q773" s="47"/>
    </row>
    <row r="774" spans="2:21" x14ac:dyDescent="0.25">
      <c r="B774" s="9"/>
      <c r="D774" s="6" t="s">
        <v>150</v>
      </c>
      <c r="F774" s="43">
        <f t="shared" si="228"/>
        <v>49000</v>
      </c>
      <c r="G774" s="47"/>
      <c r="H774" s="43">
        <v>0</v>
      </c>
      <c r="I774" s="47"/>
      <c r="J774" s="43">
        <v>49000</v>
      </c>
      <c r="K774" s="47"/>
      <c r="L774" s="43">
        <v>0</v>
      </c>
      <c r="M774" s="47"/>
      <c r="N774" s="43">
        <v>46000</v>
      </c>
      <c r="O774" s="47"/>
      <c r="P774" s="43">
        <v>3000</v>
      </c>
      <c r="Q774" s="47"/>
      <c r="R774" s="43">
        <v>0</v>
      </c>
      <c r="S774" s="43">
        <f t="shared" ref="S774:S779" si="232">SUM(N774:P774)-R774-F774</f>
        <v>0</v>
      </c>
      <c r="T774" s="12"/>
    </row>
    <row r="775" spans="2:21" x14ac:dyDescent="0.25">
      <c r="C775" s="6" t="s">
        <v>353</v>
      </c>
      <c r="F775" s="43">
        <f t="shared" si="228"/>
        <v>5493000</v>
      </c>
      <c r="G775" s="47"/>
      <c r="H775" s="43">
        <v>0</v>
      </c>
      <c r="I775" s="47"/>
      <c r="J775" s="43">
        <v>5475000</v>
      </c>
      <c r="K775" s="47"/>
      <c r="L775" s="43">
        <v>18000</v>
      </c>
      <c r="M775" s="47"/>
      <c r="N775" s="43">
        <v>3100000</v>
      </c>
      <c r="O775" s="47"/>
      <c r="P775" s="43">
        <v>3406000</v>
      </c>
      <c r="Q775" s="47"/>
      <c r="R775" s="43">
        <v>1013000</v>
      </c>
      <c r="S775" s="43">
        <f t="shared" si="232"/>
        <v>0</v>
      </c>
      <c r="T775" s="12"/>
      <c r="U775" s="78"/>
    </row>
    <row r="776" spans="2:21" x14ac:dyDescent="0.25">
      <c r="C776" s="6" t="s">
        <v>343</v>
      </c>
      <c r="F776" s="43">
        <f t="shared" si="228"/>
        <v>51000</v>
      </c>
      <c r="G776" s="47"/>
      <c r="H776" s="43">
        <v>0</v>
      </c>
      <c r="I776" s="47"/>
      <c r="J776" s="43">
        <v>51000</v>
      </c>
      <c r="K776" s="47"/>
      <c r="L776" s="43">
        <v>0</v>
      </c>
      <c r="M776" s="47"/>
      <c r="N776" s="43">
        <v>0</v>
      </c>
      <c r="O776" s="47"/>
      <c r="P776" s="43">
        <v>51000</v>
      </c>
      <c r="Q776" s="47"/>
      <c r="R776" s="43">
        <v>0</v>
      </c>
      <c r="S776" s="43">
        <f t="shared" si="232"/>
        <v>0</v>
      </c>
      <c r="T776" s="12"/>
      <c r="U776" s="78"/>
    </row>
    <row r="777" spans="2:21" x14ac:dyDescent="0.25">
      <c r="B777" s="9"/>
      <c r="C777" s="6" t="s">
        <v>354</v>
      </c>
      <c r="F777" s="43">
        <f t="shared" si="228"/>
        <v>4035000</v>
      </c>
      <c r="G777" s="47"/>
      <c r="H777" s="43">
        <v>0</v>
      </c>
      <c r="I777" s="47"/>
      <c r="J777" s="43">
        <v>4035000</v>
      </c>
      <c r="K777" s="47"/>
      <c r="L777" s="43">
        <v>0</v>
      </c>
      <c r="M777" s="47"/>
      <c r="N777" s="43">
        <v>2320000</v>
      </c>
      <c r="O777" s="47"/>
      <c r="P777" s="43">
        <v>1717000</v>
      </c>
      <c r="Q777" s="47"/>
      <c r="R777" s="43">
        <v>2000</v>
      </c>
      <c r="S777" s="43">
        <f t="shared" si="232"/>
        <v>0</v>
      </c>
      <c r="T777" s="12"/>
      <c r="U777" s="78"/>
    </row>
    <row r="778" spans="2:21" x14ac:dyDescent="0.25">
      <c r="B778" s="9"/>
      <c r="C778" s="6" t="s">
        <v>355</v>
      </c>
      <c r="F778" s="43">
        <f t="shared" si="228"/>
        <v>793000</v>
      </c>
      <c r="G778" s="47"/>
      <c r="H778" s="43">
        <v>0</v>
      </c>
      <c r="I778" s="47"/>
      <c r="J778" s="43">
        <v>793000</v>
      </c>
      <c r="K778" s="47"/>
      <c r="L778" s="43">
        <v>0</v>
      </c>
      <c r="M778" s="47"/>
      <c r="N778" s="43">
        <v>459000</v>
      </c>
      <c r="O778" s="47"/>
      <c r="P778" s="43">
        <v>335000</v>
      </c>
      <c r="Q778" s="47"/>
      <c r="R778" s="43">
        <v>1000</v>
      </c>
      <c r="S778" s="43">
        <f t="shared" si="232"/>
        <v>0</v>
      </c>
      <c r="T778" s="12"/>
      <c r="U778" s="78"/>
    </row>
    <row r="779" spans="2:21" x14ac:dyDescent="0.25">
      <c r="B779" s="9"/>
      <c r="C779" s="6" t="s">
        <v>356</v>
      </c>
      <c r="F779" s="46">
        <f t="shared" ref="F779" si="233">SUM(H779:L779)</f>
        <v>3256000</v>
      </c>
      <c r="G779" s="47"/>
      <c r="H779" s="46">
        <v>0</v>
      </c>
      <c r="I779" s="47"/>
      <c r="J779" s="46">
        <v>3256000</v>
      </c>
      <c r="K779" s="47"/>
      <c r="L779" s="46">
        <v>0</v>
      </c>
      <c r="M779" s="47"/>
      <c r="N779" s="46">
        <v>708000</v>
      </c>
      <c r="O779" s="47"/>
      <c r="P779" s="46">
        <v>2549000</v>
      </c>
      <c r="Q779" s="47"/>
      <c r="R779" s="46">
        <v>1000</v>
      </c>
      <c r="S779" s="43">
        <f t="shared" si="232"/>
        <v>0</v>
      </c>
      <c r="T779" s="12"/>
      <c r="U779" s="78"/>
    </row>
    <row r="780" spans="2:21" x14ac:dyDescent="0.25">
      <c r="B780" s="9"/>
      <c r="G780" s="47"/>
      <c r="I780" s="47"/>
      <c r="K780" s="47"/>
      <c r="M780" s="47"/>
      <c r="O780" s="47"/>
      <c r="Q780" s="47"/>
      <c r="T780" s="12"/>
    </row>
    <row r="781" spans="2:21" x14ac:dyDescent="0.25">
      <c r="B781" s="9"/>
      <c r="E781" s="6" t="s">
        <v>4</v>
      </c>
      <c r="F781" s="46">
        <f>SUM(F763:F779)</f>
        <v>30838000</v>
      </c>
      <c r="G781" s="48"/>
      <c r="H781" s="46">
        <f>SUM(H763:H779)</f>
        <v>-5676000</v>
      </c>
      <c r="I781" s="48"/>
      <c r="J781" s="46">
        <f>SUM(J763:J779)</f>
        <v>35207000</v>
      </c>
      <c r="K781" s="48"/>
      <c r="L781" s="46">
        <f>SUM(L763:L779)</f>
        <v>1307000</v>
      </c>
      <c r="M781" s="48"/>
      <c r="N781" s="46">
        <f>SUM(N763:N779)</f>
        <v>16598000</v>
      </c>
      <c r="O781" s="48"/>
      <c r="P781" s="46">
        <f>SUM(P763:P779)</f>
        <v>15834000</v>
      </c>
      <c r="Q781" s="48"/>
      <c r="R781" s="46">
        <f>SUM(R763:R779)</f>
        <v>1594000</v>
      </c>
      <c r="S781" s="43">
        <f t="shared" ref="S781" si="234">SUM(N781:P781)-R781-F781</f>
        <v>0</v>
      </c>
      <c r="T781" s="12"/>
    </row>
    <row r="782" spans="2:21" x14ac:dyDescent="0.25">
      <c r="B782" s="9"/>
      <c r="G782" s="47"/>
      <c r="I782" s="47"/>
      <c r="K782" s="47"/>
      <c r="M782" s="47"/>
      <c r="O782" s="47"/>
      <c r="Q782" s="47"/>
      <c r="T782" s="12"/>
    </row>
    <row r="783" spans="2:21" x14ac:dyDescent="0.25">
      <c r="B783" s="6" t="s">
        <v>357</v>
      </c>
      <c r="F783" s="48"/>
      <c r="G783" s="47"/>
      <c r="H783" s="48"/>
      <c r="I783" s="47"/>
      <c r="J783" s="48"/>
      <c r="K783" s="47"/>
      <c r="L783" s="48"/>
      <c r="M783" s="47"/>
      <c r="N783" s="48"/>
      <c r="O783" s="47"/>
      <c r="P783" s="48"/>
      <c r="Q783" s="47"/>
      <c r="R783" s="48"/>
      <c r="T783" s="12"/>
    </row>
    <row r="784" spans="2:21" x14ac:dyDescent="0.25">
      <c r="C784" s="6" t="s">
        <v>358</v>
      </c>
      <c r="G784" s="47"/>
      <c r="H784" s="48"/>
      <c r="I784" s="47"/>
      <c r="J784" s="48"/>
      <c r="K784" s="47"/>
      <c r="L784" s="48"/>
      <c r="M784" s="47"/>
      <c r="N784" s="48"/>
      <c r="O784" s="47"/>
      <c r="P784" s="48"/>
      <c r="Q784" s="47"/>
      <c r="R784" s="48"/>
      <c r="T784" s="12"/>
    </row>
    <row r="785" spans="2:21" x14ac:dyDescent="0.25">
      <c r="C785" s="6" t="s">
        <v>359</v>
      </c>
      <c r="F785" s="43">
        <f>SUM(H785:L785)</f>
        <v>77000</v>
      </c>
      <c r="G785" s="47"/>
      <c r="H785" s="43">
        <v>0</v>
      </c>
      <c r="I785" s="47"/>
      <c r="J785" s="43">
        <v>77000</v>
      </c>
      <c r="K785" s="47"/>
      <c r="L785" s="43">
        <v>0</v>
      </c>
      <c r="M785" s="47"/>
      <c r="N785" s="43">
        <v>30000</v>
      </c>
      <c r="O785" s="47"/>
      <c r="P785" s="43">
        <v>47000</v>
      </c>
      <c r="Q785" s="47"/>
      <c r="R785" s="43">
        <v>0</v>
      </c>
      <c r="S785" s="43">
        <f t="shared" ref="S785:S829" si="235">SUM(N785:P785)-R785-F785</f>
        <v>0</v>
      </c>
      <c r="T785" s="12"/>
    </row>
    <row r="786" spans="2:21" x14ac:dyDescent="0.25">
      <c r="B786" s="9"/>
      <c r="C786" s="6" t="s">
        <v>360</v>
      </c>
      <c r="F786" s="43">
        <f>SUM(H786:L786)</f>
        <v>17000</v>
      </c>
      <c r="G786" s="47"/>
      <c r="H786" s="43">
        <v>0</v>
      </c>
      <c r="I786" s="47"/>
      <c r="J786" s="43">
        <v>17000</v>
      </c>
      <c r="K786" s="47"/>
      <c r="L786" s="43">
        <v>0</v>
      </c>
      <c r="M786" s="47"/>
      <c r="N786" s="43">
        <v>0</v>
      </c>
      <c r="O786" s="47"/>
      <c r="P786" s="43">
        <v>17000</v>
      </c>
      <c r="Q786" s="47"/>
      <c r="R786" s="43">
        <v>0</v>
      </c>
      <c r="S786" s="43">
        <f t="shared" si="235"/>
        <v>0</v>
      </c>
      <c r="T786" s="12"/>
      <c r="U786" s="78"/>
    </row>
    <row r="787" spans="2:21" x14ac:dyDescent="0.25">
      <c r="B787" s="9"/>
      <c r="C787" s="6" t="s">
        <v>361</v>
      </c>
      <c r="F787" s="46">
        <f>SUM(H787:L787)</f>
        <v>263000</v>
      </c>
      <c r="G787" s="47"/>
      <c r="H787" s="46">
        <v>0</v>
      </c>
      <c r="I787" s="47"/>
      <c r="J787" s="46">
        <v>263000</v>
      </c>
      <c r="K787" s="47"/>
      <c r="L787" s="46">
        <v>0</v>
      </c>
      <c r="M787" s="47"/>
      <c r="N787" s="46">
        <v>44000</v>
      </c>
      <c r="O787" s="47"/>
      <c r="P787" s="46">
        <v>219000</v>
      </c>
      <c r="Q787" s="47"/>
      <c r="R787" s="46">
        <v>0</v>
      </c>
      <c r="S787" s="43">
        <f t="shared" si="235"/>
        <v>0</v>
      </c>
      <c r="T787" s="12"/>
      <c r="U787" s="78"/>
    </row>
    <row r="788" spans="2:21" x14ac:dyDescent="0.25">
      <c r="B788" s="9"/>
      <c r="G788" s="47"/>
      <c r="I788" s="47"/>
      <c r="K788" s="47"/>
      <c r="M788" s="47"/>
      <c r="O788" s="47"/>
      <c r="Q788" s="47"/>
      <c r="T788" s="12"/>
    </row>
    <row r="789" spans="2:21" x14ac:dyDescent="0.25">
      <c r="B789" s="9"/>
      <c r="E789" s="6" t="s">
        <v>4</v>
      </c>
      <c r="F789" s="46">
        <f>SUM(F785:F787)</f>
        <v>357000</v>
      </c>
      <c r="G789" s="48"/>
      <c r="H789" s="46">
        <f>SUM(H785:H787)</f>
        <v>0</v>
      </c>
      <c r="I789" s="48"/>
      <c r="J789" s="46">
        <f>SUM(J785:J787)</f>
        <v>357000</v>
      </c>
      <c r="K789" s="48"/>
      <c r="L789" s="46">
        <f>SUM(L785:L787)</f>
        <v>0</v>
      </c>
      <c r="M789" s="48"/>
      <c r="N789" s="46">
        <f>SUM(N785:N787)</f>
        <v>74000</v>
      </c>
      <c r="O789" s="48"/>
      <c r="P789" s="46">
        <f>SUM(P785:P787)</f>
        <v>283000</v>
      </c>
      <c r="Q789" s="48"/>
      <c r="R789" s="46">
        <f>SUM(R785:R787)</f>
        <v>0</v>
      </c>
      <c r="S789" s="43">
        <f t="shared" si="235"/>
        <v>0</v>
      </c>
      <c r="T789" s="12"/>
    </row>
    <row r="790" spans="2:21" x14ac:dyDescent="0.25">
      <c r="B790" s="9"/>
      <c r="G790" s="47"/>
      <c r="I790" s="47"/>
      <c r="K790" s="47"/>
      <c r="M790" s="47"/>
      <c r="O790" s="47"/>
      <c r="Q790" s="47"/>
      <c r="T790" s="12"/>
    </row>
    <row r="791" spans="2:21" x14ac:dyDescent="0.25">
      <c r="B791" s="6" t="s">
        <v>362</v>
      </c>
      <c r="G791" s="47"/>
      <c r="I791" s="47"/>
      <c r="K791" s="47"/>
      <c r="M791" s="47"/>
      <c r="O791" s="47"/>
      <c r="Q791" s="47"/>
      <c r="T791" s="12"/>
    </row>
    <row r="792" spans="2:21" x14ac:dyDescent="0.25">
      <c r="C792" s="6" t="s">
        <v>363</v>
      </c>
      <c r="G792" s="47"/>
      <c r="I792" s="47"/>
      <c r="K792" s="47"/>
      <c r="M792" s="47"/>
      <c r="O792" s="47"/>
      <c r="Q792" s="47"/>
      <c r="T792" s="12"/>
    </row>
    <row r="793" spans="2:21" x14ac:dyDescent="0.25">
      <c r="B793" s="9"/>
      <c r="C793" s="6" t="s">
        <v>364</v>
      </c>
      <c r="F793" s="43">
        <f>SUM(H793:L793)</f>
        <v>6340000</v>
      </c>
      <c r="G793" s="47"/>
      <c r="H793" s="43">
        <v>78000</v>
      </c>
      <c r="I793" s="47"/>
      <c r="J793" s="43">
        <v>6063000</v>
      </c>
      <c r="K793" s="47"/>
      <c r="L793" s="43">
        <v>199000</v>
      </c>
      <c r="M793" s="47"/>
      <c r="N793" s="43">
        <v>3406000</v>
      </c>
      <c r="O793" s="47"/>
      <c r="P793" s="43">
        <v>3484000</v>
      </c>
      <c r="Q793" s="47"/>
      <c r="R793" s="43">
        <v>550000</v>
      </c>
      <c r="S793" s="43">
        <f t="shared" si="235"/>
        <v>0</v>
      </c>
      <c r="T793" s="12"/>
    </row>
    <row r="794" spans="2:21" x14ac:dyDescent="0.25">
      <c r="B794" s="9"/>
      <c r="C794" s="6" t="s">
        <v>365</v>
      </c>
      <c r="F794" s="43">
        <f t="shared" ref="F794:F798" si="236">SUM(H794:L794)</f>
        <v>2609000</v>
      </c>
      <c r="G794" s="47"/>
      <c r="H794" s="43">
        <v>853000</v>
      </c>
      <c r="I794" s="47"/>
      <c r="J794" s="43">
        <v>1554000</v>
      </c>
      <c r="K794" s="47"/>
      <c r="L794" s="43">
        <v>202000</v>
      </c>
      <c r="M794" s="47"/>
      <c r="N794" s="43">
        <v>1611000</v>
      </c>
      <c r="O794" s="47"/>
      <c r="P794" s="43">
        <v>1000000</v>
      </c>
      <c r="Q794" s="47"/>
      <c r="R794" s="43">
        <v>2000</v>
      </c>
      <c r="S794" s="43">
        <f t="shared" si="235"/>
        <v>0</v>
      </c>
      <c r="T794" s="12"/>
      <c r="U794" s="78"/>
    </row>
    <row r="795" spans="2:21" x14ac:dyDescent="0.25">
      <c r="B795" s="9"/>
      <c r="C795" s="6" t="s">
        <v>366</v>
      </c>
      <c r="F795" s="43">
        <f t="shared" si="236"/>
        <v>3472000</v>
      </c>
      <c r="G795" s="47"/>
      <c r="H795" s="43">
        <v>42000</v>
      </c>
      <c r="I795" s="47"/>
      <c r="J795" s="43">
        <v>3429000</v>
      </c>
      <c r="K795" s="47"/>
      <c r="L795" s="43">
        <v>1000</v>
      </c>
      <c r="M795" s="47"/>
      <c r="N795" s="43">
        <v>1969000</v>
      </c>
      <c r="O795" s="47"/>
      <c r="P795" s="43">
        <v>1503000</v>
      </c>
      <c r="Q795" s="47"/>
      <c r="R795" s="43">
        <v>0</v>
      </c>
      <c r="S795" s="43">
        <f t="shared" si="235"/>
        <v>0</v>
      </c>
      <c r="T795" s="12"/>
      <c r="U795" s="78"/>
    </row>
    <row r="796" spans="2:21" x14ac:dyDescent="0.25">
      <c r="B796" s="9"/>
      <c r="C796" s="6" t="s">
        <v>151</v>
      </c>
      <c r="D796" s="15"/>
      <c r="F796" s="43">
        <f t="shared" si="236"/>
        <v>705000</v>
      </c>
      <c r="G796" s="47"/>
      <c r="H796" s="43">
        <v>408000</v>
      </c>
      <c r="I796" s="47"/>
      <c r="J796" s="43">
        <v>297000</v>
      </c>
      <c r="K796" s="47"/>
      <c r="L796" s="43">
        <v>0</v>
      </c>
      <c r="M796" s="47"/>
      <c r="N796" s="43">
        <v>346000</v>
      </c>
      <c r="O796" s="47"/>
      <c r="P796" s="43">
        <v>359000</v>
      </c>
      <c r="Q796" s="47"/>
      <c r="R796" s="43">
        <v>0</v>
      </c>
      <c r="S796" s="43">
        <f t="shared" si="235"/>
        <v>0</v>
      </c>
      <c r="T796" s="12"/>
      <c r="U796" s="78"/>
    </row>
    <row r="797" spans="2:21" x14ac:dyDescent="0.25">
      <c r="C797" s="6" t="s">
        <v>367</v>
      </c>
      <c r="F797" s="43">
        <f t="shared" si="236"/>
        <v>18000</v>
      </c>
      <c r="G797" s="47"/>
      <c r="H797" s="43">
        <v>18000</v>
      </c>
      <c r="I797" s="47"/>
      <c r="J797" s="43">
        <v>0</v>
      </c>
      <c r="K797" s="47"/>
      <c r="L797" s="43">
        <v>0</v>
      </c>
      <c r="M797" s="47"/>
      <c r="N797" s="43">
        <v>3000</v>
      </c>
      <c r="O797" s="47"/>
      <c r="P797" s="43">
        <v>15000</v>
      </c>
      <c r="Q797" s="47"/>
      <c r="R797" s="43">
        <v>0</v>
      </c>
      <c r="S797" s="43">
        <f t="shared" si="235"/>
        <v>0</v>
      </c>
      <c r="T797" s="12"/>
      <c r="U797" s="78"/>
    </row>
    <row r="798" spans="2:21" x14ac:dyDescent="0.25">
      <c r="B798" s="9"/>
      <c r="C798" s="6" t="s">
        <v>368</v>
      </c>
      <c r="F798" s="43">
        <f t="shared" si="236"/>
        <v>1759000</v>
      </c>
      <c r="G798" s="47"/>
      <c r="H798" s="43">
        <v>841000</v>
      </c>
      <c r="I798" s="47"/>
      <c r="J798" s="43">
        <v>845000</v>
      </c>
      <c r="K798" s="47"/>
      <c r="L798" s="43">
        <v>73000</v>
      </c>
      <c r="M798" s="47"/>
      <c r="N798" s="43">
        <v>1127000</v>
      </c>
      <c r="O798" s="47"/>
      <c r="P798" s="43">
        <v>632000</v>
      </c>
      <c r="Q798" s="47"/>
      <c r="R798" s="43">
        <v>0</v>
      </c>
      <c r="S798" s="43">
        <f t="shared" si="235"/>
        <v>0</v>
      </c>
      <c r="T798" s="12"/>
      <c r="U798" s="78"/>
    </row>
    <row r="799" spans="2:21" x14ac:dyDescent="0.25">
      <c r="B799" s="9"/>
      <c r="C799" s="18" t="s">
        <v>334</v>
      </c>
      <c r="F799" s="46">
        <f t="shared" ref="F799" si="237">SUM(H799:L799)</f>
        <v>691000</v>
      </c>
      <c r="G799" s="47"/>
      <c r="H799" s="46">
        <v>52000</v>
      </c>
      <c r="I799" s="47"/>
      <c r="J799" s="46">
        <v>637000</v>
      </c>
      <c r="K799" s="47"/>
      <c r="L799" s="46">
        <v>2000</v>
      </c>
      <c r="M799" s="47"/>
      <c r="N799" s="46">
        <v>338000</v>
      </c>
      <c r="O799" s="47"/>
      <c r="P799" s="46">
        <v>352000</v>
      </c>
      <c r="Q799" s="47"/>
      <c r="R799" s="46">
        <v>-1000</v>
      </c>
      <c r="S799" s="43">
        <f t="shared" si="235"/>
        <v>0</v>
      </c>
      <c r="T799" s="12"/>
      <c r="U799" s="78"/>
    </row>
    <row r="800" spans="2:21" x14ac:dyDescent="0.25">
      <c r="F800" s="48"/>
      <c r="G800" s="47"/>
      <c r="H800" s="48"/>
      <c r="I800" s="47"/>
      <c r="J800" s="48"/>
      <c r="K800" s="47"/>
      <c r="L800" s="48"/>
      <c r="M800" s="47"/>
      <c r="N800" s="48"/>
      <c r="O800" s="47"/>
      <c r="P800" s="48"/>
      <c r="Q800" s="47"/>
      <c r="R800" s="48"/>
      <c r="T800" s="12"/>
    </row>
    <row r="801" spans="2:21" x14ac:dyDescent="0.25">
      <c r="E801" s="6" t="s">
        <v>4</v>
      </c>
      <c r="F801" s="46">
        <f>SUM(F793:F799)</f>
        <v>15594000</v>
      </c>
      <c r="G801" s="48"/>
      <c r="H801" s="46">
        <f>SUM(H793:H799)</f>
        <v>2292000</v>
      </c>
      <c r="I801" s="48"/>
      <c r="J801" s="46">
        <f>SUM(J793:J799)</f>
        <v>12825000</v>
      </c>
      <c r="K801" s="48"/>
      <c r="L801" s="46">
        <f>SUM(L793:L799)</f>
        <v>477000</v>
      </c>
      <c r="M801" s="48"/>
      <c r="N801" s="46">
        <f>SUM(N793:N799)</f>
        <v>8800000</v>
      </c>
      <c r="O801" s="48"/>
      <c r="P801" s="46">
        <f>SUM(P793:P799)</f>
        <v>7345000</v>
      </c>
      <c r="Q801" s="48"/>
      <c r="R801" s="46">
        <f>SUM(R793:R799)</f>
        <v>551000</v>
      </c>
      <c r="S801" s="43">
        <f t="shared" si="235"/>
        <v>0</v>
      </c>
      <c r="T801" s="12"/>
    </row>
    <row r="802" spans="2:21" x14ac:dyDescent="0.25">
      <c r="F802" s="48"/>
      <c r="G802" s="47"/>
      <c r="H802" s="48"/>
      <c r="I802" s="47"/>
      <c r="J802" s="48"/>
      <c r="K802" s="47"/>
      <c r="L802" s="48"/>
      <c r="M802" s="47"/>
      <c r="N802" s="48"/>
      <c r="O802" s="47"/>
      <c r="P802" s="48"/>
      <c r="Q802" s="47"/>
      <c r="R802" s="48"/>
      <c r="T802" s="12"/>
    </row>
    <row r="803" spans="2:21" x14ac:dyDescent="0.25">
      <c r="B803" s="6" t="s">
        <v>152</v>
      </c>
      <c r="D803" s="6"/>
      <c r="F803" s="48"/>
      <c r="G803" s="47"/>
      <c r="H803" s="48"/>
      <c r="I803" s="47"/>
      <c r="J803" s="48"/>
      <c r="K803" s="47"/>
      <c r="L803" s="48"/>
      <c r="M803" s="47"/>
      <c r="N803" s="48"/>
      <c r="O803" s="47"/>
      <c r="P803" s="48"/>
      <c r="Q803" s="47"/>
      <c r="R803" s="48"/>
      <c r="T803" s="12"/>
    </row>
    <row r="804" spans="2:21" x14ac:dyDescent="0.25">
      <c r="C804" s="6" t="s">
        <v>340</v>
      </c>
      <c r="D804" s="6"/>
      <c r="F804" s="48"/>
      <c r="G804" s="47"/>
      <c r="H804" s="48"/>
      <c r="I804" s="47"/>
      <c r="J804" s="48"/>
      <c r="K804" s="47"/>
      <c r="L804" s="48"/>
      <c r="M804" s="47"/>
      <c r="N804" s="48"/>
      <c r="O804" s="47"/>
      <c r="P804" s="48"/>
      <c r="Q804" s="47"/>
      <c r="R804" s="48"/>
      <c r="T804" s="12"/>
    </row>
    <row r="805" spans="2:21" x14ac:dyDescent="0.25">
      <c r="C805" s="6" t="s">
        <v>369</v>
      </c>
      <c r="F805" s="43">
        <f>SUM(H805:L805)</f>
        <v>1001000</v>
      </c>
      <c r="G805" s="47"/>
      <c r="H805" s="43">
        <v>536000</v>
      </c>
      <c r="I805" s="47"/>
      <c r="J805" s="43">
        <v>465000</v>
      </c>
      <c r="K805" s="47"/>
      <c r="L805" s="43">
        <v>0</v>
      </c>
      <c r="M805" s="47"/>
      <c r="N805" s="43">
        <v>586000</v>
      </c>
      <c r="O805" s="47"/>
      <c r="P805" s="43">
        <v>501000</v>
      </c>
      <c r="Q805" s="47"/>
      <c r="R805" s="43">
        <v>86000</v>
      </c>
      <c r="S805" s="43">
        <f t="shared" si="235"/>
        <v>0</v>
      </c>
      <c r="T805" s="12"/>
    </row>
    <row r="806" spans="2:21" x14ac:dyDescent="0.25">
      <c r="B806" s="9"/>
      <c r="C806" s="6" t="s">
        <v>370</v>
      </c>
      <c r="F806" s="46">
        <f>SUM(H806:L806)</f>
        <v>4098000</v>
      </c>
      <c r="G806" s="47"/>
      <c r="H806" s="46">
        <v>2566000</v>
      </c>
      <c r="I806" s="47"/>
      <c r="J806" s="46">
        <v>1528000</v>
      </c>
      <c r="K806" s="47"/>
      <c r="L806" s="46">
        <v>4000</v>
      </c>
      <c r="M806" s="47"/>
      <c r="N806" s="46">
        <v>2429000</v>
      </c>
      <c r="O806" s="47"/>
      <c r="P806" s="46">
        <v>1686000</v>
      </c>
      <c r="Q806" s="47"/>
      <c r="R806" s="46">
        <v>17000</v>
      </c>
      <c r="S806" s="43">
        <f t="shared" si="235"/>
        <v>0</v>
      </c>
      <c r="T806" s="12"/>
      <c r="U806" s="78"/>
    </row>
    <row r="807" spans="2:21" x14ac:dyDescent="0.25">
      <c r="B807" s="9"/>
      <c r="G807" s="47"/>
      <c r="I807" s="47"/>
      <c r="K807" s="47"/>
      <c r="M807" s="47"/>
      <c r="O807" s="47"/>
      <c r="Q807" s="47"/>
      <c r="T807" s="12"/>
    </row>
    <row r="808" spans="2:21" x14ac:dyDescent="0.25">
      <c r="B808" s="9"/>
      <c r="E808" s="6" t="s">
        <v>4</v>
      </c>
      <c r="F808" s="46">
        <f>SUM(F805:F806)</f>
        <v>5099000</v>
      </c>
      <c r="G808" s="48"/>
      <c r="H808" s="46">
        <f>SUM(H805:H806)</f>
        <v>3102000</v>
      </c>
      <c r="I808" s="48"/>
      <c r="J808" s="46">
        <f>SUM(J805:J806)</f>
        <v>1993000</v>
      </c>
      <c r="K808" s="48"/>
      <c r="L808" s="46">
        <f>SUM(L805:L806)</f>
        <v>4000</v>
      </c>
      <c r="M808" s="48"/>
      <c r="N808" s="46">
        <f>SUM(N805:N806)</f>
        <v>3015000</v>
      </c>
      <c r="O808" s="48"/>
      <c r="P808" s="46">
        <f>SUM(P805:P806)</f>
        <v>2187000</v>
      </c>
      <c r="Q808" s="48"/>
      <c r="R808" s="46">
        <f>SUM(R805:R806)</f>
        <v>103000</v>
      </c>
      <c r="S808" s="43">
        <f t="shared" si="235"/>
        <v>0</v>
      </c>
      <c r="T808" s="12"/>
    </row>
    <row r="809" spans="2:21" x14ac:dyDescent="0.25">
      <c r="B809" s="9"/>
      <c r="F809" s="48"/>
      <c r="G809" s="47"/>
      <c r="H809" s="48"/>
      <c r="I809" s="47"/>
      <c r="J809" s="48"/>
      <c r="K809" s="47"/>
      <c r="L809" s="48"/>
      <c r="M809" s="47"/>
      <c r="N809" s="48"/>
      <c r="O809" s="47"/>
      <c r="P809" s="48"/>
      <c r="Q809" s="47"/>
      <c r="R809" s="48"/>
      <c r="T809" s="12"/>
    </row>
    <row r="810" spans="2:21" x14ac:dyDescent="0.25">
      <c r="B810" s="6" t="s">
        <v>153</v>
      </c>
      <c r="D810" s="6"/>
      <c r="G810" s="47"/>
      <c r="I810" s="47"/>
      <c r="K810" s="47"/>
      <c r="M810" s="47"/>
      <c r="O810" s="47"/>
      <c r="Q810" s="47"/>
      <c r="T810" s="12"/>
    </row>
    <row r="811" spans="2:21" x14ac:dyDescent="0.25">
      <c r="C811" s="6" t="s">
        <v>154</v>
      </c>
      <c r="D811" s="6"/>
      <c r="G811" s="47"/>
      <c r="I811" s="47"/>
      <c r="K811" s="47"/>
      <c r="M811" s="47"/>
      <c r="O811" s="47"/>
      <c r="Q811" s="47"/>
      <c r="T811" s="12"/>
    </row>
    <row r="812" spans="2:21" x14ac:dyDescent="0.25">
      <c r="B812" s="9"/>
      <c r="C812" s="6" t="s">
        <v>371</v>
      </c>
      <c r="E812" s="18"/>
      <c r="F812" s="43">
        <f>SUM(H812:L812)</f>
        <v>4946000</v>
      </c>
      <c r="G812" s="47"/>
      <c r="H812" s="43">
        <v>1120000</v>
      </c>
      <c r="I812" s="47"/>
      <c r="J812" s="43">
        <v>3826000</v>
      </c>
      <c r="K812" s="47"/>
      <c r="L812" s="43">
        <v>0</v>
      </c>
      <c r="M812" s="47"/>
      <c r="N812" s="43">
        <v>2378000</v>
      </c>
      <c r="O812" s="47"/>
      <c r="P812" s="43">
        <v>2612000</v>
      </c>
      <c r="Q812" s="47"/>
      <c r="R812" s="43">
        <v>44000</v>
      </c>
      <c r="S812" s="43">
        <f t="shared" si="235"/>
        <v>0</v>
      </c>
      <c r="T812" s="12"/>
    </row>
    <row r="813" spans="2:21" x14ac:dyDescent="0.25">
      <c r="C813" s="6" t="s">
        <v>372</v>
      </c>
      <c r="F813" s="46">
        <f>SUM(H813:L813)</f>
        <v>9054000</v>
      </c>
      <c r="G813" s="47"/>
      <c r="H813" s="46">
        <v>8651000</v>
      </c>
      <c r="I813" s="47"/>
      <c r="J813" s="46">
        <v>403000</v>
      </c>
      <c r="K813" s="47"/>
      <c r="L813" s="46">
        <v>0</v>
      </c>
      <c r="M813" s="47"/>
      <c r="N813" s="46">
        <v>4867000</v>
      </c>
      <c r="O813" s="47"/>
      <c r="P813" s="46">
        <v>4200000</v>
      </c>
      <c r="Q813" s="47"/>
      <c r="R813" s="46">
        <v>13000</v>
      </c>
      <c r="S813" s="43">
        <f t="shared" si="235"/>
        <v>0</v>
      </c>
      <c r="T813" s="12"/>
      <c r="U813" s="78"/>
    </row>
    <row r="814" spans="2:21" x14ac:dyDescent="0.25">
      <c r="G814" s="47"/>
      <c r="I814" s="47"/>
      <c r="K814" s="47"/>
      <c r="M814" s="47"/>
      <c r="O814" s="47"/>
      <c r="Q814" s="47"/>
      <c r="T814" s="12"/>
    </row>
    <row r="815" spans="2:21" x14ac:dyDescent="0.25">
      <c r="E815" s="6" t="s">
        <v>4</v>
      </c>
      <c r="F815" s="46">
        <f>SUM(F812:F813)</f>
        <v>14000000</v>
      </c>
      <c r="G815" s="48"/>
      <c r="H815" s="46">
        <f>SUM(H812:H813)</f>
        <v>9771000</v>
      </c>
      <c r="I815" s="48"/>
      <c r="J815" s="46">
        <f>SUM(J812:J813)</f>
        <v>4229000</v>
      </c>
      <c r="K815" s="48"/>
      <c r="L815" s="46">
        <f>SUM(L812:L813)</f>
        <v>0</v>
      </c>
      <c r="M815" s="48"/>
      <c r="N815" s="46">
        <f>SUM(N812:N813)</f>
        <v>7245000</v>
      </c>
      <c r="O815" s="48"/>
      <c r="P815" s="46">
        <f>SUM(P812:P813)</f>
        <v>6812000</v>
      </c>
      <c r="Q815" s="48"/>
      <c r="R815" s="46">
        <f>SUM(R812:R813)</f>
        <v>57000</v>
      </c>
      <c r="S815" s="43">
        <f t="shared" si="235"/>
        <v>0</v>
      </c>
      <c r="T815" s="12"/>
    </row>
    <row r="816" spans="2:21" x14ac:dyDescent="0.25">
      <c r="F816" s="48"/>
      <c r="G816" s="47"/>
      <c r="H816" s="48"/>
      <c r="I816" s="47"/>
      <c r="J816" s="48"/>
      <c r="K816" s="47"/>
      <c r="L816" s="48"/>
      <c r="M816" s="47"/>
      <c r="N816" s="48"/>
      <c r="O816" s="47"/>
      <c r="P816" s="48"/>
      <c r="Q816" s="47"/>
      <c r="R816" s="48"/>
      <c r="T816" s="12"/>
    </row>
    <row r="817" spans="1:21" x14ac:dyDescent="0.25">
      <c r="B817" s="6" t="s">
        <v>373</v>
      </c>
      <c r="F817" s="48"/>
      <c r="G817" s="47"/>
      <c r="H817" s="48"/>
      <c r="I817" s="47"/>
      <c r="J817" s="48"/>
      <c r="K817" s="47"/>
      <c r="L817" s="48"/>
      <c r="M817" s="47"/>
      <c r="N817" s="48"/>
      <c r="O817" s="47"/>
      <c r="P817" s="48"/>
      <c r="Q817" s="47"/>
      <c r="R817" s="48"/>
      <c r="T817" s="12"/>
    </row>
    <row r="818" spans="1:21" x14ac:dyDescent="0.25">
      <c r="B818" s="9"/>
      <c r="C818" s="6" t="s">
        <v>374</v>
      </c>
      <c r="F818" s="43">
        <f>SUM(H818:L818)</f>
        <v>0</v>
      </c>
      <c r="G818" s="47"/>
      <c r="H818" s="43">
        <v>-10800000</v>
      </c>
      <c r="I818" s="47"/>
      <c r="J818" s="43">
        <v>10800000</v>
      </c>
      <c r="K818" s="47"/>
      <c r="L818" s="43">
        <v>0</v>
      </c>
      <c r="M818" s="47"/>
      <c r="N818" s="43">
        <v>0</v>
      </c>
      <c r="O818" s="47"/>
      <c r="P818" s="43">
        <v>0</v>
      </c>
      <c r="Q818" s="47"/>
      <c r="R818" s="43">
        <v>0</v>
      </c>
      <c r="S818" s="43">
        <f t="shared" si="235"/>
        <v>0</v>
      </c>
      <c r="T818" s="12"/>
    </row>
    <row r="819" spans="1:21" x14ac:dyDescent="0.25">
      <c r="B819" s="9"/>
      <c r="C819" s="6" t="s">
        <v>375</v>
      </c>
      <c r="F819" s="46">
        <f>SUM(H819:L819)</f>
        <v>57895000</v>
      </c>
      <c r="G819" s="47"/>
      <c r="H819" s="46">
        <v>0</v>
      </c>
      <c r="I819" s="47"/>
      <c r="J819" s="46">
        <v>57868000</v>
      </c>
      <c r="K819" s="47"/>
      <c r="L819" s="46">
        <v>27000</v>
      </c>
      <c r="M819" s="47"/>
      <c r="N819" s="46">
        <v>11571000</v>
      </c>
      <c r="O819" s="47"/>
      <c r="P819" s="46">
        <v>46407000</v>
      </c>
      <c r="Q819" s="47"/>
      <c r="R819" s="46">
        <v>83000</v>
      </c>
      <c r="S819" s="43">
        <f t="shared" si="235"/>
        <v>0</v>
      </c>
      <c r="T819" s="12"/>
      <c r="U819" s="78"/>
    </row>
    <row r="820" spans="1:21" x14ac:dyDescent="0.25">
      <c r="B820" s="9"/>
      <c r="G820" s="47"/>
      <c r="I820" s="47"/>
      <c r="K820" s="47"/>
      <c r="M820" s="47"/>
      <c r="O820" s="47"/>
      <c r="Q820" s="47"/>
      <c r="T820" s="12"/>
    </row>
    <row r="821" spans="1:21" x14ac:dyDescent="0.25">
      <c r="B821" s="9"/>
      <c r="E821" s="6" t="s">
        <v>4</v>
      </c>
      <c r="F821" s="46">
        <f>SUM(F818:F819)</f>
        <v>57895000</v>
      </c>
      <c r="G821" s="48"/>
      <c r="H821" s="46">
        <f>SUM(H818:H819)</f>
        <v>-10800000</v>
      </c>
      <c r="I821" s="48"/>
      <c r="J821" s="46">
        <f>SUM(J818:J819)</f>
        <v>68668000</v>
      </c>
      <c r="K821" s="48"/>
      <c r="L821" s="46">
        <f>SUM(L818:L819)</f>
        <v>27000</v>
      </c>
      <c r="M821" s="48"/>
      <c r="N821" s="46">
        <f>SUM(N818:N819)</f>
        <v>11571000</v>
      </c>
      <c r="O821" s="48"/>
      <c r="P821" s="46">
        <f>SUM(P818:P819)</f>
        <v>46407000</v>
      </c>
      <c r="Q821" s="48"/>
      <c r="R821" s="46">
        <f>SUM(R818:R819)</f>
        <v>83000</v>
      </c>
      <c r="S821" s="43">
        <f t="shared" si="235"/>
        <v>0</v>
      </c>
      <c r="T821" s="12"/>
    </row>
    <row r="822" spans="1:21" x14ac:dyDescent="0.25">
      <c r="B822" s="9"/>
      <c r="G822" s="47"/>
      <c r="I822" s="47"/>
      <c r="K822" s="47"/>
      <c r="M822" s="47"/>
      <c r="O822" s="47"/>
      <c r="Q822" s="47"/>
      <c r="T822" s="12"/>
    </row>
    <row r="823" spans="1:21" x14ac:dyDescent="0.25">
      <c r="B823" s="16" t="s">
        <v>376</v>
      </c>
      <c r="F823" s="48"/>
      <c r="G823" s="47"/>
      <c r="H823" s="48"/>
      <c r="I823" s="47"/>
      <c r="J823" s="48"/>
      <c r="K823" s="47"/>
      <c r="L823" s="48"/>
      <c r="M823" s="47"/>
      <c r="N823" s="48"/>
      <c r="O823" s="47"/>
      <c r="P823" s="48"/>
      <c r="Q823" s="47"/>
      <c r="R823" s="48"/>
      <c r="T823" s="12"/>
    </row>
    <row r="824" spans="1:21" x14ac:dyDescent="0.25">
      <c r="A824" s="11"/>
      <c r="B824" s="9"/>
      <c r="C824" s="6" t="s">
        <v>156</v>
      </c>
      <c r="F824" s="43">
        <f>SUM(H824:L824)</f>
        <v>2321000</v>
      </c>
      <c r="G824" s="47"/>
      <c r="H824" s="43">
        <v>0</v>
      </c>
      <c r="I824" s="47"/>
      <c r="J824" s="43">
        <v>2321000</v>
      </c>
      <c r="K824" s="47"/>
      <c r="L824" s="43">
        <v>0</v>
      </c>
      <c r="M824" s="47"/>
      <c r="N824" s="43">
        <v>188000</v>
      </c>
      <c r="O824" s="47"/>
      <c r="P824" s="43">
        <v>2396000</v>
      </c>
      <c r="Q824" s="47"/>
      <c r="R824" s="43">
        <v>263000</v>
      </c>
      <c r="S824" s="43">
        <f t="shared" si="235"/>
        <v>0</v>
      </c>
      <c r="T824" s="12"/>
      <c r="U824" s="18"/>
    </row>
    <row r="825" spans="1:21" s="18" customFormat="1" x14ac:dyDescent="0.25">
      <c r="A825" s="6"/>
      <c r="B825" s="9"/>
      <c r="C825" s="6" t="s">
        <v>155</v>
      </c>
      <c r="E825" s="6"/>
      <c r="F825" s="46">
        <f>SUM(H825:L825)</f>
        <v>216000</v>
      </c>
      <c r="G825" s="47"/>
      <c r="H825" s="46">
        <v>216000</v>
      </c>
      <c r="I825" s="47"/>
      <c r="J825" s="46">
        <v>0</v>
      </c>
      <c r="K825" s="47"/>
      <c r="L825" s="46">
        <v>0</v>
      </c>
      <c r="M825" s="47"/>
      <c r="N825" s="46">
        <v>0</v>
      </c>
      <c r="O825" s="47"/>
      <c r="P825" s="46">
        <v>216000</v>
      </c>
      <c r="Q825" s="47"/>
      <c r="R825" s="46">
        <v>0</v>
      </c>
      <c r="S825" s="43">
        <f>SUM(N825:P825)-R825-F825</f>
        <v>0</v>
      </c>
      <c r="T825" s="12"/>
    </row>
    <row r="826" spans="1:21" x14ac:dyDescent="0.25">
      <c r="B826" s="9"/>
      <c r="G826" s="47"/>
      <c r="I826" s="47"/>
      <c r="K826" s="47"/>
      <c r="M826" s="47"/>
      <c r="O826" s="47"/>
      <c r="Q826" s="47"/>
      <c r="T826" s="12"/>
    </row>
    <row r="827" spans="1:21" x14ac:dyDescent="0.25">
      <c r="E827" s="6" t="s">
        <v>4</v>
      </c>
      <c r="F827" s="46">
        <f>SUM(F824:F825)</f>
        <v>2537000</v>
      </c>
      <c r="G827" s="48"/>
      <c r="H827" s="46">
        <f>SUM(H824:H825)</f>
        <v>216000</v>
      </c>
      <c r="I827" s="48"/>
      <c r="J827" s="46">
        <f>SUM(J824:J825)</f>
        <v>2321000</v>
      </c>
      <c r="K827" s="48"/>
      <c r="L827" s="46">
        <f>SUM(L824:L825)</f>
        <v>0</v>
      </c>
      <c r="M827" s="48"/>
      <c r="N827" s="46">
        <f>SUM(N824:N825)</f>
        <v>188000</v>
      </c>
      <c r="O827" s="48"/>
      <c r="P827" s="46">
        <f>SUM(P824:P825)</f>
        <v>2612000</v>
      </c>
      <c r="Q827" s="48"/>
      <c r="R827" s="46">
        <f>SUM(R824:R825)</f>
        <v>263000</v>
      </c>
      <c r="S827" s="43">
        <f t="shared" si="235"/>
        <v>0</v>
      </c>
      <c r="T827" s="12"/>
    </row>
    <row r="828" spans="1:21" ht="13.5" customHeight="1" x14ac:dyDescent="0.25">
      <c r="G828" s="47"/>
      <c r="I828" s="47"/>
      <c r="K828" s="47"/>
      <c r="M828" s="47"/>
      <c r="O828" s="47"/>
      <c r="Q828" s="47"/>
      <c r="T828" s="12"/>
    </row>
    <row r="829" spans="1:21" x14ac:dyDescent="0.25">
      <c r="A829" s="18"/>
      <c r="B829" s="9"/>
      <c r="E829" s="6" t="s">
        <v>377</v>
      </c>
      <c r="F829" s="46">
        <f>F759+F781+F789+F801+F808+F815+F821+F827</f>
        <v>143725000</v>
      </c>
      <c r="G829" s="47"/>
      <c r="H829" s="46">
        <f>H759+H781+H789+H801+H808+H815+H821+H827</f>
        <v>39000</v>
      </c>
      <c r="I829" s="47"/>
      <c r="J829" s="46">
        <f>J759+J781+J789+J801+J808+J815+J821+J827</f>
        <v>141808000</v>
      </c>
      <c r="K829" s="47"/>
      <c r="L829" s="46">
        <f>L759+L781+L789+L801+L808+L815+L821+L827</f>
        <v>1878000</v>
      </c>
      <c r="M829" s="47"/>
      <c r="N829" s="46">
        <f>N759+N781+N789+N801+N808+N815+N821+N827</f>
        <v>54363000</v>
      </c>
      <c r="O829" s="47"/>
      <c r="P829" s="46">
        <f>P759+P781+P789+P801+P808+P815+P821+P827</f>
        <v>93719000</v>
      </c>
      <c r="Q829" s="47"/>
      <c r="R829" s="46">
        <f>R759+R781+R789+R801+R808+R815+R821+R827</f>
        <v>4357000</v>
      </c>
      <c r="S829" s="43">
        <f t="shared" si="235"/>
        <v>0</v>
      </c>
      <c r="T829" s="12"/>
    </row>
    <row r="830" spans="1:21" x14ac:dyDescent="0.25">
      <c r="B830" s="9"/>
      <c r="G830" s="47"/>
      <c r="I830" s="47"/>
      <c r="K830" s="47"/>
      <c r="M830" s="47"/>
      <c r="O830" s="47"/>
      <c r="Q830" s="47"/>
      <c r="T830" s="12"/>
    </row>
    <row r="831" spans="1:21" x14ac:dyDescent="0.25">
      <c r="A831" s="11" t="s">
        <v>15</v>
      </c>
      <c r="G831" s="47"/>
      <c r="I831" s="47"/>
      <c r="K831" s="47"/>
      <c r="M831" s="47"/>
      <c r="O831" s="47"/>
      <c r="Q831" s="47"/>
      <c r="T831" s="12"/>
    </row>
    <row r="832" spans="1:21" x14ac:dyDescent="0.25">
      <c r="F832" s="48"/>
      <c r="G832" s="47"/>
      <c r="H832" s="48"/>
      <c r="I832" s="47"/>
      <c r="J832" s="48"/>
      <c r="K832" s="47"/>
      <c r="L832" s="48"/>
      <c r="M832" s="47"/>
      <c r="N832" s="48"/>
      <c r="O832" s="47"/>
      <c r="P832" s="48"/>
      <c r="Q832" s="47"/>
      <c r="R832" s="48"/>
      <c r="T832" s="12"/>
    </row>
    <row r="833" spans="2:21" x14ac:dyDescent="0.25">
      <c r="B833" s="6" t="s">
        <v>378</v>
      </c>
      <c r="F833" s="48"/>
      <c r="G833" s="47"/>
      <c r="H833" s="48"/>
      <c r="I833" s="47"/>
      <c r="J833" s="48"/>
      <c r="K833" s="47"/>
      <c r="L833" s="48"/>
      <c r="M833" s="47"/>
      <c r="N833" s="48"/>
      <c r="O833" s="47"/>
      <c r="P833" s="48"/>
      <c r="Q833" s="47"/>
      <c r="R833" s="48"/>
      <c r="T833" s="12"/>
    </row>
    <row r="834" spans="2:21" x14ac:dyDescent="0.25">
      <c r="B834" s="9"/>
      <c r="C834" s="6" t="s">
        <v>379</v>
      </c>
      <c r="F834" s="43">
        <f>SUM(H834:L834)</f>
        <v>1154000</v>
      </c>
      <c r="G834" s="47"/>
      <c r="H834" s="43">
        <v>1012000</v>
      </c>
      <c r="I834" s="47"/>
      <c r="J834" s="43">
        <v>140000</v>
      </c>
      <c r="K834" s="47"/>
      <c r="L834" s="43">
        <v>2000</v>
      </c>
      <c r="M834" s="47"/>
      <c r="N834" s="43">
        <v>553000</v>
      </c>
      <c r="O834" s="47"/>
      <c r="P834" s="43">
        <v>608000</v>
      </c>
      <c r="Q834" s="47"/>
      <c r="R834" s="43">
        <v>7000</v>
      </c>
      <c r="S834" s="43">
        <f t="shared" ref="S834:S848" si="238">SUM(N834:P834)-R834-F834</f>
        <v>0</v>
      </c>
      <c r="T834" s="12"/>
    </row>
    <row r="835" spans="2:21" x14ac:dyDescent="0.25">
      <c r="C835" s="6" t="s">
        <v>380</v>
      </c>
      <c r="F835" s="43">
        <f t="shared" ref="F835:F843" si="239">SUM(H835:L835)</f>
        <v>15944000</v>
      </c>
      <c r="G835" s="47"/>
      <c r="H835" s="43">
        <v>8401000</v>
      </c>
      <c r="I835" s="47"/>
      <c r="J835" s="43">
        <v>7209000</v>
      </c>
      <c r="K835" s="47"/>
      <c r="L835" s="43">
        <v>334000</v>
      </c>
      <c r="M835" s="47"/>
      <c r="N835" s="43">
        <v>13602000</v>
      </c>
      <c r="O835" s="47"/>
      <c r="P835" s="43">
        <v>11581000</v>
      </c>
      <c r="Q835" s="47"/>
      <c r="R835" s="43">
        <v>9239000</v>
      </c>
      <c r="S835" s="43">
        <f t="shared" si="238"/>
        <v>0</v>
      </c>
      <c r="T835" s="12"/>
      <c r="U835" s="78"/>
    </row>
    <row r="836" spans="2:21" s="78" customFormat="1" x14ac:dyDescent="0.25">
      <c r="C836" s="78" t="s">
        <v>292</v>
      </c>
      <c r="D836" s="53"/>
      <c r="F836" s="43">
        <f t="shared" ref="F836" si="240">SUM(H836:L836)</f>
        <v>0</v>
      </c>
      <c r="G836" s="47"/>
      <c r="H836" s="43">
        <v>-25626000</v>
      </c>
      <c r="I836" s="47"/>
      <c r="J836" s="43">
        <v>25626000</v>
      </c>
      <c r="K836" s="47"/>
      <c r="L836" s="43">
        <v>0</v>
      </c>
      <c r="M836" s="47"/>
      <c r="N836" s="43">
        <v>0</v>
      </c>
      <c r="O836" s="47"/>
      <c r="P836" s="43">
        <v>0</v>
      </c>
      <c r="Q836" s="47"/>
      <c r="R836" s="43">
        <v>0</v>
      </c>
      <c r="S836" s="43">
        <f t="shared" ref="S836" si="241">SUM(N836:P836)-R836-F836</f>
        <v>0</v>
      </c>
      <c r="T836" s="77"/>
    </row>
    <row r="837" spans="2:21" x14ac:dyDescent="0.25">
      <c r="C837" s="6" t="s">
        <v>381</v>
      </c>
      <c r="F837" s="43">
        <f t="shared" si="239"/>
        <v>1864000</v>
      </c>
      <c r="G837" s="47"/>
      <c r="H837" s="43">
        <v>0</v>
      </c>
      <c r="I837" s="47"/>
      <c r="J837" s="43">
        <v>1864000</v>
      </c>
      <c r="K837" s="47"/>
      <c r="L837" s="43">
        <v>0</v>
      </c>
      <c r="M837" s="47"/>
      <c r="N837" s="43">
        <v>902000</v>
      </c>
      <c r="O837" s="47"/>
      <c r="P837" s="43">
        <v>974000</v>
      </c>
      <c r="Q837" s="47"/>
      <c r="R837" s="43">
        <v>12000</v>
      </c>
      <c r="S837" s="43">
        <f t="shared" si="238"/>
        <v>0</v>
      </c>
      <c r="T837" s="12"/>
      <c r="U837" s="78"/>
    </row>
    <row r="838" spans="2:21" x14ac:dyDescent="0.25">
      <c r="C838" s="6" t="s">
        <v>382</v>
      </c>
      <c r="F838" s="43">
        <f t="shared" si="239"/>
        <v>1458000</v>
      </c>
      <c r="G838" s="47"/>
      <c r="H838" s="43">
        <v>362000</v>
      </c>
      <c r="I838" s="47"/>
      <c r="J838" s="43">
        <v>1096000</v>
      </c>
      <c r="K838" s="47"/>
      <c r="L838" s="43">
        <v>0</v>
      </c>
      <c r="M838" s="47"/>
      <c r="N838" s="43">
        <v>698000</v>
      </c>
      <c r="O838" s="47"/>
      <c r="P838" s="43">
        <v>790000</v>
      </c>
      <c r="Q838" s="47"/>
      <c r="R838" s="43">
        <v>30000</v>
      </c>
      <c r="S838" s="43">
        <f t="shared" si="238"/>
        <v>0</v>
      </c>
      <c r="T838" s="12"/>
      <c r="U838" s="78"/>
    </row>
    <row r="839" spans="2:21" s="78" customFormat="1" x14ac:dyDescent="0.25">
      <c r="C839" s="78" t="s">
        <v>530</v>
      </c>
      <c r="D839" s="53"/>
      <c r="F839" s="43">
        <f t="shared" ref="F839" si="242">SUM(H839:L839)</f>
        <v>1504000</v>
      </c>
      <c r="G839" s="47"/>
      <c r="H839" s="43">
        <v>1048000</v>
      </c>
      <c r="I839" s="47"/>
      <c r="J839" s="43">
        <v>456000</v>
      </c>
      <c r="K839" s="47"/>
      <c r="L839" s="43">
        <v>0</v>
      </c>
      <c r="M839" s="47"/>
      <c r="N839" s="43">
        <v>1058000</v>
      </c>
      <c r="O839" s="47"/>
      <c r="P839" s="43">
        <v>446000</v>
      </c>
      <c r="Q839" s="47"/>
      <c r="R839" s="43">
        <v>0</v>
      </c>
      <c r="S839" s="43">
        <f t="shared" ref="S839" si="243">SUM(N839:P839)-R839-F839</f>
        <v>0</v>
      </c>
      <c r="T839" s="77"/>
    </row>
    <row r="840" spans="2:21" x14ac:dyDescent="0.25">
      <c r="B840" s="9"/>
      <c r="C840" s="6" t="s">
        <v>383</v>
      </c>
      <c r="F840" s="43">
        <f t="shared" si="239"/>
        <v>2064000</v>
      </c>
      <c r="G840" s="47"/>
      <c r="H840" s="43">
        <v>1062000</v>
      </c>
      <c r="I840" s="47"/>
      <c r="J840" s="43">
        <v>1002000</v>
      </c>
      <c r="K840" s="47"/>
      <c r="L840" s="43">
        <v>0</v>
      </c>
      <c r="M840" s="47"/>
      <c r="N840" s="43">
        <v>939000</v>
      </c>
      <c r="O840" s="47"/>
      <c r="P840" s="43">
        <v>1264000</v>
      </c>
      <c r="Q840" s="47"/>
      <c r="R840" s="43">
        <v>139000</v>
      </c>
      <c r="S840" s="43">
        <f t="shared" si="238"/>
        <v>0</v>
      </c>
      <c r="T840" s="12"/>
      <c r="U840" s="78"/>
    </row>
    <row r="841" spans="2:21" x14ac:dyDescent="0.25">
      <c r="B841" s="9"/>
      <c r="C841" s="6" t="s">
        <v>157</v>
      </c>
      <c r="D841" s="6"/>
      <c r="G841" s="47"/>
      <c r="I841" s="47"/>
      <c r="K841" s="47"/>
      <c r="M841" s="47"/>
      <c r="O841" s="47"/>
      <c r="Q841" s="47"/>
      <c r="U841" s="78"/>
    </row>
    <row r="842" spans="2:21" x14ac:dyDescent="0.25">
      <c r="B842" s="9"/>
      <c r="D842" s="6" t="s">
        <v>158</v>
      </c>
      <c r="F842" s="43">
        <f t="shared" si="239"/>
        <v>15949000</v>
      </c>
      <c r="G842" s="47"/>
      <c r="H842" s="43">
        <v>10837000</v>
      </c>
      <c r="I842" s="47"/>
      <c r="J842" s="43">
        <v>5112000</v>
      </c>
      <c r="K842" s="47"/>
      <c r="L842" s="43">
        <v>0</v>
      </c>
      <c r="M842" s="47"/>
      <c r="N842" s="43">
        <v>5828000</v>
      </c>
      <c r="O842" s="47"/>
      <c r="P842" s="43">
        <v>12196000</v>
      </c>
      <c r="Q842" s="47"/>
      <c r="R842" s="43">
        <v>2075000</v>
      </c>
      <c r="S842" s="43">
        <f t="shared" si="238"/>
        <v>0</v>
      </c>
      <c r="T842" s="12"/>
      <c r="U842" s="78"/>
    </row>
    <row r="843" spans="2:21" x14ac:dyDescent="0.25">
      <c r="B843" s="9"/>
      <c r="C843" s="6" t="s">
        <v>384</v>
      </c>
      <c r="F843" s="43">
        <f t="shared" si="239"/>
        <v>3592000</v>
      </c>
      <c r="G843" s="47"/>
      <c r="H843" s="43">
        <v>3494000</v>
      </c>
      <c r="I843" s="47"/>
      <c r="J843" s="43">
        <v>98000</v>
      </c>
      <c r="K843" s="47"/>
      <c r="L843" s="43">
        <v>0</v>
      </c>
      <c r="M843" s="47"/>
      <c r="N843" s="43">
        <v>1912000</v>
      </c>
      <c r="O843" s="47"/>
      <c r="P843" s="43">
        <v>1827000</v>
      </c>
      <c r="Q843" s="47"/>
      <c r="R843" s="43">
        <v>147000</v>
      </c>
      <c r="S843" s="43">
        <f t="shared" si="238"/>
        <v>0</v>
      </c>
      <c r="T843" s="12"/>
      <c r="U843" s="78"/>
    </row>
    <row r="844" spans="2:21" s="78" customFormat="1" x14ac:dyDescent="0.25">
      <c r="B844" s="53"/>
      <c r="C844" s="78" t="s">
        <v>385</v>
      </c>
      <c r="D844" s="53"/>
      <c r="F844" s="43">
        <f t="shared" ref="F844:F845" si="244">SUM(H844:L844)</f>
        <v>1897000</v>
      </c>
      <c r="G844" s="47"/>
      <c r="H844" s="43">
        <v>1729000</v>
      </c>
      <c r="I844" s="47"/>
      <c r="J844" s="43">
        <v>168000</v>
      </c>
      <c r="K844" s="47"/>
      <c r="L844" s="43">
        <v>0</v>
      </c>
      <c r="M844" s="47"/>
      <c r="N844" s="43">
        <v>875000</v>
      </c>
      <c r="O844" s="47"/>
      <c r="P844" s="43">
        <v>1022000</v>
      </c>
      <c r="Q844" s="47"/>
      <c r="R844" s="43">
        <v>0</v>
      </c>
      <c r="S844" s="43">
        <f t="shared" ref="S844:S845" si="245">SUM(N844:P844)-R844-F844</f>
        <v>0</v>
      </c>
      <c r="T844" s="77"/>
    </row>
    <row r="845" spans="2:21" s="78" customFormat="1" x14ac:dyDescent="0.25">
      <c r="B845" s="53"/>
      <c r="C845" s="78" t="s">
        <v>531</v>
      </c>
      <c r="D845" s="53"/>
      <c r="F845" s="43">
        <f t="shared" si="244"/>
        <v>1526000</v>
      </c>
      <c r="G845" s="47"/>
      <c r="H845" s="43">
        <v>1116000</v>
      </c>
      <c r="I845" s="47"/>
      <c r="J845" s="43">
        <v>410000</v>
      </c>
      <c r="K845" s="47"/>
      <c r="L845" s="43">
        <v>0</v>
      </c>
      <c r="M845" s="47"/>
      <c r="N845" s="43">
        <v>1117000</v>
      </c>
      <c r="O845" s="47"/>
      <c r="P845" s="43">
        <v>410000</v>
      </c>
      <c r="Q845" s="47"/>
      <c r="R845" s="43">
        <v>1000</v>
      </c>
      <c r="S845" s="43">
        <f t="shared" si="245"/>
        <v>0</v>
      </c>
      <c r="T845" s="77"/>
    </row>
    <row r="846" spans="2:21" x14ac:dyDescent="0.25">
      <c r="B846" s="9"/>
      <c r="C846" s="6" t="s">
        <v>532</v>
      </c>
      <c r="F846" s="46">
        <f t="shared" ref="F846" si="246">SUM(H846:L846)</f>
        <v>3909000</v>
      </c>
      <c r="G846" s="47"/>
      <c r="H846" s="46">
        <v>3317000</v>
      </c>
      <c r="I846" s="47"/>
      <c r="J846" s="46">
        <v>584000</v>
      </c>
      <c r="K846" s="47"/>
      <c r="L846" s="46">
        <v>8000</v>
      </c>
      <c r="M846" s="47"/>
      <c r="N846" s="46">
        <v>2346000</v>
      </c>
      <c r="O846" s="47"/>
      <c r="P846" s="46">
        <v>1563000</v>
      </c>
      <c r="Q846" s="47"/>
      <c r="R846" s="46">
        <v>0</v>
      </c>
      <c r="S846" s="43">
        <f t="shared" si="238"/>
        <v>0</v>
      </c>
      <c r="T846" s="12"/>
      <c r="U846" s="78"/>
    </row>
    <row r="847" spans="2:21" x14ac:dyDescent="0.25">
      <c r="F847" s="48"/>
      <c r="G847" s="47"/>
      <c r="H847" s="48"/>
      <c r="I847" s="47"/>
      <c r="J847" s="48"/>
      <c r="K847" s="47"/>
      <c r="L847" s="48"/>
      <c r="M847" s="47"/>
      <c r="N847" s="48"/>
      <c r="O847" s="47"/>
      <c r="P847" s="48"/>
      <c r="Q847" s="47"/>
      <c r="R847" s="48"/>
      <c r="T847" s="12"/>
    </row>
    <row r="848" spans="2:21" x14ac:dyDescent="0.25">
      <c r="E848" s="6" t="s">
        <v>4</v>
      </c>
      <c r="F848" s="46">
        <f>SUM(F834:F846)</f>
        <v>50861000</v>
      </c>
      <c r="G848" s="47"/>
      <c r="H848" s="46">
        <f>SUM(H834:H846)</f>
        <v>6752000</v>
      </c>
      <c r="I848" s="47"/>
      <c r="J848" s="46">
        <f>SUM(J834:J846)</f>
        <v>43765000</v>
      </c>
      <c r="K848" s="47"/>
      <c r="L848" s="46">
        <f>SUM(L834:L846)</f>
        <v>344000</v>
      </c>
      <c r="M848" s="47"/>
      <c r="N848" s="46">
        <f>SUM(N834:N846)</f>
        <v>29830000</v>
      </c>
      <c r="O848" s="47"/>
      <c r="P848" s="46">
        <f>SUM(P834:P846)</f>
        <v>32681000</v>
      </c>
      <c r="Q848" s="47"/>
      <c r="R848" s="46">
        <f>SUM(R834:R846)</f>
        <v>11650000</v>
      </c>
      <c r="S848" s="43">
        <f t="shared" si="238"/>
        <v>0</v>
      </c>
      <c r="T848" s="12"/>
    </row>
    <row r="849" spans="1:21" x14ac:dyDescent="0.25">
      <c r="F849" s="48"/>
      <c r="G849" s="47"/>
      <c r="H849" s="48"/>
      <c r="I849" s="47"/>
      <c r="J849" s="48"/>
      <c r="K849" s="47"/>
      <c r="L849" s="48"/>
      <c r="M849" s="47"/>
      <c r="N849" s="48"/>
      <c r="O849" s="47"/>
      <c r="P849" s="48"/>
      <c r="Q849" s="47"/>
      <c r="R849" s="48"/>
      <c r="T849" s="12"/>
    </row>
    <row r="850" spans="1:21" x14ac:dyDescent="0.25">
      <c r="B850" s="6" t="s">
        <v>386</v>
      </c>
      <c r="F850" s="48"/>
      <c r="G850" s="47"/>
      <c r="H850" s="48"/>
      <c r="I850" s="47"/>
      <c r="J850" s="48"/>
      <c r="K850" s="47"/>
      <c r="L850" s="48"/>
      <c r="M850" s="47"/>
      <c r="N850" s="48"/>
      <c r="O850" s="47"/>
      <c r="P850" s="48"/>
      <c r="Q850" s="47"/>
      <c r="R850" s="48"/>
      <c r="T850" s="12"/>
    </row>
    <row r="851" spans="1:21" x14ac:dyDescent="0.25">
      <c r="C851" s="6" t="s">
        <v>159</v>
      </c>
      <c r="D851" s="6"/>
    </row>
    <row r="852" spans="1:21" x14ac:dyDescent="0.25">
      <c r="D852" s="6" t="s">
        <v>160</v>
      </c>
      <c r="F852" s="43">
        <f>SUM(H852:L852)</f>
        <v>1418000</v>
      </c>
      <c r="G852" s="47"/>
      <c r="H852" s="43">
        <v>1418000</v>
      </c>
      <c r="I852" s="47"/>
      <c r="J852" s="43">
        <v>0</v>
      </c>
      <c r="K852" s="47"/>
      <c r="L852" s="43">
        <v>0</v>
      </c>
      <c r="M852" s="47"/>
      <c r="N852" s="43">
        <v>844000</v>
      </c>
      <c r="O852" s="47"/>
      <c r="P852" s="43">
        <v>573000</v>
      </c>
      <c r="Q852" s="47"/>
      <c r="R852" s="43">
        <v>-1000</v>
      </c>
      <c r="S852" s="43">
        <f t="shared" ref="S852" si="247">SUM(N852:P852)-R852-F852</f>
        <v>0</v>
      </c>
      <c r="T852" s="12"/>
    </row>
    <row r="853" spans="1:21" s="78" customFormat="1" x14ac:dyDescent="0.25">
      <c r="C853" s="78" t="s">
        <v>159</v>
      </c>
      <c r="D853" s="53"/>
      <c r="F853" s="43"/>
      <c r="G853" s="44"/>
      <c r="H853" s="43"/>
      <c r="I853" s="43"/>
      <c r="J853" s="43"/>
      <c r="K853" s="43"/>
      <c r="L853" s="43"/>
      <c r="M853" s="43"/>
      <c r="N853" s="43"/>
      <c r="O853" s="43"/>
      <c r="P853" s="43"/>
      <c r="Q853" s="43"/>
      <c r="R853" s="43"/>
      <c r="S853" s="5"/>
    </row>
    <row r="854" spans="1:21" x14ac:dyDescent="0.25">
      <c r="B854" s="9"/>
      <c r="D854" s="6" t="s">
        <v>161</v>
      </c>
      <c r="F854" s="43">
        <f t="shared" ref="F854:F859" si="248">SUM(H854:L854)</f>
        <v>10219000</v>
      </c>
      <c r="G854" s="47"/>
      <c r="H854" s="43">
        <v>3369000</v>
      </c>
      <c r="I854" s="47"/>
      <c r="J854" s="43">
        <v>6850000</v>
      </c>
      <c r="K854" s="47"/>
      <c r="L854" s="43">
        <v>0</v>
      </c>
      <c r="M854" s="47"/>
      <c r="N854" s="43">
        <v>6879000</v>
      </c>
      <c r="O854" s="47"/>
      <c r="P854" s="43">
        <v>6608000</v>
      </c>
      <c r="Q854" s="47"/>
      <c r="R854" s="43">
        <v>3268000</v>
      </c>
      <c r="S854" s="43">
        <f t="shared" ref="S854" si="249">SUM(N854:P854)-R854-F854</f>
        <v>0</v>
      </c>
      <c r="T854" s="12"/>
      <c r="U854" s="78"/>
    </row>
    <row r="855" spans="1:21" s="78" customFormat="1" x14ac:dyDescent="0.25">
      <c r="C855" s="78" t="s">
        <v>159</v>
      </c>
      <c r="D855" s="53"/>
      <c r="F855" s="43"/>
      <c r="G855" s="44"/>
      <c r="H855" s="43"/>
      <c r="I855" s="43"/>
      <c r="J855" s="43"/>
      <c r="K855" s="43"/>
      <c r="L855" s="43"/>
      <c r="M855" s="43"/>
      <c r="N855" s="43"/>
      <c r="O855" s="43"/>
      <c r="P855" s="43"/>
      <c r="Q855" s="43"/>
      <c r="R855" s="43"/>
      <c r="S855" s="5"/>
    </row>
    <row r="856" spans="1:21" x14ac:dyDescent="0.25">
      <c r="D856" s="6" t="s">
        <v>162</v>
      </c>
      <c r="F856" s="43">
        <f t="shared" si="248"/>
        <v>2693000</v>
      </c>
      <c r="G856" s="47"/>
      <c r="H856" s="43">
        <v>1768000</v>
      </c>
      <c r="I856" s="47"/>
      <c r="J856" s="43">
        <v>925000</v>
      </c>
      <c r="K856" s="47"/>
      <c r="L856" s="43">
        <v>0</v>
      </c>
      <c r="M856" s="47"/>
      <c r="N856" s="43">
        <v>1694000</v>
      </c>
      <c r="O856" s="47"/>
      <c r="P856" s="43">
        <v>998000</v>
      </c>
      <c r="Q856" s="47"/>
      <c r="R856" s="43">
        <v>-1000</v>
      </c>
      <c r="S856" s="43">
        <f t="shared" ref="S856:S860" si="250">SUM(N856:P856)-R856-F856</f>
        <v>0</v>
      </c>
      <c r="T856" s="12"/>
      <c r="U856" s="78"/>
    </row>
    <row r="857" spans="1:21" x14ac:dyDescent="0.25">
      <c r="C857" s="6" t="s">
        <v>387</v>
      </c>
      <c r="F857" s="43">
        <f t="shared" si="248"/>
        <v>-184000</v>
      </c>
      <c r="G857" s="47"/>
      <c r="H857" s="43">
        <v>16000</v>
      </c>
      <c r="I857" s="47"/>
      <c r="J857" s="43">
        <v>-200000</v>
      </c>
      <c r="K857" s="47"/>
      <c r="L857" s="43">
        <v>0</v>
      </c>
      <c r="M857" s="47"/>
      <c r="N857" s="43">
        <v>0</v>
      </c>
      <c r="O857" s="47"/>
      <c r="P857" s="43">
        <v>-184000</v>
      </c>
      <c r="Q857" s="47"/>
      <c r="R857" s="43">
        <v>0</v>
      </c>
      <c r="S857" s="43">
        <f t="shared" si="250"/>
        <v>0</v>
      </c>
      <c r="T857" s="12"/>
      <c r="U857" s="78"/>
    </row>
    <row r="858" spans="1:21" x14ac:dyDescent="0.25">
      <c r="C858" s="6" t="s">
        <v>388</v>
      </c>
      <c r="F858" s="43">
        <f t="shared" si="248"/>
        <v>492000</v>
      </c>
      <c r="G858" s="47"/>
      <c r="H858" s="43">
        <v>421000</v>
      </c>
      <c r="I858" s="47"/>
      <c r="J858" s="43">
        <v>71000</v>
      </c>
      <c r="K858" s="47"/>
      <c r="L858" s="43">
        <v>0</v>
      </c>
      <c r="M858" s="47"/>
      <c r="N858" s="43">
        <v>293000</v>
      </c>
      <c r="O858" s="47"/>
      <c r="P858" s="43">
        <v>214000</v>
      </c>
      <c r="Q858" s="47"/>
      <c r="R858" s="43">
        <v>15000</v>
      </c>
      <c r="S858" s="43">
        <f t="shared" si="250"/>
        <v>0</v>
      </c>
      <c r="T858" s="12"/>
      <c r="U858" s="78"/>
    </row>
    <row r="859" spans="1:21" x14ac:dyDescent="0.25">
      <c r="C859" s="6" t="s">
        <v>389</v>
      </c>
      <c r="F859" s="43">
        <f t="shared" si="248"/>
        <v>2129000</v>
      </c>
      <c r="G859" s="47"/>
      <c r="H859" s="43">
        <v>1074000</v>
      </c>
      <c r="I859" s="47"/>
      <c r="J859" s="43">
        <v>1055000</v>
      </c>
      <c r="K859" s="47"/>
      <c r="L859" s="43">
        <v>0</v>
      </c>
      <c r="M859" s="47"/>
      <c r="N859" s="43">
        <v>1398000</v>
      </c>
      <c r="O859" s="47"/>
      <c r="P859" s="43">
        <v>731000</v>
      </c>
      <c r="Q859" s="47"/>
      <c r="R859" s="43">
        <v>0</v>
      </c>
      <c r="S859" s="43">
        <f t="shared" si="250"/>
        <v>0</v>
      </c>
      <c r="T859" s="12"/>
      <c r="U859" s="78"/>
    </row>
    <row r="860" spans="1:21" x14ac:dyDescent="0.25">
      <c r="C860" s="6" t="s">
        <v>390</v>
      </c>
      <c r="F860" s="46">
        <f>SUM(H860:L860)</f>
        <v>21252000</v>
      </c>
      <c r="G860" s="47"/>
      <c r="H860" s="46">
        <v>4498000</v>
      </c>
      <c r="I860" s="47"/>
      <c r="J860" s="46">
        <v>16501000</v>
      </c>
      <c r="K860" s="47"/>
      <c r="L860" s="46">
        <v>253000</v>
      </c>
      <c r="M860" s="47"/>
      <c r="N860" s="46">
        <v>12005000</v>
      </c>
      <c r="O860" s="47"/>
      <c r="P860" s="46">
        <v>9264000</v>
      </c>
      <c r="Q860" s="47"/>
      <c r="R860" s="46">
        <v>17000</v>
      </c>
      <c r="S860" s="43">
        <f t="shared" si="250"/>
        <v>0</v>
      </c>
      <c r="T860" s="12"/>
      <c r="U860" s="78"/>
    </row>
    <row r="861" spans="1:21" x14ac:dyDescent="0.25">
      <c r="G861" s="47"/>
      <c r="I861" s="47"/>
      <c r="K861" s="47"/>
      <c r="M861" s="47"/>
      <c r="O861" s="47"/>
      <c r="Q861" s="47"/>
      <c r="T861" s="12"/>
    </row>
    <row r="862" spans="1:21" x14ac:dyDescent="0.25">
      <c r="A862" s="11"/>
      <c r="B862" s="11"/>
      <c r="E862" s="6" t="s">
        <v>4</v>
      </c>
      <c r="F862" s="46">
        <f>SUM(F852:F860)</f>
        <v>38019000</v>
      </c>
      <c r="G862" s="47"/>
      <c r="H862" s="46">
        <f>SUM(H852:H860)</f>
        <v>12564000</v>
      </c>
      <c r="I862" s="47"/>
      <c r="J862" s="46">
        <f>SUM(J852:J860)</f>
        <v>25202000</v>
      </c>
      <c r="K862" s="47"/>
      <c r="L862" s="46">
        <f>SUM(L852:L860)</f>
        <v>253000</v>
      </c>
      <c r="M862" s="47"/>
      <c r="N862" s="46">
        <f>SUM(N852:N860)</f>
        <v>23113000</v>
      </c>
      <c r="O862" s="47"/>
      <c r="P862" s="46">
        <f>SUM(P852:P860)</f>
        <v>18204000</v>
      </c>
      <c r="Q862" s="47"/>
      <c r="R862" s="46">
        <f>SUM(R852:R860)</f>
        <v>3298000</v>
      </c>
      <c r="S862" s="43">
        <f t="shared" ref="S862" si="251">SUM(N862:P862)-R862-F862</f>
        <v>0</v>
      </c>
      <c r="T862" s="12"/>
    </row>
    <row r="863" spans="1:21" x14ac:dyDescent="0.25">
      <c r="G863" s="47"/>
      <c r="I863" s="47"/>
      <c r="K863" s="47"/>
      <c r="M863" s="47"/>
      <c r="O863" s="47"/>
      <c r="Q863" s="47"/>
      <c r="T863" s="12"/>
    </row>
    <row r="864" spans="1:21" x14ac:dyDescent="0.25">
      <c r="B864" s="6" t="s">
        <v>391</v>
      </c>
      <c r="G864" s="47"/>
      <c r="I864" s="47"/>
      <c r="K864" s="47"/>
      <c r="M864" s="47"/>
      <c r="O864" s="47"/>
      <c r="Q864" s="47"/>
      <c r="T864" s="12"/>
    </row>
    <row r="865" spans="2:21" x14ac:dyDescent="0.25">
      <c r="C865" s="6" t="s">
        <v>392</v>
      </c>
      <c r="F865" s="43">
        <f>SUM(H865:L865)</f>
        <v>-1666000</v>
      </c>
      <c r="G865" s="47"/>
      <c r="H865" s="43">
        <v>0</v>
      </c>
      <c r="I865" s="47"/>
      <c r="J865" s="43">
        <v>-1666000</v>
      </c>
      <c r="K865" s="47"/>
      <c r="L865" s="43">
        <v>0</v>
      </c>
      <c r="M865" s="47"/>
      <c r="N865" s="43">
        <v>0</v>
      </c>
      <c r="O865" s="47"/>
      <c r="P865" s="43">
        <v>0</v>
      </c>
      <c r="Q865" s="47"/>
      <c r="R865" s="43">
        <v>1666000</v>
      </c>
      <c r="S865" s="43">
        <f t="shared" ref="S865:S883" si="252">SUM(N865:P865)-R865-F865</f>
        <v>0</v>
      </c>
      <c r="T865" s="12"/>
    </row>
    <row r="866" spans="2:21" x14ac:dyDescent="0.25">
      <c r="B866" s="9"/>
      <c r="C866" s="6" t="s">
        <v>393</v>
      </c>
      <c r="F866" s="43">
        <f t="shared" ref="F866:F882" si="253">SUM(H866:L866)</f>
        <v>725000</v>
      </c>
      <c r="G866" s="47"/>
      <c r="H866" s="43">
        <v>95000</v>
      </c>
      <c r="I866" s="47"/>
      <c r="J866" s="43">
        <v>630000</v>
      </c>
      <c r="K866" s="47"/>
      <c r="L866" s="43">
        <v>0</v>
      </c>
      <c r="M866" s="47"/>
      <c r="N866" s="43">
        <v>635000</v>
      </c>
      <c r="O866" s="47"/>
      <c r="P866" s="43">
        <v>367000</v>
      </c>
      <c r="Q866" s="47"/>
      <c r="R866" s="43">
        <v>277000</v>
      </c>
      <c r="S866" s="43">
        <f t="shared" si="252"/>
        <v>0</v>
      </c>
      <c r="T866" s="12"/>
      <c r="U866" s="78"/>
    </row>
    <row r="867" spans="2:21" x14ac:dyDescent="0.25">
      <c r="B867" s="9"/>
      <c r="C867" s="6" t="s">
        <v>394</v>
      </c>
      <c r="F867" s="43">
        <f t="shared" si="253"/>
        <v>511000</v>
      </c>
      <c r="G867" s="47"/>
      <c r="H867" s="43">
        <v>0</v>
      </c>
      <c r="I867" s="47"/>
      <c r="J867" s="43">
        <v>511000</v>
      </c>
      <c r="K867" s="47"/>
      <c r="L867" s="43">
        <v>0</v>
      </c>
      <c r="M867" s="47"/>
      <c r="N867" s="43">
        <v>350000</v>
      </c>
      <c r="O867" s="47"/>
      <c r="P867" s="43">
        <v>161000</v>
      </c>
      <c r="Q867" s="47"/>
      <c r="R867" s="43">
        <v>0</v>
      </c>
      <c r="S867" s="43">
        <f t="shared" si="252"/>
        <v>0</v>
      </c>
      <c r="T867" s="12"/>
      <c r="U867" s="78"/>
    </row>
    <row r="868" spans="2:21" x14ac:dyDescent="0.25">
      <c r="B868" s="9"/>
      <c r="C868" s="6" t="s">
        <v>395</v>
      </c>
      <c r="F868" s="43">
        <f t="shared" si="253"/>
        <v>8373000</v>
      </c>
      <c r="G868" s="47"/>
      <c r="H868" s="43">
        <v>3570000</v>
      </c>
      <c r="I868" s="47"/>
      <c r="J868" s="43">
        <v>4702000</v>
      </c>
      <c r="K868" s="47"/>
      <c r="L868" s="43">
        <v>101000</v>
      </c>
      <c r="M868" s="47"/>
      <c r="N868" s="43">
        <v>3857000</v>
      </c>
      <c r="O868" s="47"/>
      <c r="P868" s="43">
        <v>4756000</v>
      </c>
      <c r="Q868" s="47"/>
      <c r="R868" s="43">
        <v>240000</v>
      </c>
      <c r="S868" s="43">
        <f t="shared" si="252"/>
        <v>0</v>
      </c>
      <c r="T868" s="12"/>
      <c r="U868" s="78"/>
    </row>
    <row r="869" spans="2:21" x14ac:dyDescent="0.25">
      <c r="B869" s="9"/>
      <c r="C869" s="6" t="s">
        <v>396</v>
      </c>
      <c r="F869" s="43">
        <f t="shared" si="253"/>
        <v>129000</v>
      </c>
      <c r="G869" s="47"/>
      <c r="H869" s="43">
        <v>0</v>
      </c>
      <c r="I869" s="47"/>
      <c r="J869" s="43">
        <v>129000</v>
      </c>
      <c r="K869" s="47"/>
      <c r="L869" s="43">
        <v>0</v>
      </c>
      <c r="M869" s="47"/>
      <c r="N869" s="43">
        <v>0</v>
      </c>
      <c r="O869" s="47"/>
      <c r="P869" s="43">
        <v>129000</v>
      </c>
      <c r="Q869" s="47"/>
      <c r="R869" s="43">
        <v>0</v>
      </c>
      <c r="S869" s="43">
        <f t="shared" si="252"/>
        <v>0</v>
      </c>
      <c r="T869" s="12"/>
      <c r="U869" s="78"/>
    </row>
    <row r="870" spans="2:21" s="78" customFormat="1" x14ac:dyDescent="0.25">
      <c r="B870" s="53"/>
      <c r="C870" s="78" t="s">
        <v>533</v>
      </c>
      <c r="D870" s="53"/>
      <c r="F870" s="43">
        <f t="shared" ref="F870" si="254">SUM(H870:L870)</f>
        <v>-168000</v>
      </c>
      <c r="G870" s="47"/>
      <c r="H870" s="43">
        <v>0</v>
      </c>
      <c r="I870" s="47"/>
      <c r="J870" s="43">
        <v>-168000</v>
      </c>
      <c r="K870" s="47"/>
      <c r="L870" s="43">
        <v>0</v>
      </c>
      <c r="M870" s="47"/>
      <c r="N870" s="43">
        <v>0</v>
      </c>
      <c r="O870" s="47"/>
      <c r="P870" s="43">
        <v>-19000</v>
      </c>
      <c r="Q870" s="47"/>
      <c r="R870" s="43">
        <v>149000</v>
      </c>
      <c r="S870" s="43">
        <f t="shared" ref="S870" si="255">SUM(N870:P870)-R870-F870</f>
        <v>0</v>
      </c>
      <c r="T870" s="77"/>
    </row>
    <row r="871" spans="2:21" x14ac:dyDescent="0.25">
      <c r="B871" s="9"/>
      <c r="C871" s="6" t="s">
        <v>22</v>
      </c>
      <c r="F871" s="43">
        <f t="shared" si="253"/>
        <v>-19634000</v>
      </c>
      <c r="G871" s="47"/>
      <c r="H871" s="43">
        <v>-1703000</v>
      </c>
      <c r="I871" s="47"/>
      <c r="J871" s="43">
        <v>-17931000</v>
      </c>
      <c r="K871" s="47"/>
      <c r="L871" s="43">
        <v>0</v>
      </c>
      <c r="M871" s="47"/>
      <c r="N871" s="43">
        <v>262000</v>
      </c>
      <c r="O871" s="47"/>
      <c r="P871" s="43">
        <v>-6932000</v>
      </c>
      <c r="Q871" s="47"/>
      <c r="R871" s="43">
        <v>12964000</v>
      </c>
      <c r="S871" s="43">
        <f t="shared" si="252"/>
        <v>0</v>
      </c>
      <c r="T871" s="12"/>
      <c r="U871" s="78"/>
    </row>
    <row r="872" spans="2:21" x14ac:dyDescent="0.25">
      <c r="B872" s="9"/>
      <c r="C872" s="6" t="s">
        <v>397</v>
      </c>
      <c r="F872" s="43">
        <f t="shared" si="253"/>
        <v>12086000</v>
      </c>
      <c r="G872" s="47"/>
      <c r="H872" s="43">
        <v>11233000</v>
      </c>
      <c r="I872" s="47"/>
      <c r="J872" s="43">
        <v>853000</v>
      </c>
      <c r="K872" s="47"/>
      <c r="L872" s="43">
        <v>0</v>
      </c>
      <c r="M872" s="47"/>
      <c r="N872" s="43">
        <v>8581000</v>
      </c>
      <c r="O872" s="47"/>
      <c r="P872" s="43">
        <v>8995000</v>
      </c>
      <c r="Q872" s="47"/>
      <c r="R872" s="43">
        <v>5490000</v>
      </c>
      <c r="S872" s="43">
        <f t="shared" si="252"/>
        <v>0</v>
      </c>
      <c r="T872" s="12"/>
      <c r="U872" s="78"/>
    </row>
    <row r="873" spans="2:21" x14ac:dyDescent="0.25">
      <c r="C873" s="6" t="s">
        <v>398</v>
      </c>
      <c r="F873" s="43">
        <f t="shared" si="253"/>
        <v>3455000</v>
      </c>
      <c r="G873" s="47"/>
      <c r="H873" s="43">
        <v>2269000</v>
      </c>
      <c r="I873" s="47"/>
      <c r="J873" s="43">
        <v>1185000</v>
      </c>
      <c r="K873" s="47"/>
      <c r="L873" s="43">
        <v>1000</v>
      </c>
      <c r="M873" s="47"/>
      <c r="N873" s="43">
        <v>1301000</v>
      </c>
      <c r="O873" s="47"/>
      <c r="P873" s="43">
        <v>2154000</v>
      </c>
      <c r="Q873" s="47"/>
      <c r="R873" s="43">
        <v>0</v>
      </c>
      <c r="S873" s="43">
        <f t="shared" si="252"/>
        <v>0</v>
      </c>
      <c r="T873" s="12"/>
      <c r="U873" s="78"/>
    </row>
    <row r="874" spans="2:21" x14ac:dyDescent="0.25">
      <c r="B874" s="78"/>
      <c r="C874" s="6" t="s">
        <v>483</v>
      </c>
      <c r="F874" s="43">
        <f>SUM(H874:L874)</f>
        <v>6765000</v>
      </c>
      <c r="G874" s="47"/>
      <c r="H874" s="43">
        <v>2417000</v>
      </c>
      <c r="I874" s="47"/>
      <c r="J874" s="43">
        <v>4348000</v>
      </c>
      <c r="K874" s="47"/>
      <c r="L874" s="43">
        <v>0</v>
      </c>
      <c r="M874" s="47"/>
      <c r="N874" s="43">
        <v>5249000</v>
      </c>
      <c r="O874" s="47"/>
      <c r="P874" s="43">
        <v>9626000</v>
      </c>
      <c r="Q874" s="47"/>
      <c r="R874" s="43">
        <v>8110000</v>
      </c>
      <c r="S874" s="43">
        <f t="shared" si="252"/>
        <v>0</v>
      </c>
      <c r="T874" s="12"/>
      <c r="U874" s="78"/>
    </row>
    <row r="875" spans="2:21" x14ac:dyDescent="0.25">
      <c r="B875" s="53"/>
      <c r="C875" s="6" t="s">
        <v>399</v>
      </c>
      <c r="F875" s="43">
        <f>SUM(H875:L875)</f>
        <v>4731000</v>
      </c>
      <c r="G875" s="47"/>
      <c r="H875" s="43">
        <v>3433000</v>
      </c>
      <c r="I875" s="47"/>
      <c r="J875" s="43">
        <v>1298000</v>
      </c>
      <c r="K875" s="47"/>
      <c r="L875" s="43">
        <v>0</v>
      </c>
      <c r="M875" s="47"/>
      <c r="N875" s="43">
        <v>2717000</v>
      </c>
      <c r="O875" s="47"/>
      <c r="P875" s="43">
        <v>3463000</v>
      </c>
      <c r="Q875" s="47"/>
      <c r="R875" s="43">
        <v>1449000</v>
      </c>
      <c r="S875" s="43">
        <f t="shared" si="252"/>
        <v>0</v>
      </c>
      <c r="T875" s="12"/>
      <c r="U875" s="78"/>
    </row>
    <row r="876" spans="2:21" s="72" customFormat="1" x14ac:dyDescent="0.25">
      <c r="C876" s="75" t="s">
        <v>482</v>
      </c>
      <c r="D876" s="53"/>
      <c r="F876" s="43">
        <f t="shared" si="253"/>
        <v>336000</v>
      </c>
      <c r="G876" s="47"/>
      <c r="H876" s="43">
        <v>0</v>
      </c>
      <c r="I876" s="47"/>
      <c r="J876" s="43">
        <v>331000</v>
      </c>
      <c r="K876" s="47"/>
      <c r="L876" s="43">
        <v>5000</v>
      </c>
      <c r="M876" s="47"/>
      <c r="N876" s="43">
        <v>202000</v>
      </c>
      <c r="O876" s="47"/>
      <c r="P876" s="43">
        <v>134000</v>
      </c>
      <c r="Q876" s="47"/>
      <c r="R876" s="43">
        <v>0</v>
      </c>
      <c r="S876" s="43">
        <f t="shared" si="252"/>
        <v>0</v>
      </c>
      <c r="T876" s="71"/>
      <c r="U876" s="78"/>
    </row>
    <row r="877" spans="2:21" x14ac:dyDescent="0.25">
      <c r="C877" s="6" t="s">
        <v>400</v>
      </c>
      <c r="F877" s="43">
        <f t="shared" si="253"/>
        <v>660000</v>
      </c>
      <c r="G877" s="47"/>
      <c r="H877" s="43">
        <v>135000</v>
      </c>
      <c r="I877" s="47"/>
      <c r="J877" s="43">
        <v>525000</v>
      </c>
      <c r="K877" s="47"/>
      <c r="L877" s="43">
        <v>0</v>
      </c>
      <c r="M877" s="47"/>
      <c r="N877" s="43">
        <v>61000</v>
      </c>
      <c r="O877" s="47"/>
      <c r="P877" s="43">
        <v>1472000</v>
      </c>
      <c r="Q877" s="47"/>
      <c r="R877" s="43">
        <v>873000</v>
      </c>
      <c r="S877" s="43">
        <f t="shared" si="252"/>
        <v>0</v>
      </c>
      <c r="T877" s="12"/>
      <c r="U877" s="78"/>
    </row>
    <row r="878" spans="2:21" x14ac:dyDescent="0.25">
      <c r="B878" s="9"/>
      <c r="C878" s="6" t="s">
        <v>401</v>
      </c>
      <c r="F878" s="43">
        <f t="shared" si="253"/>
        <v>29000</v>
      </c>
      <c r="G878" s="47"/>
      <c r="H878" s="43">
        <v>10000</v>
      </c>
      <c r="I878" s="47"/>
      <c r="J878" s="43">
        <v>19000</v>
      </c>
      <c r="K878" s="47"/>
      <c r="L878" s="43">
        <v>0</v>
      </c>
      <c r="M878" s="47"/>
      <c r="N878" s="43">
        <v>0</v>
      </c>
      <c r="O878" s="47"/>
      <c r="P878" s="43">
        <v>29000</v>
      </c>
      <c r="Q878" s="47"/>
      <c r="R878" s="43">
        <v>0</v>
      </c>
      <c r="S878" s="43">
        <f t="shared" si="252"/>
        <v>0</v>
      </c>
      <c r="T878" s="12"/>
      <c r="U878" s="78"/>
    </row>
    <row r="879" spans="2:21" x14ac:dyDescent="0.25">
      <c r="B879" s="9"/>
      <c r="C879" s="6" t="s">
        <v>402</v>
      </c>
      <c r="F879" s="43">
        <f t="shared" si="253"/>
        <v>2873000</v>
      </c>
      <c r="G879" s="47"/>
      <c r="H879" s="43">
        <v>1843000</v>
      </c>
      <c r="I879" s="47"/>
      <c r="J879" s="43">
        <v>1030000</v>
      </c>
      <c r="K879" s="47"/>
      <c r="L879" s="43">
        <v>0</v>
      </c>
      <c r="M879" s="47"/>
      <c r="N879" s="43">
        <v>1513000</v>
      </c>
      <c r="O879" s="47"/>
      <c r="P879" s="43">
        <v>2299000</v>
      </c>
      <c r="Q879" s="47"/>
      <c r="R879" s="43">
        <v>939000</v>
      </c>
      <c r="S879" s="43">
        <f t="shared" si="252"/>
        <v>0</v>
      </c>
      <c r="T879" s="12"/>
      <c r="U879" s="78"/>
    </row>
    <row r="880" spans="2:21" x14ac:dyDescent="0.25">
      <c r="B880" s="9"/>
      <c r="C880" s="6" t="s">
        <v>163</v>
      </c>
      <c r="F880" s="43">
        <f t="shared" si="253"/>
        <v>6980000</v>
      </c>
      <c r="G880" s="47"/>
      <c r="H880" s="43">
        <v>649000</v>
      </c>
      <c r="I880" s="47"/>
      <c r="J880" s="43">
        <v>6326000</v>
      </c>
      <c r="K880" s="47"/>
      <c r="L880" s="43">
        <v>5000</v>
      </c>
      <c r="M880" s="47"/>
      <c r="N880" s="43">
        <v>4590000</v>
      </c>
      <c r="O880" s="47"/>
      <c r="P880" s="43">
        <v>2390000</v>
      </c>
      <c r="Q880" s="47"/>
      <c r="R880" s="43">
        <v>0</v>
      </c>
      <c r="S880" s="43">
        <f t="shared" si="252"/>
        <v>0</v>
      </c>
      <c r="T880" s="12"/>
      <c r="U880" s="78"/>
    </row>
    <row r="881" spans="2:21" x14ac:dyDescent="0.25">
      <c r="B881" s="9"/>
      <c r="C881" s="6" t="s">
        <v>403</v>
      </c>
      <c r="F881" s="43">
        <f t="shared" si="253"/>
        <v>21000</v>
      </c>
      <c r="G881" s="47"/>
      <c r="H881" s="43">
        <v>0</v>
      </c>
      <c r="I881" s="47"/>
      <c r="J881" s="43">
        <v>21000</v>
      </c>
      <c r="K881" s="47"/>
      <c r="L881" s="43">
        <v>0</v>
      </c>
      <c r="M881" s="47"/>
      <c r="N881" s="43">
        <v>11103000</v>
      </c>
      <c r="O881" s="47"/>
      <c r="P881" s="43">
        <v>1793000</v>
      </c>
      <c r="Q881" s="47"/>
      <c r="R881" s="43">
        <v>12875000</v>
      </c>
      <c r="S881" s="43">
        <f t="shared" si="252"/>
        <v>0</v>
      </c>
      <c r="T881" s="12"/>
      <c r="U881" s="78"/>
    </row>
    <row r="882" spans="2:21" x14ac:dyDescent="0.25">
      <c r="B882" s="9"/>
      <c r="C882" s="6" t="s">
        <v>164</v>
      </c>
      <c r="F882" s="43">
        <f t="shared" si="253"/>
        <v>2536000</v>
      </c>
      <c r="G882" s="47"/>
      <c r="H882" s="43">
        <v>389000</v>
      </c>
      <c r="I882" s="47"/>
      <c r="J882" s="43">
        <v>2147000</v>
      </c>
      <c r="K882" s="47"/>
      <c r="L882" s="43">
        <v>0</v>
      </c>
      <c r="M882" s="47"/>
      <c r="N882" s="43">
        <v>1057000</v>
      </c>
      <c r="O882" s="47"/>
      <c r="P882" s="43">
        <v>2121000</v>
      </c>
      <c r="Q882" s="47"/>
      <c r="R882" s="43">
        <v>642000</v>
      </c>
      <c r="S882" s="43">
        <f t="shared" si="252"/>
        <v>0</v>
      </c>
      <c r="T882" s="12"/>
      <c r="U882" s="78"/>
    </row>
    <row r="883" spans="2:21" x14ac:dyDescent="0.25">
      <c r="B883" s="9"/>
      <c r="C883" s="6" t="s">
        <v>404</v>
      </c>
      <c r="F883" s="46">
        <f t="shared" ref="F883" si="256">SUM(H883:L883)</f>
        <v>388000</v>
      </c>
      <c r="G883" s="47"/>
      <c r="H883" s="46">
        <v>0</v>
      </c>
      <c r="I883" s="47"/>
      <c r="J883" s="46">
        <v>388000</v>
      </c>
      <c r="K883" s="47"/>
      <c r="L883" s="46">
        <v>0</v>
      </c>
      <c r="M883" s="47"/>
      <c r="N883" s="46">
        <v>241000</v>
      </c>
      <c r="O883" s="47"/>
      <c r="P883" s="46">
        <v>147000</v>
      </c>
      <c r="Q883" s="47"/>
      <c r="R883" s="46">
        <v>0</v>
      </c>
      <c r="S883" s="43">
        <f t="shared" si="252"/>
        <v>0</v>
      </c>
      <c r="T883" s="12"/>
      <c r="U883" s="78"/>
    </row>
    <row r="884" spans="2:21" x14ac:dyDescent="0.25">
      <c r="B884" s="9"/>
      <c r="G884" s="47"/>
      <c r="I884" s="47"/>
      <c r="K884" s="47"/>
      <c r="M884" s="47"/>
      <c r="O884" s="47"/>
      <c r="Q884" s="47"/>
      <c r="T884" s="12"/>
    </row>
    <row r="885" spans="2:21" x14ac:dyDescent="0.25">
      <c r="B885" s="9"/>
      <c r="E885" s="6" t="s">
        <v>4</v>
      </c>
      <c r="F885" s="46">
        <f>SUM(F865:F883)</f>
        <v>29130000</v>
      </c>
      <c r="G885" s="47"/>
      <c r="H885" s="46">
        <f>SUM(H865:H883)</f>
        <v>24340000</v>
      </c>
      <c r="I885" s="47"/>
      <c r="J885" s="46">
        <f>SUM(J865:J883)</f>
        <v>4678000</v>
      </c>
      <c r="K885" s="47"/>
      <c r="L885" s="46">
        <f>SUM(L865:L883)</f>
        <v>112000</v>
      </c>
      <c r="M885" s="47"/>
      <c r="N885" s="46">
        <f>SUM(N865:N883)</f>
        <v>41719000</v>
      </c>
      <c r="O885" s="47"/>
      <c r="P885" s="46">
        <f>SUM(P865:P883)</f>
        <v>33085000</v>
      </c>
      <c r="Q885" s="47"/>
      <c r="R885" s="46">
        <f>SUM(R865:R883)</f>
        <v>45674000</v>
      </c>
      <c r="S885" s="43">
        <f t="shared" ref="S885" si="257">SUM(N885:P885)-R885-F885</f>
        <v>0</v>
      </c>
      <c r="T885" s="12"/>
    </row>
    <row r="886" spans="2:21" x14ac:dyDescent="0.25">
      <c r="G886" s="47"/>
      <c r="I886" s="47"/>
      <c r="K886" s="47"/>
      <c r="M886" s="47"/>
      <c r="O886" s="47"/>
      <c r="Q886" s="47"/>
      <c r="T886" s="12"/>
    </row>
    <row r="887" spans="2:21" x14ac:dyDescent="0.25">
      <c r="B887" s="6" t="s">
        <v>405</v>
      </c>
      <c r="G887" s="47"/>
      <c r="I887" s="47"/>
      <c r="K887" s="47"/>
      <c r="M887" s="47"/>
      <c r="O887" s="47"/>
      <c r="Q887" s="47"/>
      <c r="T887" s="12"/>
    </row>
    <row r="888" spans="2:21" x14ac:dyDescent="0.25">
      <c r="C888" s="6" t="s">
        <v>406</v>
      </c>
      <c r="F888" s="43">
        <f t="shared" ref="F888:F905" si="258">SUM(H888:L888)</f>
        <v>-74000</v>
      </c>
      <c r="G888" s="47"/>
      <c r="H888" s="43">
        <v>0</v>
      </c>
      <c r="I888" s="47"/>
      <c r="J888" s="43">
        <v>-74000</v>
      </c>
      <c r="K888" s="47"/>
      <c r="L888" s="43">
        <v>0</v>
      </c>
      <c r="M888" s="47"/>
      <c r="N888" s="43">
        <v>0</v>
      </c>
      <c r="O888" s="47"/>
      <c r="P888" s="43">
        <v>39000</v>
      </c>
      <c r="Q888" s="47"/>
      <c r="R888" s="43">
        <v>113000</v>
      </c>
      <c r="S888" s="43">
        <f t="shared" ref="S888:S905" si="259">SUM(N888:P888)-R888-F888</f>
        <v>0</v>
      </c>
      <c r="T888" s="12"/>
      <c r="U888" s="78"/>
    </row>
    <row r="889" spans="2:21" x14ac:dyDescent="0.25">
      <c r="C889" s="6" t="s">
        <v>407</v>
      </c>
      <c r="F889" s="43">
        <f t="shared" si="258"/>
        <v>-85000</v>
      </c>
      <c r="G889" s="47"/>
      <c r="H889" s="43">
        <v>0</v>
      </c>
      <c r="I889" s="47"/>
      <c r="J889" s="43">
        <v>-85000</v>
      </c>
      <c r="K889" s="47"/>
      <c r="L889" s="43">
        <v>0</v>
      </c>
      <c r="M889" s="47"/>
      <c r="N889" s="43">
        <v>7305000</v>
      </c>
      <c r="O889" s="47"/>
      <c r="P889" s="43">
        <v>4841000</v>
      </c>
      <c r="Q889" s="47"/>
      <c r="R889" s="43">
        <v>12231000</v>
      </c>
      <c r="S889" s="43">
        <f t="shared" si="259"/>
        <v>0</v>
      </c>
      <c r="T889" s="12"/>
      <c r="U889" s="78"/>
    </row>
    <row r="890" spans="2:21" s="78" customFormat="1" x14ac:dyDescent="0.25">
      <c r="C890" s="78" t="s">
        <v>534</v>
      </c>
      <c r="D890" s="53"/>
      <c r="F890" s="43">
        <f t="shared" ref="F890" si="260">SUM(H890:L890)</f>
        <v>83000</v>
      </c>
      <c r="G890" s="47"/>
      <c r="H890" s="43">
        <v>27000</v>
      </c>
      <c r="I890" s="47"/>
      <c r="J890" s="43">
        <v>56000</v>
      </c>
      <c r="K890" s="47"/>
      <c r="L890" s="43">
        <v>0</v>
      </c>
      <c r="M890" s="47"/>
      <c r="N890" s="43">
        <v>0</v>
      </c>
      <c r="O890" s="47"/>
      <c r="P890" s="43">
        <v>82000</v>
      </c>
      <c r="Q890" s="47"/>
      <c r="R890" s="43">
        <v>-1000</v>
      </c>
      <c r="S890" s="43">
        <f t="shared" ref="S890" si="261">SUM(N890:P890)-R890-F890</f>
        <v>0</v>
      </c>
      <c r="T890" s="77"/>
    </row>
    <row r="891" spans="2:21" x14ac:dyDescent="0.25">
      <c r="B891" s="9"/>
      <c r="C891" s="6" t="s">
        <v>408</v>
      </c>
      <c r="F891" s="43">
        <f t="shared" si="258"/>
        <v>185000</v>
      </c>
      <c r="G891" s="47"/>
      <c r="H891" s="43">
        <v>0</v>
      </c>
      <c r="I891" s="47"/>
      <c r="J891" s="43">
        <v>185000</v>
      </c>
      <c r="K891" s="47"/>
      <c r="L891" s="43">
        <v>0</v>
      </c>
      <c r="M891" s="47"/>
      <c r="N891" s="43">
        <v>216000</v>
      </c>
      <c r="O891" s="47"/>
      <c r="P891" s="43">
        <v>128000</v>
      </c>
      <c r="Q891" s="47"/>
      <c r="R891" s="43">
        <v>159000</v>
      </c>
      <c r="S891" s="43">
        <f t="shared" si="259"/>
        <v>0</v>
      </c>
      <c r="T891" s="12"/>
      <c r="U891" s="78"/>
    </row>
    <row r="892" spans="2:21" x14ac:dyDescent="0.25">
      <c r="B892" s="15"/>
      <c r="C892" s="78" t="s">
        <v>22</v>
      </c>
      <c r="D892" s="15"/>
      <c r="E892" s="78"/>
      <c r="F892" s="43">
        <f t="shared" si="258"/>
        <v>-2507000</v>
      </c>
      <c r="G892" s="47"/>
      <c r="H892" s="43">
        <v>1053000</v>
      </c>
      <c r="I892" s="47"/>
      <c r="J892" s="43">
        <v>-3578000</v>
      </c>
      <c r="K892" s="47"/>
      <c r="L892" s="43">
        <v>18000</v>
      </c>
      <c r="M892" s="47"/>
      <c r="N892" s="43">
        <v>0</v>
      </c>
      <c r="O892" s="47"/>
      <c r="P892" s="43">
        <v>-2507000</v>
      </c>
      <c r="Q892" s="47"/>
      <c r="R892" s="43">
        <v>0</v>
      </c>
      <c r="S892" s="43">
        <f t="shared" si="259"/>
        <v>0</v>
      </c>
      <c r="T892" s="12"/>
      <c r="U892" s="78"/>
    </row>
    <row r="893" spans="2:21" x14ac:dyDescent="0.25">
      <c r="B893" s="9"/>
      <c r="C893" s="6" t="s">
        <v>409</v>
      </c>
      <c r="F893" s="43">
        <f t="shared" si="258"/>
        <v>-2000</v>
      </c>
      <c r="G893" s="47"/>
      <c r="H893" s="43">
        <v>0</v>
      </c>
      <c r="I893" s="47"/>
      <c r="J893" s="43">
        <v>-2000</v>
      </c>
      <c r="K893" s="47"/>
      <c r="L893" s="43">
        <v>0</v>
      </c>
      <c r="M893" s="47"/>
      <c r="N893" s="43">
        <v>0</v>
      </c>
      <c r="O893" s="47"/>
      <c r="P893" s="43">
        <v>9000</v>
      </c>
      <c r="Q893" s="47"/>
      <c r="R893" s="43">
        <v>11000</v>
      </c>
      <c r="S893" s="43">
        <f t="shared" si="259"/>
        <v>0</v>
      </c>
      <c r="T893" s="12"/>
      <c r="U893" s="78"/>
    </row>
    <row r="894" spans="2:21" s="78" customFormat="1" x14ac:dyDescent="0.25">
      <c r="B894" s="53"/>
      <c r="C894" s="78" t="s">
        <v>535</v>
      </c>
      <c r="D894" s="53"/>
      <c r="F894" s="43">
        <f t="shared" ref="F894" si="262">SUM(H894:L894)</f>
        <v>36000</v>
      </c>
      <c r="G894" s="47"/>
      <c r="H894" s="43">
        <v>0</v>
      </c>
      <c r="I894" s="47"/>
      <c r="J894" s="43">
        <v>36000</v>
      </c>
      <c r="K894" s="47"/>
      <c r="L894" s="43">
        <v>0</v>
      </c>
      <c r="M894" s="47"/>
      <c r="N894" s="43">
        <v>35000</v>
      </c>
      <c r="O894" s="47"/>
      <c r="P894" s="43">
        <v>1000</v>
      </c>
      <c r="Q894" s="47"/>
      <c r="R894" s="43">
        <v>0</v>
      </c>
      <c r="S894" s="43">
        <f t="shared" ref="S894" si="263">SUM(N894:P894)-R894-F894</f>
        <v>0</v>
      </c>
      <c r="T894" s="77"/>
    </row>
    <row r="895" spans="2:21" x14ac:dyDescent="0.25">
      <c r="B895" s="9"/>
      <c r="C895" s="6" t="s">
        <v>410</v>
      </c>
      <c r="F895" s="43">
        <f t="shared" si="258"/>
        <v>421000</v>
      </c>
      <c r="G895" s="47"/>
      <c r="H895" s="43">
        <v>125000</v>
      </c>
      <c r="I895" s="47"/>
      <c r="J895" s="43">
        <v>296000</v>
      </c>
      <c r="K895" s="47"/>
      <c r="L895" s="43">
        <v>0</v>
      </c>
      <c r="M895" s="47"/>
      <c r="N895" s="43">
        <v>124000</v>
      </c>
      <c r="O895" s="47"/>
      <c r="P895" s="43">
        <v>313000</v>
      </c>
      <c r="Q895" s="47"/>
      <c r="R895" s="43">
        <v>16000</v>
      </c>
      <c r="S895" s="43">
        <f t="shared" si="259"/>
        <v>0</v>
      </c>
      <c r="T895" s="12"/>
      <c r="U895" s="78"/>
    </row>
    <row r="896" spans="2:21" x14ac:dyDescent="0.25">
      <c r="C896" s="6" t="s">
        <v>411</v>
      </c>
      <c r="F896" s="43">
        <f t="shared" si="258"/>
        <v>377000</v>
      </c>
      <c r="G896" s="47"/>
      <c r="H896" s="43">
        <v>428000</v>
      </c>
      <c r="I896" s="47"/>
      <c r="J896" s="43">
        <v>-51000</v>
      </c>
      <c r="K896" s="47"/>
      <c r="L896" s="43">
        <v>0</v>
      </c>
      <c r="M896" s="47"/>
      <c r="N896" s="43">
        <v>890000</v>
      </c>
      <c r="O896" s="47"/>
      <c r="P896" s="43">
        <v>791000</v>
      </c>
      <c r="Q896" s="47"/>
      <c r="R896" s="43">
        <v>1304000</v>
      </c>
      <c r="S896" s="43">
        <f t="shared" si="259"/>
        <v>0</v>
      </c>
      <c r="T896" s="12"/>
      <c r="U896" s="78"/>
    </row>
    <row r="897" spans="2:21" x14ac:dyDescent="0.25">
      <c r="B897" s="9"/>
      <c r="C897" s="6" t="s">
        <v>412</v>
      </c>
      <c r="F897" s="43">
        <f t="shared" si="258"/>
        <v>6403000</v>
      </c>
      <c r="G897" s="47"/>
      <c r="H897" s="43">
        <v>3901000</v>
      </c>
      <c r="I897" s="47"/>
      <c r="J897" s="43">
        <v>2502000</v>
      </c>
      <c r="K897" s="47"/>
      <c r="L897" s="43">
        <v>0</v>
      </c>
      <c r="M897" s="47"/>
      <c r="N897" s="43">
        <v>6252000</v>
      </c>
      <c r="O897" s="47"/>
      <c r="P897" s="43">
        <v>5175000</v>
      </c>
      <c r="Q897" s="47"/>
      <c r="R897" s="43">
        <v>5024000</v>
      </c>
      <c r="S897" s="43">
        <f t="shared" si="259"/>
        <v>0</v>
      </c>
      <c r="T897" s="12"/>
      <c r="U897" s="78"/>
    </row>
    <row r="898" spans="2:21" x14ac:dyDescent="0.25">
      <c r="B898" s="9"/>
      <c r="C898" s="6" t="s">
        <v>413</v>
      </c>
      <c r="F898" s="43">
        <f t="shared" si="258"/>
        <v>215000</v>
      </c>
      <c r="G898" s="47"/>
      <c r="H898" s="43">
        <v>0</v>
      </c>
      <c r="I898" s="47"/>
      <c r="J898" s="43">
        <v>215000</v>
      </c>
      <c r="K898" s="47"/>
      <c r="L898" s="43">
        <v>0</v>
      </c>
      <c r="M898" s="47"/>
      <c r="N898" s="43">
        <v>338000</v>
      </c>
      <c r="O898" s="47"/>
      <c r="P898" s="43">
        <v>104000</v>
      </c>
      <c r="Q898" s="47"/>
      <c r="R898" s="43">
        <v>227000</v>
      </c>
      <c r="S898" s="43">
        <f t="shared" si="259"/>
        <v>0</v>
      </c>
      <c r="T898" s="12"/>
      <c r="U898" s="78"/>
    </row>
    <row r="899" spans="2:21" x14ac:dyDescent="0.25">
      <c r="B899" s="9"/>
      <c r="C899" s="6" t="s">
        <v>414</v>
      </c>
      <c r="F899" s="43">
        <f t="shared" si="258"/>
        <v>2895000</v>
      </c>
      <c r="G899" s="47"/>
      <c r="H899" s="43">
        <v>1271000</v>
      </c>
      <c r="I899" s="47"/>
      <c r="J899" s="43">
        <v>1624000</v>
      </c>
      <c r="K899" s="47"/>
      <c r="L899" s="43">
        <v>0</v>
      </c>
      <c r="M899" s="47"/>
      <c r="N899" s="43">
        <v>1655000</v>
      </c>
      <c r="O899" s="47"/>
      <c r="P899" s="43">
        <v>1240000</v>
      </c>
      <c r="Q899" s="47"/>
      <c r="R899" s="43">
        <v>0</v>
      </c>
      <c r="S899" s="43">
        <f t="shared" si="259"/>
        <v>0</v>
      </c>
      <c r="T899" s="12"/>
      <c r="U899" s="78"/>
    </row>
    <row r="900" spans="2:21" x14ac:dyDescent="0.25">
      <c r="B900" s="9"/>
      <c r="C900" s="6" t="s">
        <v>415</v>
      </c>
      <c r="F900" s="43">
        <f t="shared" si="258"/>
        <v>230000</v>
      </c>
      <c r="G900" s="47"/>
      <c r="H900" s="43">
        <v>230000</v>
      </c>
      <c r="I900" s="47"/>
      <c r="J900" s="43">
        <v>0</v>
      </c>
      <c r="K900" s="47"/>
      <c r="L900" s="43">
        <v>0</v>
      </c>
      <c r="M900" s="47"/>
      <c r="N900" s="43">
        <v>119000</v>
      </c>
      <c r="O900" s="47"/>
      <c r="P900" s="43">
        <v>111000</v>
      </c>
      <c r="Q900" s="47"/>
      <c r="R900" s="43">
        <v>0</v>
      </c>
      <c r="S900" s="43">
        <f t="shared" si="259"/>
        <v>0</v>
      </c>
      <c r="T900" s="12"/>
      <c r="U900" s="78"/>
    </row>
    <row r="901" spans="2:21" x14ac:dyDescent="0.25">
      <c r="B901" s="9"/>
      <c r="C901" s="6" t="s">
        <v>416</v>
      </c>
      <c r="F901" s="43">
        <f t="shared" si="258"/>
        <v>-122000</v>
      </c>
      <c r="G901" s="47"/>
      <c r="H901" s="43">
        <v>0</v>
      </c>
      <c r="I901" s="47"/>
      <c r="J901" s="43">
        <v>-122000</v>
      </c>
      <c r="K901" s="47"/>
      <c r="L901" s="43">
        <v>0</v>
      </c>
      <c r="M901" s="47"/>
      <c r="N901" s="43">
        <v>1149000</v>
      </c>
      <c r="O901" s="47"/>
      <c r="P901" s="43">
        <v>4229000</v>
      </c>
      <c r="Q901" s="47"/>
      <c r="R901" s="43">
        <v>5500000</v>
      </c>
      <c r="S901" s="43">
        <f t="shared" si="259"/>
        <v>0</v>
      </c>
      <c r="T901" s="12"/>
      <c r="U901" s="78"/>
    </row>
    <row r="902" spans="2:21" x14ac:dyDescent="0.25">
      <c r="B902" s="9"/>
      <c r="C902" s="6" t="s">
        <v>417</v>
      </c>
      <c r="F902" s="43">
        <f t="shared" si="258"/>
        <v>1094000</v>
      </c>
      <c r="G902" s="47"/>
      <c r="H902" s="43">
        <v>0</v>
      </c>
      <c r="I902" s="47"/>
      <c r="J902" s="43">
        <v>1094000</v>
      </c>
      <c r="K902" s="47"/>
      <c r="L902" s="43">
        <v>0</v>
      </c>
      <c r="M902" s="47"/>
      <c r="N902" s="43">
        <v>1530000</v>
      </c>
      <c r="O902" s="47"/>
      <c r="P902" s="43">
        <v>5116000</v>
      </c>
      <c r="Q902" s="47"/>
      <c r="R902" s="43">
        <v>5552000</v>
      </c>
      <c r="S902" s="43">
        <f t="shared" si="259"/>
        <v>0</v>
      </c>
      <c r="T902" s="12"/>
      <c r="U902" s="78"/>
    </row>
    <row r="903" spans="2:21" x14ac:dyDescent="0.25">
      <c r="C903" s="6" t="s">
        <v>418</v>
      </c>
      <c r="F903" s="43">
        <f t="shared" si="258"/>
        <v>72000</v>
      </c>
      <c r="G903" s="47"/>
      <c r="H903" s="43">
        <v>0</v>
      </c>
      <c r="I903" s="47"/>
      <c r="J903" s="43">
        <v>72000</v>
      </c>
      <c r="K903" s="47"/>
      <c r="L903" s="43">
        <v>0</v>
      </c>
      <c r="M903" s="47"/>
      <c r="N903" s="43">
        <v>169000</v>
      </c>
      <c r="O903" s="47"/>
      <c r="P903" s="43">
        <v>596000</v>
      </c>
      <c r="Q903" s="47"/>
      <c r="R903" s="43">
        <v>693000</v>
      </c>
      <c r="S903" s="43">
        <f t="shared" si="259"/>
        <v>0</v>
      </c>
      <c r="T903" s="12"/>
      <c r="U903" s="78"/>
    </row>
    <row r="904" spans="2:21" x14ac:dyDescent="0.25">
      <c r="C904" s="6" t="s">
        <v>165</v>
      </c>
      <c r="F904" s="43">
        <f t="shared" si="258"/>
        <v>452000</v>
      </c>
      <c r="G904" s="47"/>
      <c r="H904" s="43">
        <v>0</v>
      </c>
      <c r="I904" s="47"/>
      <c r="J904" s="43">
        <v>452000</v>
      </c>
      <c r="K904" s="47"/>
      <c r="L904" s="43">
        <v>0</v>
      </c>
      <c r="M904" s="47"/>
      <c r="N904" s="43">
        <v>1447000</v>
      </c>
      <c r="O904" s="47"/>
      <c r="P904" s="43">
        <v>6497000</v>
      </c>
      <c r="Q904" s="47"/>
      <c r="R904" s="43">
        <v>7492000</v>
      </c>
      <c r="S904" s="43">
        <f t="shared" si="259"/>
        <v>0</v>
      </c>
      <c r="T904" s="12"/>
      <c r="U904" s="78"/>
    </row>
    <row r="905" spans="2:21" s="78" customFormat="1" x14ac:dyDescent="0.25">
      <c r="B905" s="53"/>
      <c r="C905" s="78" t="s">
        <v>164</v>
      </c>
      <c r="D905" s="53"/>
      <c r="F905" s="46">
        <f t="shared" si="258"/>
        <v>511000</v>
      </c>
      <c r="G905" s="47"/>
      <c r="H905" s="46">
        <v>0</v>
      </c>
      <c r="I905" s="47"/>
      <c r="J905" s="46">
        <v>511000</v>
      </c>
      <c r="K905" s="47"/>
      <c r="L905" s="46">
        <v>0</v>
      </c>
      <c r="M905" s="47"/>
      <c r="N905" s="46">
        <v>757000</v>
      </c>
      <c r="O905" s="47"/>
      <c r="P905" s="46">
        <v>4005000</v>
      </c>
      <c r="Q905" s="47"/>
      <c r="R905" s="46">
        <v>4251000</v>
      </c>
      <c r="S905" s="43">
        <f t="shared" si="259"/>
        <v>0</v>
      </c>
      <c r="T905" s="77"/>
    </row>
    <row r="907" spans="2:21" x14ac:dyDescent="0.25">
      <c r="B907" s="9"/>
      <c r="E907" s="6" t="s">
        <v>4</v>
      </c>
      <c r="F907" s="46">
        <f>SUM(F888:F905)</f>
        <v>10184000</v>
      </c>
      <c r="G907" s="47"/>
      <c r="H907" s="46">
        <f>SUM(H888:H905)</f>
        <v>7035000</v>
      </c>
      <c r="I907" s="47"/>
      <c r="J907" s="46">
        <f>SUM(J888:J905)</f>
        <v>3131000</v>
      </c>
      <c r="K907" s="47"/>
      <c r="L907" s="46">
        <f>SUM(L888:L905)</f>
        <v>18000</v>
      </c>
      <c r="M907" s="47"/>
      <c r="N907" s="46">
        <f>SUM(N888:N905)</f>
        <v>21986000</v>
      </c>
      <c r="O907" s="47"/>
      <c r="P907" s="46">
        <f>SUM(P888:P905)</f>
        <v>30770000</v>
      </c>
      <c r="Q907" s="47"/>
      <c r="R907" s="46">
        <f>SUM(R888:R905)</f>
        <v>42572000</v>
      </c>
      <c r="S907" s="43">
        <f t="shared" ref="S907" si="264">SUM(N907:P907)-R907-F907</f>
        <v>0</v>
      </c>
      <c r="T907" s="12"/>
    </row>
    <row r="908" spans="2:21" x14ac:dyDescent="0.25">
      <c r="F908" s="48"/>
      <c r="G908" s="47"/>
      <c r="H908" s="48"/>
      <c r="I908" s="47"/>
      <c r="J908" s="48"/>
      <c r="K908" s="47"/>
      <c r="L908" s="48"/>
      <c r="M908" s="47"/>
      <c r="N908" s="48"/>
      <c r="O908" s="47"/>
      <c r="P908" s="48"/>
      <c r="Q908" s="47"/>
      <c r="R908" s="48"/>
      <c r="T908" s="12"/>
    </row>
    <row r="909" spans="2:21" x14ac:dyDescent="0.25">
      <c r="B909" s="16" t="s">
        <v>419</v>
      </c>
      <c r="F909" s="48"/>
      <c r="G909" s="47"/>
      <c r="H909" s="48"/>
      <c r="I909" s="47"/>
      <c r="J909" s="48"/>
      <c r="K909" s="47"/>
      <c r="L909" s="48"/>
      <c r="M909" s="47"/>
      <c r="N909" s="48"/>
      <c r="O909" s="47"/>
      <c r="P909" s="48"/>
      <c r="Q909" s="47"/>
      <c r="R909" s="48"/>
      <c r="T909" s="12"/>
    </row>
    <row r="910" spans="2:21" x14ac:dyDescent="0.25">
      <c r="B910" s="9"/>
      <c r="C910" s="6" t="s">
        <v>420</v>
      </c>
      <c r="F910" s="43">
        <f>SUM(H910:L910)</f>
        <v>529000</v>
      </c>
      <c r="G910" s="47"/>
      <c r="H910" s="43">
        <v>0</v>
      </c>
      <c r="I910" s="47"/>
      <c r="J910" s="43">
        <v>527000</v>
      </c>
      <c r="K910" s="47"/>
      <c r="L910" s="43">
        <v>2000</v>
      </c>
      <c r="M910" s="47"/>
      <c r="N910" s="43">
        <v>198000</v>
      </c>
      <c r="O910" s="47"/>
      <c r="P910" s="43">
        <v>529000</v>
      </c>
      <c r="Q910" s="47"/>
      <c r="R910" s="43">
        <v>198000</v>
      </c>
      <c r="S910" s="43">
        <f t="shared" ref="S910:S914" si="265">SUM(N910:P910)-R910-F910</f>
        <v>0</v>
      </c>
      <c r="T910" s="12"/>
    </row>
    <row r="911" spans="2:21" x14ac:dyDescent="0.25">
      <c r="B911" s="9"/>
      <c r="C911" s="6" t="s">
        <v>421</v>
      </c>
      <c r="F911" s="43">
        <f t="shared" ref="F911:F920" si="266">SUM(H911:L911)</f>
        <v>-94000</v>
      </c>
      <c r="G911" s="47"/>
      <c r="H911" s="43">
        <v>0</v>
      </c>
      <c r="I911" s="47"/>
      <c r="J911" s="43">
        <v>-94000</v>
      </c>
      <c r="K911" s="47"/>
      <c r="L911" s="43">
        <v>0</v>
      </c>
      <c r="M911" s="47"/>
      <c r="N911" s="43">
        <v>387000</v>
      </c>
      <c r="O911" s="47"/>
      <c r="P911" s="43">
        <v>270000</v>
      </c>
      <c r="Q911" s="47"/>
      <c r="R911" s="43">
        <v>751000</v>
      </c>
      <c r="S911" s="43">
        <f t="shared" si="265"/>
        <v>0</v>
      </c>
      <c r="T911" s="12"/>
      <c r="U911" s="78"/>
    </row>
    <row r="912" spans="2:21" x14ac:dyDescent="0.25">
      <c r="B912" s="9"/>
      <c r="C912" s="6" t="s">
        <v>422</v>
      </c>
      <c r="F912" s="43">
        <f t="shared" si="266"/>
        <v>8783000</v>
      </c>
      <c r="G912" s="47"/>
      <c r="H912" s="43">
        <v>169000</v>
      </c>
      <c r="I912" s="47"/>
      <c r="J912" s="43">
        <v>7048000</v>
      </c>
      <c r="K912" s="47"/>
      <c r="L912" s="43">
        <v>1566000</v>
      </c>
      <c r="M912" s="47"/>
      <c r="N912" s="43">
        <v>5319000</v>
      </c>
      <c r="O912" s="47"/>
      <c r="P912" s="43">
        <v>3469000</v>
      </c>
      <c r="Q912" s="47"/>
      <c r="R912" s="43">
        <v>5000</v>
      </c>
      <c r="S912" s="43">
        <f t="shared" si="265"/>
        <v>0</v>
      </c>
      <c r="T912" s="12"/>
      <c r="U912" s="78"/>
    </row>
    <row r="913" spans="2:21" x14ac:dyDescent="0.25">
      <c r="B913" s="9"/>
      <c r="C913" s="6" t="s">
        <v>423</v>
      </c>
      <c r="F913" s="43">
        <f t="shared" si="266"/>
        <v>4841000</v>
      </c>
      <c r="G913" s="47"/>
      <c r="H913" s="43">
        <v>3710000</v>
      </c>
      <c r="I913" s="47"/>
      <c r="J913" s="43">
        <v>1131000</v>
      </c>
      <c r="K913" s="47"/>
      <c r="L913" s="43">
        <v>0</v>
      </c>
      <c r="M913" s="47"/>
      <c r="N913" s="43">
        <v>2593000</v>
      </c>
      <c r="O913" s="47"/>
      <c r="P913" s="43">
        <v>2248000</v>
      </c>
      <c r="Q913" s="47"/>
      <c r="R913" s="43">
        <v>0</v>
      </c>
      <c r="S913" s="43">
        <f t="shared" si="265"/>
        <v>0</v>
      </c>
      <c r="T913" s="12"/>
      <c r="U913" s="78"/>
    </row>
    <row r="914" spans="2:21" x14ac:dyDescent="0.25">
      <c r="B914" s="9"/>
      <c r="C914" s="6" t="s">
        <v>424</v>
      </c>
      <c r="F914" s="43">
        <f t="shared" si="266"/>
        <v>268000</v>
      </c>
      <c r="G914" s="47"/>
      <c r="H914" s="43">
        <v>105000</v>
      </c>
      <c r="I914" s="47"/>
      <c r="J914" s="43">
        <v>163000</v>
      </c>
      <c r="K914" s="47"/>
      <c r="L914" s="43">
        <v>0</v>
      </c>
      <c r="M914" s="47"/>
      <c r="N914" s="43">
        <v>113000</v>
      </c>
      <c r="O914" s="47"/>
      <c r="P914" s="43">
        <v>155000</v>
      </c>
      <c r="Q914" s="47"/>
      <c r="R914" s="43">
        <v>0</v>
      </c>
      <c r="S914" s="43">
        <f t="shared" si="265"/>
        <v>0</v>
      </c>
      <c r="T914" s="12"/>
      <c r="U914" s="78"/>
    </row>
    <row r="915" spans="2:21" s="78" customFormat="1" x14ac:dyDescent="0.25">
      <c r="C915" s="78" t="s">
        <v>166</v>
      </c>
      <c r="D915" s="53"/>
      <c r="F915" s="43"/>
      <c r="G915" s="44"/>
      <c r="H915" s="43"/>
      <c r="I915" s="43"/>
      <c r="J915" s="43"/>
      <c r="K915" s="43"/>
      <c r="L915" s="43"/>
      <c r="M915" s="43"/>
      <c r="N915" s="43"/>
      <c r="O915" s="43"/>
      <c r="P915" s="43"/>
      <c r="Q915" s="43"/>
      <c r="R915" s="43"/>
      <c r="S915" s="5"/>
    </row>
    <row r="916" spans="2:21" x14ac:dyDescent="0.25">
      <c r="B916" s="9"/>
      <c r="D916" s="6" t="s">
        <v>124</v>
      </c>
      <c r="F916" s="43">
        <f t="shared" si="266"/>
        <v>434000</v>
      </c>
      <c r="G916" s="47"/>
      <c r="H916" s="43">
        <v>299000</v>
      </c>
      <c r="I916" s="47"/>
      <c r="J916" s="43">
        <v>135000</v>
      </c>
      <c r="K916" s="47"/>
      <c r="L916" s="43">
        <v>0</v>
      </c>
      <c r="M916" s="47"/>
      <c r="N916" s="43">
        <v>0</v>
      </c>
      <c r="O916" s="47"/>
      <c r="P916" s="43">
        <v>434000</v>
      </c>
      <c r="Q916" s="47"/>
      <c r="R916" s="43">
        <v>0</v>
      </c>
      <c r="S916" s="43">
        <f t="shared" ref="S916" si="267">SUM(N916:P916)-R916-F916</f>
        <v>0</v>
      </c>
      <c r="T916" s="12"/>
      <c r="U916" s="78"/>
    </row>
    <row r="917" spans="2:21" s="78" customFormat="1" x14ac:dyDescent="0.25">
      <c r="C917" s="78" t="s">
        <v>167</v>
      </c>
      <c r="D917" s="53"/>
      <c r="F917" s="43"/>
      <c r="G917" s="44"/>
      <c r="H917" s="43"/>
      <c r="I917" s="43"/>
      <c r="J917" s="43"/>
      <c r="K917" s="43"/>
      <c r="L917" s="43"/>
      <c r="M917" s="43"/>
      <c r="N917" s="43"/>
      <c r="O917" s="43"/>
      <c r="P917" s="43"/>
      <c r="Q917" s="43"/>
      <c r="R917" s="43"/>
      <c r="S917" s="5"/>
    </row>
    <row r="918" spans="2:21" x14ac:dyDescent="0.25">
      <c r="B918" s="9"/>
      <c r="D918" s="6" t="s">
        <v>168</v>
      </c>
      <c r="F918" s="43">
        <f t="shared" si="266"/>
        <v>7862000</v>
      </c>
      <c r="G918" s="47"/>
      <c r="H918" s="43">
        <v>448000</v>
      </c>
      <c r="I918" s="47"/>
      <c r="J918" s="43">
        <v>7404000</v>
      </c>
      <c r="K918" s="47"/>
      <c r="L918" s="43">
        <v>10000</v>
      </c>
      <c r="M918" s="47"/>
      <c r="N918" s="43">
        <v>3650000</v>
      </c>
      <c r="O918" s="47"/>
      <c r="P918" s="43">
        <v>4212000</v>
      </c>
      <c r="Q918" s="47"/>
      <c r="R918" s="43">
        <v>0</v>
      </c>
      <c r="S918" s="43">
        <f t="shared" ref="S918:S920" si="268">SUM(N918:P918)-R918-F918</f>
        <v>0</v>
      </c>
      <c r="T918" s="12"/>
      <c r="U918" s="78"/>
    </row>
    <row r="919" spans="2:21" x14ac:dyDescent="0.25">
      <c r="B919" s="9"/>
      <c r="C919" s="6" t="s">
        <v>169</v>
      </c>
      <c r="D919" s="6"/>
      <c r="G919" s="47"/>
      <c r="I919" s="47"/>
      <c r="K919" s="47"/>
      <c r="M919" s="47"/>
      <c r="O919" s="47"/>
      <c r="Q919" s="47"/>
      <c r="S919" s="43"/>
      <c r="T919" s="12"/>
      <c r="U919" s="78"/>
    </row>
    <row r="920" spans="2:21" s="78" customFormat="1" x14ac:dyDescent="0.25">
      <c r="D920" s="78" t="s">
        <v>170</v>
      </c>
      <c r="F920" s="43">
        <f t="shared" si="266"/>
        <v>1193000</v>
      </c>
      <c r="G920" s="44"/>
      <c r="H920" s="43">
        <v>1073000</v>
      </c>
      <c r="I920" s="43"/>
      <c r="J920" s="43">
        <v>120000</v>
      </c>
      <c r="K920" s="43"/>
      <c r="L920" s="43">
        <v>0</v>
      </c>
      <c r="M920" s="43"/>
      <c r="N920" s="43">
        <v>709000</v>
      </c>
      <c r="O920" s="43"/>
      <c r="P920" s="43">
        <v>484000</v>
      </c>
      <c r="Q920" s="43"/>
      <c r="R920" s="43">
        <v>0</v>
      </c>
      <c r="S920" s="43">
        <f t="shared" si="268"/>
        <v>0</v>
      </c>
    </row>
    <row r="921" spans="2:21" x14ac:dyDescent="0.25">
      <c r="B921" s="9"/>
      <c r="C921" s="6" t="s">
        <v>425</v>
      </c>
      <c r="F921" s="46">
        <f t="shared" ref="F921" si="269">SUM(H921:L921)</f>
        <v>1090000</v>
      </c>
      <c r="G921" s="47"/>
      <c r="H921" s="46">
        <v>593000</v>
      </c>
      <c r="I921" s="47"/>
      <c r="J921" s="46">
        <v>497000</v>
      </c>
      <c r="K921" s="47"/>
      <c r="L921" s="46">
        <v>0</v>
      </c>
      <c r="M921" s="47"/>
      <c r="N921" s="46">
        <v>651000</v>
      </c>
      <c r="O921" s="47"/>
      <c r="P921" s="46">
        <v>439000</v>
      </c>
      <c r="Q921" s="47"/>
      <c r="R921" s="46">
        <v>0</v>
      </c>
      <c r="S921" s="43">
        <f t="shared" ref="S921" si="270">SUM(N921:P921)-R921-F921</f>
        <v>0</v>
      </c>
      <c r="T921" s="12"/>
      <c r="U921" s="78"/>
    </row>
    <row r="922" spans="2:21" x14ac:dyDescent="0.25">
      <c r="B922" s="9"/>
      <c r="G922" s="47"/>
      <c r="I922" s="47"/>
      <c r="K922" s="47"/>
      <c r="M922" s="47"/>
      <c r="O922" s="47"/>
      <c r="Q922" s="47"/>
      <c r="T922" s="12"/>
    </row>
    <row r="923" spans="2:21" x14ac:dyDescent="0.25">
      <c r="B923" s="9"/>
      <c r="E923" s="6" t="s">
        <v>4</v>
      </c>
      <c r="F923" s="46">
        <f>SUM(F910:F921)</f>
        <v>24906000</v>
      </c>
      <c r="G923" s="47"/>
      <c r="H923" s="46">
        <f>SUM(H910:H921)</f>
        <v>6397000</v>
      </c>
      <c r="I923" s="47"/>
      <c r="J923" s="46">
        <f>SUM(J910:J921)</f>
        <v>16931000</v>
      </c>
      <c r="K923" s="47"/>
      <c r="L923" s="46">
        <f>SUM(L910:L921)</f>
        <v>1578000</v>
      </c>
      <c r="M923" s="47"/>
      <c r="N923" s="46">
        <f>SUM(N910:N921)</f>
        <v>13620000</v>
      </c>
      <c r="O923" s="47"/>
      <c r="P923" s="46">
        <f>SUM(P910:P921)</f>
        <v>12240000</v>
      </c>
      <c r="Q923" s="47"/>
      <c r="R923" s="46">
        <f>SUM(R910:R921)</f>
        <v>954000</v>
      </c>
      <c r="S923" s="43">
        <f t="shared" ref="S923" si="271">SUM(N923:P923)-R923-F923</f>
        <v>0</v>
      </c>
      <c r="T923" s="12"/>
    </row>
    <row r="924" spans="2:21" x14ac:dyDescent="0.25">
      <c r="B924" s="9"/>
      <c r="E924" s="18"/>
      <c r="G924" s="47"/>
      <c r="I924" s="47"/>
      <c r="K924" s="47"/>
      <c r="M924" s="47"/>
      <c r="O924" s="47"/>
      <c r="Q924" s="47"/>
      <c r="T924" s="12"/>
    </row>
    <row r="925" spans="2:21" x14ac:dyDescent="0.25">
      <c r="B925" s="6" t="s">
        <v>376</v>
      </c>
      <c r="G925" s="47"/>
      <c r="I925" s="47"/>
      <c r="K925" s="47"/>
      <c r="M925" s="47"/>
      <c r="O925" s="47"/>
      <c r="Q925" s="47"/>
      <c r="T925" s="12"/>
    </row>
    <row r="926" spans="2:21" x14ac:dyDescent="0.25">
      <c r="B926" s="9"/>
      <c r="C926" s="6" t="s">
        <v>289</v>
      </c>
      <c r="F926" s="43">
        <f>SUM(H926:L926)</f>
        <v>77000</v>
      </c>
      <c r="G926" s="47"/>
      <c r="H926" s="43">
        <v>-105000</v>
      </c>
      <c r="I926" s="47"/>
      <c r="J926" s="43">
        <v>125000</v>
      </c>
      <c r="K926" s="47"/>
      <c r="L926" s="43">
        <v>57000</v>
      </c>
      <c r="M926" s="47"/>
      <c r="N926" s="43">
        <v>408000</v>
      </c>
      <c r="O926" s="47"/>
      <c r="P926" s="43">
        <v>-331000</v>
      </c>
      <c r="Q926" s="47"/>
      <c r="R926" s="43">
        <v>0</v>
      </c>
      <c r="S926" s="43">
        <f t="shared" ref="S926:S928" si="272">SUM(N926:P926)-R926-F926</f>
        <v>0</v>
      </c>
      <c r="T926" s="12"/>
      <c r="U926" s="78"/>
    </row>
    <row r="927" spans="2:21" x14ac:dyDescent="0.25">
      <c r="C927" s="6" t="s">
        <v>536</v>
      </c>
      <c r="F927" s="43">
        <f>SUM(H927:L927)</f>
        <v>-10531000</v>
      </c>
      <c r="G927" s="47"/>
      <c r="H927" s="43">
        <v>0</v>
      </c>
      <c r="I927" s="47"/>
      <c r="J927" s="43">
        <v>-10531000</v>
      </c>
      <c r="K927" s="47"/>
      <c r="L927" s="43">
        <v>0</v>
      </c>
      <c r="M927" s="47"/>
      <c r="N927" s="43">
        <v>45000</v>
      </c>
      <c r="O927" s="47"/>
      <c r="P927" s="43">
        <v>-10576000</v>
      </c>
      <c r="Q927" s="47"/>
      <c r="R927" s="43">
        <v>0</v>
      </c>
      <c r="S927" s="43">
        <f t="shared" si="272"/>
        <v>0</v>
      </c>
      <c r="T927" s="12"/>
      <c r="U927" s="78"/>
    </row>
    <row r="928" spans="2:21" x14ac:dyDescent="0.25">
      <c r="C928" s="6" t="s">
        <v>131</v>
      </c>
      <c r="F928" s="46">
        <f>SUM(H928:L928)</f>
        <v>-2692000</v>
      </c>
      <c r="G928" s="47"/>
      <c r="H928" s="46">
        <v>0</v>
      </c>
      <c r="I928" s="47"/>
      <c r="J928" s="46">
        <v>-2692000</v>
      </c>
      <c r="K928" s="47"/>
      <c r="L928" s="46">
        <v>0</v>
      </c>
      <c r="M928" s="47"/>
      <c r="N928" s="46">
        <v>0</v>
      </c>
      <c r="O928" s="47"/>
      <c r="P928" s="46">
        <v>-2692000</v>
      </c>
      <c r="Q928" s="47"/>
      <c r="R928" s="46">
        <v>0</v>
      </c>
      <c r="S928" s="43">
        <f t="shared" si="272"/>
        <v>0</v>
      </c>
      <c r="T928" s="12"/>
      <c r="U928" s="78"/>
    </row>
    <row r="929" spans="1:21" x14ac:dyDescent="0.25">
      <c r="G929" s="47"/>
      <c r="I929" s="47"/>
      <c r="K929" s="47"/>
      <c r="M929" s="47"/>
      <c r="O929" s="47"/>
      <c r="Q929" s="47"/>
      <c r="T929" s="12"/>
    </row>
    <row r="930" spans="1:21" x14ac:dyDescent="0.25">
      <c r="E930" s="6" t="s">
        <v>4</v>
      </c>
      <c r="F930" s="46">
        <f>SUM(F926:F928)</f>
        <v>-13146000</v>
      </c>
      <c r="G930" s="47"/>
      <c r="H930" s="46">
        <f>SUM(H926:H928)</f>
        <v>-105000</v>
      </c>
      <c r="I930" s="47"/>
      <c r="J930" s="46">
        <f>SUM(J926:J928)</f>
        <v>-13098000</v>
      </c>
      <c r="K930" s="47"/>
      <c r="L930" s="46">
        <f>SUM(L926:L928)</f>
        <v>57000</v>
      </c>
      <c r="M930" s="47"/>
      <c r="N930" s="46">
        <f>SUM(N926:N928)</f>
        <v>453000</v>
      </c>
      <c r="O930" s="47"/>
      <c r="P930" s="46">
        <f>SUM(P926:P928)</f>
        <v>-13599000</v>
      </c>
      <c r="Q930" s="47"/>
      <c r="R930" s="46">
        <f>SUM(R926:R928)</f>
        <v>0</v>
      </c>
      <c r="S930" s="43">
        <f t="shared" ref="S930" si="273">SUM(N930:P930)-R930-F930</f>
        <v>0</v>
      </c>
      <c r="T930" s="12"/>
    </row>
    <row r="931" spans="1:21" x14ac:dyDescent="0.25">
      <c r="G931" s="47"/>
      <c r="I931" s="47"/>
      <c r="K931" s="47"/>
      <c r="M931" s="47"/>
      <c r="O931" s="47"/>
      <c r="Q931" s="47"/>
      <c r="T931" s="12"/>
    </row>
    <row r="932" spans="1:21" x14ac:dyDescent="0.25">
      <c r="B932" s="9"/>
      <c r="E932" s="6" t="s">
        <v>426</v>
      </c>
      <c r="F932" s="46">
        <f>F848+F862+F885+F907+F923+F930</f>
        <v>139954000</v>
      </c>
      <c r="G932" s="47"/>
      <c r="H932" s="46">
        <f>H848+H862+H885+H907+H923+H930</f>
        <v>56983000</v>
      </c>
      <c r="I932" s="47"/>
      <c r="J932" s="46">
        <f>J848+J862+J885+J907+J923+J930</f>
        <v>80609000</v>
      </c>
      <c r="K932" s="47"/>
      <c r="L932" s="46">
        <f>L848+L862+L885+L907+L923+L930</f>
        <v>2362000</v>
      </c>
      <c r="M932" s="47"/>
      <c r="N932" s="46">
        <f>N848+N862+N885+N907+N923+N930</f>
        <v>130721000</v>
      </c>
      <c r="O932" s="47"/>
      <c r="P932" s="46">
        <f>P848+P862+P885+P907+P923+P930</f>
        <v>113381000</v>
      </c>
      <c r="Q932" s="46"/>
      <c r="R932" s="46">
        <f>R848+R862+R885+R907+R923+R930</f>
        <v>104148000</v>
      </c>
      <c r="S932" s="43">
        <f t="shared" ref="S932" si="274">SUM(N932:P932)-R932-F932</f>
        <v>0</v>
      </c>
      <c r="T932" s="12"/>
    </row>
    <row r="933" spans="1:21" x14ac:dyDescent="0.25">
      <c r="B933" s="9"/>
      <c r="G933" s="47"/>
      <c r="I933" s="47"/>
      <c r="K933" s="47"/>
      <c r="M933" s="47"/>
      <c r="O933" s="47"/>
      <c r="Q933" s="47"/>
      <c r="T933" s="12"/>
    </row>
    <row r="934" spans="1:21" x14ac:dyDescent="0.25">
      <c r="A934" s="11" t="s">
        <v>171</v>
      </c>
      <c r="B934" s="16"/>
      <c r="D934" s="6"/>
      <c r="E934" s="11"/>
      <c r="G934" s="47"/>
      <c r="I934" s="47"/>
      <c r="K934" s="47"/>
      <c r="M934" s="47"/>
      <c r="O934" s="47"/>
      <c r="Q934" s="47"/>
      <c r="T934" s="12"/>
    </row>
    <row r="935" spans="1:21" x14ac:dyDescent="0.25">
      <c r="B935" s="28" t="s">
        <v>172</v>
      </c>
      <c r="D935" s="6"/>
      <c r="G935" s="47"/>
      <c r="I935" s="47"/>
      <c r="K935" s="47"/>
      <c r="M935" s="47"/>
      <c r="O935" s="47"/>
      <c r="P935" s="48"/>
      <c r="Q935" s="47"/>
      <c r="T935" s="12"/>
    </row>
    <row r="936" spans="1:21" x14ac:dyDescent="0.25">
      <c r="B936" s="9"/>
      <c r="C936" s="6" t="s">
        <v>427</v>
      </c>
      <c r="F936" s="43">
        <f>SUM(H936:L936)</f>
        <v>-1787000</v>
      </c>
      <c r="G936" s="47"/>
      <c r="H936" s="43">
        <v>1486000</v>
      </c>
      <c r="I936" s="47"/>
      <c r="J936" s="43">
        <v>-3273000</v>
      </c>
      <c r="K936" s="47"/>
      <c r="L936" s="43">
        <v>0</v>
      </c>
      <c r="M936" s="47"/>
      <c r="N936" s="43">
        <v>7235000</v>
      </c>
      <c r="O936" s="47"/>
      <c r="P936" s="43">
        <v>5332000</v>
      </c>
      <c r="Q936" s="47"/>
      <c r="R936" s="43">
        <v>14354000</v>
      </c>
      <c r="S936" s="43">
        <f t="shared" ref="S936:S955" si="275">SUM(N936:P936)-R936-F936</f>
        <v>0</v>
      </c>
      <c r="T936" s="12"/>
    </row>
    <row r="937" spans="1:21" x14ac:dyDescent="0.25">
      <c r="B937" s="9"/>
      <c r="C937" s="6" t="s">
        <v>428</v>
      </c>
      <c r="F937" s="43">
        <f t="shared" ref="F937:F953" si="276">SUM(H937:L937)</f>
        <v>208000</v>
      </c>
      <c r="G937" s="47"/>
      <c r="H937" s="43">
        <v>431000</v>
      </c>
      <c r="I937" s="47"/>
      <c r="J937" s="43">
        <v>-223000</v>
      </c>
      <c r="K937" s="47"/>
      <c r="L937" s="43">
        <v>0</v>
      </c>
      <c r="M937" s="47"/>
      <c r="N937" s="43">
        <v>853000</v>
      </c>
      <c r="O937" s="47"/>
      <c r="P937" s="43">
        <v>1536000</v>
      </c>
      <c r="Q937" s="47"/>
      <c r="R937" s="43">
        <v>2181000</v>
      </c>
      <c r="S937" s="43">
        <f t="shared" si="275"/>
        <v>0</v>
      </c>
      <c r="T937" s="12"/>
      <c r="U937" s="78"/>
    </row>
    <row r="938" spans="1:21" x14ac:dyDescent="0.25">
      <c r="B938" s="9"/>
      <c r="C938" s="6" t="s">
        <v>288</v>
      </c>
      <c r="F938" s="43">
        <f t="shared" si="276"/>
        <v>794000</v>
      </c>
      <c r="G938" s="47"/>
      <c r="H938" s="43">
        <v>794000</v>
      </c>
      <c r="I938" s="47"/>
      <c r="J938" s="43">
        <v>0</v>
      </c>
      <c r="K938" s="47"/>
      <c r="L938" s="43">
        <v>0</v>
      </c>
      <c r="M938" s="47"/>
      <c r="N938" s="43">
        <v>517000</v>
      </c>
      <c r="O938" s="47"/>
      <c r="P938" s="43">
        <v>277000</v>
      </c>
      <c r="Q938" s="47"/>
      <c r="R938" s="43">
        <v>0</v>
      </c>
      <c r="S938" s="43">
        <f t="shared" si="275"/>
        <v>0</v>
      </c>
      <c r="T938" s="12"/>
      <c r="U938" s="78"/>
    </row>
    <row r="939" spans="1:21" x14ac:dyDescent="0.25">
      <c r="B939" s="9"/>
      <c r="C939" s="6" t="s">
        <v>429</v>
      </c>
      <c r="F939" s="43">
        <f t="shared" si="276"/>
        <v>31031000</v>
      </c>
      <c r="G939" s="47"/>
      <c r="H939" s="43">
        <v>19796000</v>
      </c>
      <c r="I939" s="47"/>
      <c r="J939" s="43">
        <v>11235000</v>
      </c>
      <c r="K939" s="47"/>
      <c r="L939" s="43">
        <v>0</v>
      </c>
      <c r="M939" s="47"/>
      <c r="N939" s="43">
        <v>11683000</v>
      </c>
      <c r="O939" s="47"/>
      <c r="P939" s="43">
        <v>25039000</v>
      </c>
      <c r="Q939" s="47"/>
      <c r="R939" s="43">
        <v>5691000</v>
      </c>
      <c r="S939" s="43">
        <f t="shared" si="275"/>
        <v>0</v>
      </c>
      <c r="T939" s="12"/>
      <c r="U939" s="78"/>
    </row>
    <row r="940" spans="1:21" s="18" customFormat="1" x14ac:dyDescent="0.25">
      <c r="A940" s="6"/>
      <c r="B940" s="9"/>
      <c r="C940" s="6" t="s">
        <v>430</v>
      </c>
      <c r="E940" s="6"/>
      <c r="F940" s="43">
        <f t="shared" si="276"/>
        <v>111000</v>
      </c>
      <c r="G940" s="47"/>
      <c r="H940" s="43">
        <v>0</v>
      </c>
      <c r="I940" s="47"/>
      <c r="J940" s="43">
        <v>111000</v>
      </c>
      <c r="K940" s="47"/>
      <c r="L940" s="43">
        <v>0</v>
      </c>
      <c r="M940" s="47"/>
      <c r="N940" s="43">
        <v>0</v>
      </c>
      <c r="O940" s="47"/>
      <c r="P940" s="43">
        <v>111000</v>
      </c>
      <c r="Q940" s="47"/>
      <c r="R940" s="43">
        <v>0</v>
      </c>
      <c r="S940" s="43">
        <f t="shared" si="275"/>
        <v>0</v>
      </c>
      <c r="T940" s="12"/>
      <c r="U940" s="78"/>
    </row>
    <row r="941" spans="1:21" x14ac:dyDescent="0.25">
      <c r="B941" s="9"/>
      <c r="C941" s="6" t="s">
        <v>431</v>
      </c>
      <c r="F941" s="43">
        <f t="shared" si="276"/>
        <v>12613000</v>
      </c>
      <c r="G941" s="47"/>
      <c r="H941" s="43">
        <v>12519000</v>
      </c>
      <c r="I941" s="47"/>
      <c r="J941" s="43">
        <v>94000</v>
      </c>
      <c r="K941" s="47"/>
      <c r="L941" s="43">
        <v>0</v>
      </c>
      <c r="M941" s="47"/>
      <c r="N941" s="43">
        <v>6349000</v>
      </c>
      <c r="O941" s="47"/>
      <c r="P941" s="43">
        <v>6482000</v>
      </c>
      <c r="Q941" s="47"/>
      <c r="R941" s="43">
        <v>218000</v>
      </c>
      <c r="S941" s="43">
        <f t="shared" si="275"/>
        <v>0</v>
      </c>
      <c r="T941" s="12"/>
      <c r="U941" s="78"/>
    </row>
    <row r="942" spans="1:21" x14ac:dyDescent="0.25">
      <c r="B942" s="9"/>
      <c r="C942" s="6" t="s">
        <v>432</v>
      </c>
      <c r="F942" s="43">
        <f t="shared" si="276"/>
        <v>1900000</v>
      </c>
      <c r="G942" s="47"/>
      <c r="H942" s="43">
        <v>0</v>
      </c>
      <c r="I942" s="47"/>
      <c r="J942" s="43">
        <v>1900000</v>
      </c>
      <c r="K942" s="47"/>
      <c r="L942" s="43">
        <v>0</v>
      </c>
      <c r="M942" s="47"/>
      <c r="N942" s="43">
        <v>52000</v>
      </c>
      <c r="O942" s="47"/>
      <c r="P942" s="43">
        <v>1848000</v>
      </c>
      <c r="Q942" s="47"/>
      <c r="R942" s="43">
        <v>0</v>
      </c>
      <c r="S942" s="43">
        <f t="shared" si="275"/>
        <v>0</v>
      </c>
      <c r="T942" s="12"/>
      <c r="U942" s="78"/>
    </row>
    <row r="943" spans="1:21" x14ac:dyDescent="0.25">
      <c r="B943" s="9"/>
      <c r="C943" s="6" t="s">
        <v>292</v>
      </c>
      <c r="F943" s="43">
        <f t="shared" si="276"/>
        <v>0</v>
      </c>
      <c r="G943" s="47"/>
      <c r="H943" s="43">
        <v>-28854000</v>
      </c>
      <c r="I943" s="47"/>
      <c r="J943" s="43">
        <v>28854000</v>
      </c>
      <c r="K943" s="47"/>
      <c r="L943" s="43">
        <v>0</v>
      </c>
      <c r="M943" s="47"/>
      <c r="N943" s="43">
        <v>0</v>
      </c>
      <c r="O943" s="47"/>
      <c r="P943" s="43">
        <v>0</v>
      </c>
      <c r="Q943" s="47"/>
      <c r="R943" s="43">
        <v>0</v>
      </c>
      <c r="S943" s="43">
        <f t="shared" si="275"/>
        <v>0</v>
      </c>
      <c r="T943" s="12"/>
      <c r="U943" s="78"/>
    </row>
    <row r="944" spans="1:21" x14ac:dyDescent="0.25">
      <c r="C944" s="6" t="s">
        <v>433</v>
      </c>
      <c r="F944" s="43">
        <f t="shared" si="276"/>
        <v>0</v>
      </c>
      <c r="G944" s="47"/>
      <c r="H944" s="43">
        <v>0</v>
      </c>
      <c r="I944" s="47"/>
      <c r="J944" s="43">
        <v>0</v>
      </c>
      <c r="K944" s="47"/>
      <c r="L944" s="43">
        <v>0</v>
      </c>
      <c r="M944" s="47"/>
      <c r="N944" s="43">
        <v>-43000</v>
      </c>
      <c r="O944" s="47"/>
      <c r="P944" s="43">
        <v>43000</v>
      </c>
      <c r="Q944" s="47"/>
      <c r="R944" s="43">
        <v>0</v>
      </c>
      <c r="S944" s="43">
        <f t="shared" si="275"/>
        <v>0</v>
      </c>
      <c r="T944" s="12"/>
      <c r="U944" s="78"/>
    </row>
    <row r="945" spans="1:21" x14ac:dyDescent="0.25">
      <c r="C945" s="6" t="s">
        <v>434</v>
      </c>
      <c r="F945" s="43">
        <f t="shared" si="276"/>
        <v>5988000</v>
      </c>
      <c r="G945" s="47"/>
      <c r="H945" s="43">
        <v>3340000</v>
      </c>
      <c r="I945" s="47"/>
      <c r="J945" s="43">
        <v>2648000</v>
      </c>
      <c r="K945" s="47"/>
      <c r="L945" s="43">
        <v>0</v>
      </c>
      <c r="M945" s="47"/>
      <c r="N945" s="43">
        <v>3570000</v>
      </c>
      <c r="O945" s="47"/>
      <c r="P945" s="43">
        <v>2686000</v>
      </c>
      <c r="Q945" s="47"/>
      <c r="R945" s="43">
        <v>268000</v>
      </c>
      <c r="S945" s="43">
        <f t="shared" si="275"/>
        <v>0</v>
      </c>
      <c r="T945" s="12"/>
      <c r="U945" s="78"/>
    </row>
    <row r="946" spans="1:21" x14ac:dyDescent="0.25">
      <c r="C946" s="6" t="s">
        <v>22</v>
      </c>
      <c r="F946" s="43">
        <f t="shared" si="276"/>
        <v>6298000</v>
      </c>
      <c r="G946" s="47"/>
      <c r="H946" s="43">
        <v>6043000</v>
      </c>
      <c r="I946" s="47"/>
      <c r="J946" s="43">
        <v>255000</v>
      </c>
      <c r="K946" s="47"/>
      <c r="L946" s="43">
        <v>0</v>
      </c>
      <c r="M946" s="47"/>
      <c r="N946" s="43">
        <v>323000</v>
      </c>
      <c r="O946" s="47"/>
      <c r="P946" s="43">
        <v>11091000</v>
      </c>
      <c r="Q946" s="47"/>
      <c r="R946" s="43">
        <v>5116000</v>
      </c>
      <c r="S946" s="43">
        <f t="shared" si="275"/>
        <v>0</v>
      </c>
      <c r="T946" s="12"/>
      <c r="U946" s="78"/>
    </row>
    <row r="947" spans="1:21" x14ac:dyDescent="0.25">
      <c r="A947" s="11"/>
      <c r="B947" s="9"/>
      <c r="C947" s="6" t="s">
        <v>435</v>
      </c>
      <c r="F947" s="43">
        <f t="shared" si="276"/>
        <v>4138000</v>
      </c>
      <c r="G947" s="47"/>
      <c r="H947" s="43">
        <v>3914000</v>
      </c>
      <c r="I947" s="47"/>
      <c r="J947" s="43">
        <v>224000</v>
      </c>
      <c r="K947" s="47"/>
      <c r="L947" s="43">
        <v>0</v>
      </c>
      <c r="M947" s="47"/>
      <c r="N947" s="43">
        <v>4047000</v>
      </c>
      <c r="O947" s="47"/>
      <c r="P947" s="43">
        <v>3861000</v>
      </c>
      <c r="Q947" s="47"/>
      <c r="R947" s="43">
        <v>3770000</v>
      </c>
      <c r="S947" s="43">
        <f t="shared" si="275"/>
        <v>0</v>
      </c>
      <c r="T947" s="12"/>
      <c r="U947" s="78"/>
    </row>
    <row r="948" spans="1:21" x14ac:dyDescent="0.25">
      <c r="B948" s="9"/>
      <c r="C948" s="6" t="s">
        <v>436</v>
      </c>
      <c r="F948" s="43">
        <f t="shared" si="276"/>
        <v>37000</v>
      </c>
      <c r="G948" s="47"/>
      <c r="H948" s="43">
        <v>15000</v>
      </c>
      <c r="I948" s="47"/>
      <c r="J948" s="43">
        <v>22000</v>
      </c>
      <c r="K948" s="47"/>
      <c r="L948" s="43">
        <v>0</v>
      </c>
      <c r="M948" s="47"/>
      <c r="N948" s="43">
        <v>0</v>
      </c>
      <c r="O948" s="47"/>
      <c r="P948" s="43">
        <v>37000</v>
      </c>
      <c r="Q948" s="47"/>
      <c r="R948" s="43">
        <v>0</v>
      </c>
      <c r="S948" s="43">
        <f t="shared" si="275"/>
        <v>0</v>
      </c>
      <c r="T948" s="12"/>
      <c r="U948" s="78"/>
    </row>
    <row r="949" spans="1:21" x14ac:dyDescent="0.25">
      <c r="B949" s="9"/>
      <c r="C949" s="6" t="s">
        <v>437</v>
      </c>
      <c r="F949" s="43">
        <f t="shared" si="276"/>
        <v>0</v>
      </c>
      <c r="G949" s="47"/>
      <c r="H949" s="43">
        <v>-3190000</v>
      </c>
      <c r="I949" s="47"/>
      <c r="J949" s="43">
        <v>3190000</v>
      </c>
      <c r="K949" s="47"/>
      <c r="L949" s="43">
        <v>0</v>
      </c>
      <c r="M949" s="47"/>
      <c r="N949" s="43">
        <v>0</v>
      </c>
      <c r="O949" s="47"/>
      <c r="P949" s="43">
        <v>0</v>
      </c>
      <c r="Q949" s="47"/>
      <c r="R949" s="43">
        <v>0</v>
      </c>
      <c r="S949" s="43">
        <f t="shared" si="275"/>
        <v>0</v>
      </c>
      <c r="T949" s="12"/>
      <c r="U949" s="78"/>
    </row>
    <row r="950" spans="1:21" x14ac:dyDescent="0.25">
      <c r="C950" s="6" t="s">
        <v>438</v>
      </c>
      <c r="F950" s="43">
        <f t="shared" si="276"/>
        <v>25598000</v>
      </c>
      <c r="G950" s="47"/>
      <c r="H950" s="43">
        <v>24451000</v>
      </c>
      <c r="I950" s="47"/>
      <c r="J950" s="43">
        <v>1147000</v>
      </c>
      <c r="K950" s="47"/>
      <c r="L950" s="43">
        <v>0</v>
      </c>
      <c r="M950" s="47"/>
      <c r="N950" s="43">
        <v>1428000</v>
      </c>
      <c r="O950" s="47"/>
      <c r="P950" s="43">
        <v>29230000</v>
      </c>
      <c r="Q950" s="47"/>
      <c r="R950" s="43">
        <v>5060000</v>
      </c>
      <c r="S950" s="43">
        <f t="shared" si="275"/>
        <v>0</v>
      </c>
      <c r="T950" s="12"/>
      <c r="U950" s="78"/>
    </row>
    <row r="951" spans="1:21" x14ac:dyDescent="0.25">
      <c r="C951" s="6" t="s">
        <v>439</v>
      </c>
      <c r="F951" s="43">
        <f t="shared" si="276"/>
        <v>1088000</v>
      </c>
      <c r="G951" s="47"/>
      <c r="H951" s="43">
        <v>736000</v>
      </c>
      <c r="I951" s="47"/>
      <c r="J951" s="43">
        <v>352000</v>
      </c>
      <c r="K951" s="47"/>
      <c r="L951" s="43">
        <v>0</v>
      </c>
      <c r="M951" s="47"/>
      <c r="N951" s="43">
        <v>257000</v>
      </c>
      <c r="O951" s="47"/>
      <c r="P951" s="43">
        <v>1134000</v>
      </c>
      <c r="Q951" s="47"/>
      <c r="R951" s="43">
        <v>303000</v>
      </c>
      <c r="S951" s="43">
        <f t="shared" si="275"/>
        <v>0</v>
      </c>
      <c r="T951" s="12"/>
      <c r="U951" s="78"/>
    </row>
    <row r="952" spans="1:21" x14ac:dyDescent="0.25">
      <c r="C952" s="18" t="s">
        <v>173</v>
      </c>
      <c r="F952" s="43">
        <f t="shared" si="276"/>
        <v>136000</v>
      </c>
      <c r="G952" s="47"/>
      <c r="H952" s="43">
        <v>0</v>
      </c>
      <c r="I952" s="47"/>
      <c r="J952" s="43">
        <v>136000</v>
      </c>
      <c r="K952" s="47"/>
      <c r="L952" s="43">
        <v>0</v>
      </c>
      <c r="M952" s="47"/>
      <c r="N952" s="43">
        <v>0</v>
      </c>
      <c r="O952" s="47"/>
      <c r="P952" s="43">
        <v>136000</v>
      </c>
      <c r="Q952" s="47"/>
      <c r="R952" s="43">
        <v>0</v>
      </c>
      <c r="S952" s="43">
        <f t="shared" si="275"/>
        <v>0</v>
      </c>
      <c r="T952" s="12"/>
      <c r="U952" s="78"/>
    </row>
    <row r="953" spans="1:21" x14ac:dyDescent="0.25">
      <c r="A953" s="11"/>
      <c r="C953" s="6" t="s">
        <v>440</v>
      </c>
      <c r="E953" s="18"/>
      <c r="F953" s="46">
        <f t="shared" si="276"/>
        <v>6538000</v>
      </c>
      <c r="G953" s="47"/>
      <c r="H953" s="46">
        <v>5411000</v>
      </c>
      <c r="I953" s="47"/>
      <c r="J953" s="46">
        <v>1127000</v>
      </c>
      <c r="K953" s="47"/>
      <c r="L953" s="46">
        <v>0</v>
      </c>
      <c r="M953" s="47"/>
      <c r="N953" s="46">
        <v>2734000</v>
      </c>
      <c r="O953" s="47"/>
      <c r="P953" s="46">
        <v>3803000</v>
      </c>
      <c r="Q953" s="47"/>
      <c r="R953" s="46">
        <v>-1000</v>
      </c>
      <c r="S953" s="43">
        <f t="shared" si="275"/>
        <v>0</v>
      </c>
      <c r="T953" s="12"/>
      <c r="U953" s="78"/>
    </row>
    <row r="954" spans="1:21" x14ac:dyDescent="0.25">
      <c r="B954" s="9"/>
      <c r="G954" s="47"/>
      <c r="I954" s="47"/>
      <c r="K954" s="47"/>
      <c r="M954" s="47"/>
      <c r="O954" s="47"/>
      <c r="Q954" s="47"/>
      <c r="T954" s="12"/>
    </row>
    <row r="955" spans="1:21" x14ac:dyDescent="0.25">
      <c r="B955" s="9"/>
      <c r="E955" s="6" t="s">
        <v>441</v>
      </c>
      <c r="F955" s="46">
        <f>SUM(F936:F953)</f>
        <v>94691000</v>
      </c>
      <c r="G955" s="47"/>
      <c r="H955" s="46">
        <f>SUM(H936:H953)</f>
        <v>46892000</v>
      </c>
      <c r="I955" s="47"/>
      <c r="J955" s="46">
        <f>SUM(J936:J953)</f>
        <v>47799000</v>
      </c>
      <c r="K955" s="47"/>
      <c r="L955" s="46">
        <f>SUM(L936:L953)</f>
        <v>0</v>
      </c>
      <c r="M955" s="47"/>
      <c r="N955" s="46">
        <f>SUM(N936:N953)</f>
        <v>39005000</v>
      </c>
      <c r="O955" s="47"/>
      <c r="P955" s="46">
        <f>SUM(P936:P953)</f>
        <v>92646000</v>
      </c>
      <c r="Q955" s="47"/>
      <c r="R955" s="46">
        <f>SUM(R936:R953)</f>
        <v>36960000</v>
      </c>
      <c r="S955" s="43">
        <f t="shared" si="275"/>
        <v>0</v>
      </c>
      <c r="T955" s="12"/>
    </row>
    <row r="956" spans="1:21" x14ac:dyDescent="0.25">
      <c r="B956" s="9"/>
      <c r="E956" s="29"/>
      <c r="G956" s="47"/>
      <c r="I956" s="47"/>
      <c r="K956" s="47"/>
      <c r="M956" s="47"/>
      <c r="O956" s="47"/>
      <c r="Q956" s="47"/>
      <c r="T956" s="12"/>
    </row>
    <row r="957" spans="1:21" x14ac:dyDescent="0.25">
      <c r="A957" s="11" t="s">
        <v>1</v>
      </c>
      <c r="B957" s="9"/>
      <c r="G957" s="47"/>
      <c r="I957" s="47"/>
      <c r="K957" s="47"/>
      <c r="M957" s="47"/>
      <c r="O957" s="47"/>
      <c r="Q957" s="47"/>
      <c r="T957" s="12"/>
    </row>
    <row r="958" spans="1:21" x14ac:dyDescent="0.25">
      <c r="B958" s="9"/>
      <c r="C958" s="6" t="s">
        <v>442</v>
      </c>
      <c r="F958" s="46">
        <f>SUM(H958:L958)</f>
        <v>263812000</v>
      </c>
      <c r="G958" s="47"/>
      <c r="H958" s="46">
        <v>21146000</v>
      </c>
      <c r="I958" s="47"/>
      <c r="J958" s="46">
        <v>162062000</v>
      </c>
      <c r="K958" s="47"/>
      <c r="L958" s="46">
        <v>80604000</v>
      </c>
      <c r="M958" s="47"/>
      <c r="N958" s="46">
        <v>317000</v>
      </c>
      <c r="O958" s="47"/>
      <c r="P958" s="46">
        <v>263510000</v>
      </c>
      <c r="Q958" s="47"/>
      <c r="R958" s="46">
        <v>15000</v>
      </c>
      <c r="S958" s="43">
        <f t="shared" ref="S958" si="277">SUM(N958:P958)-R958-F958</f>
        <v>0</v>
      </c>
      <c r="T958" s="12"/>
    </row>
    <row r="959" spans="1:21" x14ac:dyDescent="0.25">
      <c r="B959" s="9"/>
      <c r="E959" s="29"/>
      <c r="G959" s="47"/>
      <c r="I959" s="47"/>
      <c r="K959" s="47"/>
      <c r="M959" s="47"/>
      <c r="O959" s="47"/>
      <c r="Q959" s="47"/>
      <c r="T959" s="12"/>
    </row>
    <row r="960" spans="1:21" x14ac:dyDescent="0.25">
      <c r="B960" s="9"/>
      <c r="C960" s="6" t="s">
        <v>443</v>
      </c>
      <c r="F960" s="46">
        <f>SUM(H960:L960)</f>
        <v>-175346000</v>
      </c>
      <c r="G960" s="47"/>
      <c r="H960" s="46">
        <v>0</v>
      </c>
      <c r="I960" s="47"/>
      <c r="J960" s="46">
        <v>-175346000</v>
      </c>
      <c r="K960" s="47"/>
      <c r="L960" s="46">
        <v>0</v>
      </c>
      <c r="M960" s="47"/>
      <c r="N960" s="46">
        <v>0</v>
      </c>
      <c r="O960" s="47"/>
      <c r="P960" s="46">
        <v>-175346000</v>
      </c>
      <c r="Q960" s="47"/>
      <c r="R960" s="46">
        <v>0</v>
      </c>
      <c r="S960" s="43">
        <f t="shared" ref="S960" si="278">SUM(N960:P960)-R960-F960</f>
        <v>0</v>
      </c>
      <c r="T960" s="12"/>
    </row>
    <row r="961" spans="1:21" x14ac:dyDescent="0.25">
      <c r="B961" s="9"/>
      <c r="E961" s="11"/>
      <c r="G961" s="47"/>
      <c r="I961" s="47"/>
      <c r="K961" s="47"/>
      <c r="M961" s="47"/>
      <c r="O961" s="47"/>
      <c r="Q961" s="47"/>
      <c r="T961" s="12"/>
    </row>
    <row r="962" spans="1:21" x14ac:dyDescent="0.25">
      <c r="B962" s="9"/>
      <c r="E962" s="6" t="s">
        <v>444</v>
      </c>
      <c r="F962" s="46">
        <f>SUM(F958:F960)</f>
        <v>88466000</v>
      </c>
      <c r="G962" s="47"/>
      <c r="H962" s="46">
        <f>SUM(H958:H960)</f>
        <v>21146000</v>
      </c>
      <c r="I962" s="47"/>
      <c r="J962" s="46">
        <f>SUM(J958:J960)</f>
        <v>-13284000</v>
      </c>
      <c r="K962" s="47"/>
      <c r="L962" s="46">
        <f>SUM(L958:L960)</f>
        <v>80604000</v>
      </c>
      <c r="M962" s="47"/>
      <c r="N962" s="46">
        <f>SUM(N958:N960)</f>
        <v>317000</v>
      </c>
      <c r="O962" s="47"/>
      <c r="P962" s="46">
        <f>SUM(P958:P960)</f>
        <v>88164000</v>
      </c>
      <c r="Q962" s="47"/>
      <c r="R962" s="46">
        <f>SUM(R958:R960)</f>
        <v>15000</v>
      </c>
      <c r="S962" s="43">
        <f t="shared" ref="S962" si="279">SUM(N962:P962)-R962-F962</f>
        <v>0</v>
      </c>
      <c r="T962" s="12"/>
    </row>
    <row r="963" spans="1:21" x14ac:dyDescent="0.25">
      <c r="B963" s="9"/>
      <c r="G963" s="47"/>
      <c r="I963" s="47"/>
      <c r="K963" s="47"/>
      <c r="M963" s="47"/>
      <c r="O963" s="47"/>
      <c r="Q963" s="47"/>
      <c r="T963" s="12"/>
    </row>
    <row r="964" spans="1:21" s="18" customFormat="1" x14ac:dyDescent="0.25">
      <c r="A964" s="11" t="s">
        <v>0</v>
      </c>
      <c r="B964" s="9"/>
      <c r="C964" s="6"/>
      <c r="E964" s="6"/>
      <c r="F964" s="43"/>
      <c r="G964" s="47"/>
      <c r="H964" s="43"/>
      <c r="I964" s="47"/>
      <c r="J964" s="43"/>
      <c r="K964" s="47"/>
      <c r="L964" s="43"/>
      <c r="M964" s="47"/>
      <c r="N964" s="43"/>
      <c r="O964" s="47"/>
      <c r="P964" s="43"/>
      <c r="Q964" s="47"/>
      <c r="R964" s="43"/>
      <c r="S964" s="5"/>
      <c r="T964" s="12"/>
    </row>
    <row r="965" spans="1:21" s="18" customFormat="1" x14ac:dyDescent="0.25">
      <c r="A965" s="6"/>
      <c r="B965" s="9"/>
      <c r="C965" s="6" t="s">
        <v>445</v>
      </c>
      <c r="E965" s="6"/>
      <c r="F965" s="43">
        <f>SUM(H965:L965)</f>
        <v>6106000</v>
      </c>
      <c r="G965" s="47"/>
      <c r="H965" s="43">
        <v>0</v>
      </c>
      <c r="I965" s="47"/>
      <c r="J965" s="43">
        <v>6106000</v>
      </c>
      <c r="K965" s="47"/>
      <c r="L965" s="43">
        <v>0</v>
      </c>
      <c r="M965" s="47"/>
      <c r="N965" s="43">
        <v>2483000</v>
      </c>
      <c r="O965" s="47"/>
      <c r="P965" s="43">
        <v>3539000</v>
      </c>
      <c r="Q965" s="47"/>
      <c r="R965" s="43">
        <v>-84000</v>
      </c>
      <c r="S965" s="43">
        <f t="shared" ref="S965:S985" si="280">SUM(N965:P965)-R965-F965</f>
        <v>0</v>
      </c>
      <c r="T965" s="12"/>
    </row>
    <row r="966" spans="1:21" x14ac:dyDescent="0.25">
      <c r="B966" s="9"/>
      <c r="C966" s="6" t="s">
        <v>446</v>
      </c>
      <c r="F966" s="43">
        <f t="shared" ref="F966:F985" si="281">SUM(H966:L966)</f>
        <v>99000</v>
      </c>
      <c r="G966" s="47"/>
      <c r="H966" s="43">
        <v>0</v>
      </c>
      <c r="I966" s="47"/>
      <c r="J966" s="43">
        <v>99000</v>
      </c>
      <c r="K966" s="47"/>
      <c r="L966" s="43">
        <v>0</v>
      </c>
      <c r="M966" s="47"/>
      <c r="N966" s="43">
        <v>61000</v>
      </c>
      <c r="O966" s="47"/>
      <c r="P966" s="43">
        <v>38000</v>
      </c>
      <c r="Q966" s="47"/>
      <c r="R966" s="43">
        <v>0</v>
      </c>
      <c r="S966" s="43">
        <f t="shared" si="280"/>
        <v>0</v>
      </c>
      <c r="T966" s="12"/>
      <c r="U966" s="18"/>
    </row>
    <row r="967" spans="1:21" x14ac:dyDescent="0.25">
      <c r="B967" s="9"/>
      <c r="C967" s="6" t="s">
        <v>447</v>
      </c>
      <c r="F967" s="43">
        <f t="shared" si="281"/>
        <v>225000</v>
      </c>
      <c r="G967" s="47"/>
      <c r="H967" s="43">
        <v>0</v>
      </c>
      <c r="I967" s="47"/>
      <c r="J967" s="43">
        <v>225000</v>
      </c>
      <c r="K967" s="47"/>
      <c r="L967" s="43">
        <v>0</v>
      </c>
      <c r="M967" s="47"/>
      <c r="N967" s="43">
        <v>157000</v>
      </c>
      <c r="O967" s="47"/>
      <c r="P967" s="43">
        <v>222000</v>
      </c>
      <c r="Q967" s="47"/>
      <c r="R967" s="43">
        <v>154000</v>
      </c>
      <c r="S967" s="43">
        <f t="shared" si="280"/>
        <v>0</v>
      </c>
      <c r="T967" s="12"/>
      <c r="U967" s="18"/>
    </row>
    <row r="968" spans="1:21" x14ac:dyDescent="0.25">
      <c r="B968" s="9"/>
      <c r="C968" s="6" t="s">
        <v>448</v>
      </c>
      <c r="F968" s="43">
        <f t="shared" si="281"/>
        <v>68000</v>
      </c>
      <c r="G968" s="47"/>
      <c r="H968" s="43">
        <v>0</v>
      </c>
      <c r="I968" s="47"/>
      <c r="J968" s="43">
        <v>68000</v>
      </c>
      <c r="K968" s="47"/>
      <c r="L968" s="43">
        <v>0</v>
      </c>
      <c r="M968" s="47"/>
      <c r="N968" s="43">
        <v>982000</v>
      </c>
      <c r="O968" s="47"/>
      <c r="P968" s="43">
        <v>2813000</v>
      </c>
      <c r="Q968" s="47"/>
      <c r="R968" s="43">
        <v>3727000</v>
      </c>
      <c r="S968" s="43">
        <f t="shared" si="280"/>
        <v>0</v>
      </c>
      <c r="T968" s="12"/>
      <c r="U968" s="18"/>
    </row>
    <row r="969" spans="1:21" x14ac:dyDescent="0.25">
      <c r="B969" s="9"/>
      <c r="C969" s="6" t="s">
        <v>449</v>
      </c>
      <c r="F969" s="43">
        <f t="shared" si="281"/>
        <v>18002000</v>
      </c>
      <c r="G969" s="47"/>
      <c r="H969" s="43">
        <v>0</v>
      </c>
      <c r="I969" s="47"/>
      <c r="J969" s="43">
        <v>18002000</v>
      </c>
      <c r="K969" s="47"/>
      <c r="L969" s="43">
        <v>0</v>
      </c>
      <c r="M969" s="47"/>
      <c r="N969" s="43">
        <v>331000</v>
      </c>
      <c r="O969" s="47"/>
      <c r="P969" s="43">
        <v>17680000</v>
      </c>
      <c r="Q969" s="47"/>
      <c r="R969" s="43">
        <v>9000</v>
      </c>
      <c r="S969" s="43">
        <f t="shared" si="280"/>
        <v>0</v>
      </c>
      <c r="T969" s="12"/>
      <c r="U969" s="18"/>
    </row>
    <row r="970" spans="1:21" x14ac:dyDescent="0.25">
      <c r="A970" s="18"/>
      <c r="B970" s="9"/>
      <c r="C970" s="6" t="s">
        <v>22</v>
      </c>
      <c r="F970" s="43">
        <f t="shared" si="281"/>
        <v>36000</v>
      </c>
      <c r="G970" s="47"/>
      <c r="H970" s="43">
        <v>0</v>
      </c>
      <c r="I970" s="47"/>
      <c r="J970" s="43">
        <v>36000</v>
      </c>
      <c r="K970" s="47"/>
      <c r="L970" s="43">
        <v>0</v>
      </c>
      <c r="M970" s="47"/>
      <c r="N970" s="43">
        <v>58000</v>
      </c>
      <c r="O970" s="47"/>
      <c r="P970" s="43">
        <v>-21000</v>
      </c>
      <c r="Q970" s="47"/>
      <c r="R970" s="43">
        <v>1000</v>
      </c>
      <c r="S970" s="43">
        <f t="shared" si="280"/>
        <v>0</v>
      </c>
      <c r="T970" s="12"/>
      <c r="U970" s="18"/>
    </row>
    <row r="971" spans="1:21" x14ac:dyDescent="0.25">
      <c r="A971" s="18"/>
      <c r="B971" s="9"/>
      <c r="C971" s="6" t="s">
        <v>450</v>
      </c>
      <c r="F971" s="43">
        <f t="shared" si="281"/>
        <v>83000</v>
      </c>
      <c r="G971" s="47"/>
      <c r="H971" s="43">
        <v>0</v>
      </c>
      <c r="I971" s="47"/>
      <c r="J971" s="43">
        <v>82000</v>
      </c>
      <c r="K971" s="47"/>
      <c r="L971" s="43">
        <v>1000</v>
      </c>
      <c r="M971" s="47"/>
      <c r="N971" s="43">
        <v>9443000</v>
      </c>
      <c r="O971" s="47"/>
      <c r="P971" s="43">
        <v>-9360000</v>
      </c>
      <c r="Q971" s="47"/>
      <c r="R971" s="43">
        <v>0</v>
      </c>
      <c r="S971" s="43">
        <f t="shared" si="280"/>
        <v>0</v>
      </c>
      <c r="T971" s="12"/>
      <c r="U971" s="18"/>
    </row>
    <row r="972" spans="1:21" x14ac:dyDescent="0.25">
      <c r="C972" s="6" t="s">
        <v>451</v>
      </c>
      <c r="F972" s="43">
        <f t="shared" si="281"/>
        <v>353000</v>
      </c>
      <c r="G972" s="47"/>
      <c r="H972" s="43">
        <v>0</v>
      </c>
      <c r="I972" s="47"/>
      <c r="J972" s="43">
        <v>353000</v>
      </c>
      <c r="K972" s="47"/>
      <c r="L972" s="43">
        <v>0</v>
      </c>
      <c r="M972" s="47"/>
      <c r="N972" s="43">
        <v>0</v>
      </c>
      <c r="O972" s="47"/>
      <c r="P972" s="43">
        <v>353000</v>
      </c>
      <c r="Q972" s="47"/>
      <c r="R972" s="43">
        <v>0</v>
      </c>
      <c r="S972" s="43">
        <f t="shared" si="280"/>
        <v>0</v>
      </c>
      <c r="T972" s="12"/>
      <c r="U972" s="18"/>
    </row>
    <row r="973" spans="1:21" x14ac:dyDescent="0.25">
      <c r="C973" s="6" t="s">
        <v>452</v>
      </c>
      <c r="F973" s="43">
        <f t="shared" si="281"/>
        <v>16996000</v>
      </c>
      <c r="G973" s="47"/>
      <c r="H973" s="43">
        <v>0</v>
      </c>
      <c r="I973" s="47"/>
      <c r="J973" s="43">
        <v>16996000</v>
      </c>
      <c r="K973" s="47"/>
      <c r="L973" s="43">
        <v>0</v>
      </c>
      <c r="M973" s="47"/>
      <c r="N973" s="43">
        <v>2759000</v>
      </c>
      <c r="O973" s="47"/>
      <c r="P973" s="43">
        <v>14241000</v>
      </c>
      <c r="Q973" s="47"/>
      <c r="R973" s="43">
        <v>4000</v>
      </c>
      <c r="S973" s="43">
        <f t="shared" si="280"/>
        <v>0</v>
      </c>
      <c r="T973" s="12"/>
      <c r="U973" s="18"/>
    </row>
    <row r="974" spans="1:21" x14ac:dyDescent="0.25">
      <c r="A974" s="11"/>
      <c r="B974" s="30"/>
      <c r="C974" s="6" t="s">
        <v>453</v>
      </c>
      <c r="F974" s="43">
        <f t="shared" si="281"/>
        <v>612000</v>
      </c>
      <c r="G974" s="47"/>
      <c r="H974" s="43">
        <v>0</v>
      </c>
      <c r="I974" s="47"/>
      <c r="J974" s="43">
        <v>612000</v>
      </c>
      <c r="K974" s="47"/>
      <c r="L974" s="43">
        <v>0</v>
      </c>
      <c r="M974" s="47"/>
      <c r="N974" s="43">
        <v>0</v>
      </c>
      <c r="O974" s="47"/>
      <c r="P974" s="43">
        <v>612000</v>
      </c>
      <c r="Q974" s="47"/>
      <c r="R974" s="43">
        <v>0</v>
      </c>
      <c r="S974" s="43">
        <f t="shared" si="280"/>
        <v>0</v>
      </c>
      <c r="T974" s="12"/>
      <c r="U974" s="18"/>
    </row>
    <row r="975" spans="1:21" ht="13.8" x14ac:dyDescent="0.3">
      <c r="B975" s="31"/>
      <c r="C975" s="6" t="s">
        <v>285</v>
      </c>
      <c r="F975" s="43">
        <f>SUM(H975:L975)</f>
        <v>-4868000</v>
      </c>
      <c r="G975" s="47"/>
      <c r="H975" s="43">
        <v>0</v>
      </c>
      <c r="I975" s="47"/>
      <c r="J975" s="43">
        <f>+-4876000+8000</f>
        <v>-4868000</v>
      </c>
      <c r="K975" s="47"/>
      <c r="L975" s="43">
        <v>0</v>
      </c>
      <c r="M975" s="47"/>
      <c r="N975" s="43">
        <v>290000</v>
      </c>
      <c r="O975" s="47"/>
      <c r="P975" s="43">
        <f>+-5097000+8000</f>
        <v>-5089000</v>
      </c>
      <c r="Q975" s="47"/>
      <c r="R975" s="43">
        <v>69000</v>
      </c>
      <c r="S975" s="43">
        <f t="shared" si="280"/>
        <v>0</v>
      </c>
      <c r="T975" s="12"/>
      <c r="U975" s="18"/>
    </row>
    <row r="976" spans="1:21" x14ac:dyDescent="0.25">
      <c r="C976" s="6" t="s">
        <v>454</v>
      </c>
      <c r="F976" s="43">
        <f t="shared" si="281"/>
        <v>10425000</v>
      </c>
      <c r="G976" s="47"/>
      <c r="H976" s="43">
        <v>0</v>
      </c>
      <c r="I976" s="47"/>
      <c r="J976" s="43">
        <v>10425000</v>
      </c>
      <c r="K976" s="47"/>
      <c r="L976" s="43">
        <v>0</v>
      </c>
      <c r="M976" s="47"/>
      <c r="N976" s="43">
        <v>1714000</v>
      </c>
      <c r="O976" s="47"/>
      <c r="P976" s="43">
        <v>9467000</v>
      </c>
      <c r="Q976" s="47"/>
      <c r="R976" s="43">
        <v>756000</v>
      </c>
      <c r="S976" s="43">
        <f t="shared" si="280"/>
        <v>0</v>
      </c>
      <c r="T976" s="12"/>
      <c r="U976" s="18"/>
    </row>
    <row r="977" spans="3:21" x14ac:dyDescent="0.25">
      <c r="C977" s="6" t="s">
        <v>455</v>
      </c>
      <c r="F977" s="43">
        <f t="shared" si="281"/>
        <v>-11000</v>
      </c>
      <c r="G977" s="47"/>
      <c r="H977" s="43">
        <v>0</v>
      </c>
      <c r="I977" s="47"/>
      <c r="J977" s="43">
        <v>-11000</v>
      </c>
      <c r="K977" s="47"/>
      <c r="L977" s="43">
        <v>0</v>
      </c>
      <c r="M977" s="47"/>
      <c r="N977" s="43">
        <v>180000</v>
      </c>
      <c r="O977" s="47"/>
      <c r="P977" s="43">
        <v>141000</v>
      </c>
      <c r="Q977" s="47"/>
      <c r="R977" s="43">
        <v>332000</v>
      </c>
      <c r="S977" s="43">
        <f t="shared" si="280"/>
        <v>0</v>
      </c>
      <c r="T977" s="12"/>
      <c r="U977" s="18"/>
    </row>
    <row r="978" spans="3:21" x14ac:dyDescent="0.25">
      <c r="C978" s="6" t="s">
        <v>537</v>
      </c>
      <c r="F978" s="43">
        <f t="shared" si="281"/>
        <v>11621000</v>
      </c>
      <c r="G978" s="47"/>
      <c r="H978" s="43">
        <v>0</v>
      </c>
      <c r="I978" s="47"/>
      <c r="J978" s="43">
        <v>11621000</v>
      </c>
      <c r="K978" s="47"/>
      <c r="L978" s="43">
        <v>0</v>
      </c>
      <c r="M978" s="47"/>
      <c r="N978" s="43">
        <v>6147000</v>
      </c>
      <c r="O978" s="47"/>
      <c r="P978" s="43">
        <v>5474000</v>
      </c>
      <c r="Q978" s="47"/>
      <c r="R978" s="43">
        <v>0</v>
      </c>
      <c r="S978" s="43">
        <f t="shared" si="280"/>
        <v>0</v>
      </c>
      <c r="T978" s="12"/>
      <c r="U978" s="18"/>
    </row>
    <row r="979" spans="3:21" x14ac:dyDescent="0.25">
      <c r="C979" s="6" t="s">
        <v>456</v>
      </c>
      <c r="F979" s="43">
        <f t="shared" si="281"/>
        <v>12927000</v>
      </c>
      <c r="G979" s="47"/>
      <c r="H979" s="43">
        <v>0</v>
      </c>
      <c r="I979" s="47"/>
      <c r="J979" s="43">
        <v>12927000</v>
      </c>
      <c r="K979" s="47"/>
      <c r="L979" s="43">
        <v>0</v>
      </c>
      <c r="M979" s="47"/>
      <c r="N979" s="43">
        <v>425000</v>
      </c>
      <c r="O979" s="47"/>
      <c r="P979" s="43">
        <v>12502000</v>
      </c>
      <c r="Q979" s="47"/>
      <c r="R979" s="43">
        <v>0</v>
      </c>
      <c r="S979" s="43">
        <f t="shared" si="280"/>
        <v>0</v>
      </c>
      <c r="T979" s="12"/>
      <c r="U979" s="18"/>
    </row>
    <row r="980" spans="3:21" x14ac:dyDescent="0.25">
      <c r="C980" s="6" t="s">
        <v>457</v>
      </c>
      <c r="F980" s="43">
        <f t="shared" si="281"/>
        <v>2813000</v>
      </c>
      <c r="G980" s="47"/>
      <c r="H980" s="43">
        <v>0</v>
      </c>
      <c r="I980" s="47"/>
      <c r="J980" s="43">
        <v>2813000</v>
      </c>
      <c r="K980" s="47"/>
      <c r="L980" s="43">
        <v>0</v>
      </c>
      <c r="M980" s="47"/>
      <c r="N980" s="43">
        <v>111000</v>
      </c>
      <c r="O980" s="47"/>
      <c r="P980" s="43">
        <v>2703000</v>
      </c>
      <c r="Q980" s="47"/>
      <c r="R980" s="43">
        <v>1000</v>
      </c>
      <c r="S980" s="43">
        <f t="shared" si="280"/>
        <v>0</v>
      </c>
      <c r="T980" s="12"/>
      <c r="U980" s="18"/>
    </row>
    <row r="981" spans="3:21" x14ac:dyDescent="0.25">
      <c r="C981" s="6" t="s">
        <v>458</v>
      </c>
      <c r="F981" s="43">
        <f t="shared" si="281"/>
        <v>18175000</v>
      </c>
      <c r="G981" s="47"/>
      <c r="H981" s="43">
        <v>0</v>
      </c>
      <c r="I981" s="47"/>
      <c r="J981" s="43">
        <v>18175000</v>
      </c>
      <c r="K981" s="47"/>
      <c r="L981" s="43">
        <v>0</v>
      </c>
      <c r="M981" s="47"/>
      <c r="N981" s="43">
        <v>536000</v>
      </c>
      <c r="O981" s="47"/>
      <c r="P981" s="43">
        <v>17639000</v>
      </c>
      <c r="Q981" s="47"/>
      <c r="R981" s="43">
        <v>0</v>
      </c>
      <c r="S981" s="43">
        <f t="shared" si="280"/>
        <v>0</v>
      </c>
      <c r="T981" s="12"/>
      <c r="U981" s="18"/>
    </row>
    <row r="982" spans="3:21" x14ac:dyDescent="0.25">
      <c r="C982" s="6" t="s">
        <v>459</v>
      </c>
      <c r="F982" s="43">
        <f t="shared" si="281"/>
        <v>2465000</v>
      </c>
      <c r="G982" s="47"/>
      <c r="H982" s="43">
        <v>0</v>
      </c>
      <c r="I982" s="47"/>
      <c r="J982" s="43">
        <v>2414000</v>
      </c>
      <c r="K982" s="47"/>
      <c r="L982" s="43">
        <v>51000</v>
      </c>
      <c r="M982" s="47"/>
      <c r="N982" s="43">
        <v>1306000</v>
      </c>
      <c r="O982" s="47"/>
      <c r="P982" s="43">
        <v>1085000</v>
      </c>
      <c r="Q982" s="47"/>
      <c r="R982" s="43">
        <v>-74000</v>
      </c>
      <c r="S982" s="43">
        <f t="shared" si="280"/>
        <v>0</v>
      </c>
      <c r="T982" s="12"/>
      <c r="U982" s="18"/>
    </row>
    <row r="983" spans="3:21" x14ac:dyDescent="0.25">
      <c r="C983" s="6" t="s">
        <v>460</v>
      </c>
      <c r="F983" s="43">
        <f t="shared" si="281"/>
        <v>455000</v>
      </c>
      <c r="G983" s="47"/>
      <c r="H983" s="43">
        <v>0</v>
      </c>
      <c r="I983" s="47"/>
      <c r="J983" s="43">
        <v>455000</v>
      </c>
      <c r="K983" s="47"/>
      <c r="L983" s="43">
        <v>0</v>
      </c>
      <c r="M983" s="47"/>
      <c r="N983" s="43">
        <v>33000</v>
      </c>
      <c r="O983" s="47"/>
      <c r="P983" s="43">
        <v>432000</v>
      </c>
      <c r="Q983" s="47"/>
      <c r="R983" s="43">
        <v>10000</v>
      </c>
      <c r="S983" s="43">
        <f t="shared" si="280"/>
        <v>0</v>
      </c>
      <c r="T983" s="12"/>
      <c r="U983" s="18"/>
    </row>
    <row r="984" spans="3:21" x14ac:dyDescent="0.25">
      <c r="C984" s="6" t="s">
        <v>461</v>
      </c>
      <c r="F984" s="43">
        <f t="shared" si="281"/>
        <v>8000</v>
      </c>
      <c r="G984" s="47"/>
      <c r="H984" s="43">
        <v>0</v>
      </c>
      <c r="I984" s="47"/>
      <c r="J984" s="43">
        <v>8000</v>
      </c>
      <c r="K984" s="47"/>
      <c r="L984" s="43">
        <v>0</v>
      </c>
      <c r="M984" s="47"/>
      <c r="N984" s="43">
        <v>0</v>
      </c>
      <c r="O984" s="47"/>
      <c r="P984" s="43">
        <v>8000</v>
      </c>
      <c r="Q984" s="47"/>
      <c r="R984" s="43">
        <v>0</v>
      </c>
      <c r="S984" s="43">
        <f t="shared" si="280"/>
        <v>0</v>
      </c>
      <c r="T984" s="12"/>
      <c r="U984" s="18"/>
    </row>
    <row r="985" spans="3:21" x14ac:dyDescent="0.25">
      <c r="C985" s="6" t="s">
        <v>462</v>
      </c>
      <c r="F985" s="46">
        <f t="shared" si="281"/>
        <v>8000</v>
      </c>
      <c r="G985" s="47"/>
      <c r="H985" s="46">
        <v>0</v>
      </c>
      <c r="I985" s="47"/>
      <c r="J985" s="46">
        <v>8000</v>
      </c>
      <c r="K985" s="47"/>
      <c r="L985" s="46">
        <v>0</v>
      </c>
      <c r="M985" s="47"/>
      <c r="N985" s="46">
        <v>0</v>
      </c>
      <c r="O985" s="47"/>
      <c r="P985" s="46">
        <v>8000</v>
      </c>
      <c r="Q985" s="47"/>
      <c r="R985" s="46">
        <v>0</v>
      </c>
      <c r="S985" s="43">
        <f t="shared" si="280"/>
        <v>0</v>
      </c>
      <c r="T985" s="12"/>
      <c r="U985" s="18"/>
    </row>
    <row r="986" spans="3:21" s="78" customFormat="1" x14ac:dyDescent="0.25">
      <c r="D986" s="53"/>
      <c r="F986" s="48"/>
      <c r="G986" s="47"/>
      <c r="H986" s="48"/>
      <c r="I986" s="47"/>
      <c r="J986" s="48"/>
      <c r="K986" s="47"/>
      <c r="L986" s="48"/>
      <c r="M986" s="47"/>
      <c r="N986" s="48"/>
      <c r="O986" s="47"/>
      <c r="P986" s="48"/>
      <c r="Q986" s="47"/>
      <c r="R986" s="48"/>
      <c r="S986" s="5"/>
      <c r="T986" s="77"/>
      <c r="U986" s="18"/>
    </row>
    <row r="987" spans="3:21" s="78" customFormat="1" x14ac:dyDescent="0.25">
      <c r="D987" s="53"/>
      <c r="E987" s="79" t="s">
        <v>4</v>
      </c>
      <c r="F987" s="46">
        <f>SUM(F965:F985)</f>
        <v>96598000</v>
      </c>
      <c r="G987" s="80"/>
      <c r="H987" s="46">
        <f>SUM(H965:H985)</f>
        <v>0</v>
      </c>
      <c r="I987" s="80"/>
      <c r="J987" s="46">
        <f>SUM(J965:J985)</f>
        <v>96546000</v>
      </c>
      <c r="K987" s="80"/>
      <c r="L987" s="46">
        <f>SUM(L965:L985)</f>
        <v>52000</v>
      </c>
      <c r="M987" s="80"/>
      <c r="N987" s="46">
        <f>SUM(N965:N985)</f>
        <v>27016000</v>
      </c>
      <c r="O987" s="80"/>
      <c r="P987" s="46">
        <f>SUM(P965:P985)</f>
        <v>74487000</v>
      </c>
      <c r="Q987" s="80"/>
      <c r="R987" s="46">
        <f>SUM(R965:R985)</f>
        <v>4905000</v>
      </c>
      <c r="S987" s="43">
        <f t="shared" ref="S987" si="282">SUM(N987:P987)-R987-F987</f>
        <v>0</v>
      </c>
      <c r="T987" s="77"/>
      <c r="U987" s="18"/>
    </row>
    <row r="988" spans="3:21" s="78" customFormat="1" x14ac:dyDescent="0.25">
      <c r="D988" s="53"/>
      <c r="F988" s="48"/>
      <c r="G988" s="47"/>
      <c r="H988" s="48"/>
      <c r="I988" s="47"/>
      <c r="J988" s="48"/>
      <c r="K988" s="47"/>
      <c r="L988" s="48"/>
      <c r="M988" s="47"/>
      <c r="N988" s="48"/>
      <c r="O988" s="47"/>
      <c r="P988" s="48"/>
      <c r="Q988" s="47"/>
      <c r="R988" s="48"/>
      <c r="S988" s="5"/>
      <c r="T988" s="77"/>
      <c r="U988" s="18"/>
    </row>
    <row r="989" spans="3:21" x14ac:dyDescent="0.25">
      <c r="E989" s="6" t="s">
        <v>463</v>
      </c>
      <c r="F989" s="46">
        <f>SUM(H989:L989)</f>
        <v>96598000</v>
      </c>
      <c r="G989" s="47"/>
      <c r="H989" s="46">
        <f>H987</f>
        <v>0</v>
      </c>
      <c r="I989" s="47"/>
      <c r="J989" s="46">
        <f>J987</f>
        <v>96546000</v>
      </c>
      <c r="K989" s="47"/>
      <c r="L989" s="46">
        <f>L987</f>
        <v>52000</v>
      </c>
      <c r="M989" s="47"/>
      <c r="N989" s="46">
        <f>N987</f>
        <v>27016000</v>
      </c>
      <c r="O989" s="47"/>
      <c r="P989" s="46">
        <f>P987</f>
        <v>74487000</v>
      </c>
      <c r="Q989" s="47"/>
      <c r="R989" s="46">
        <f>R987</f>
        <v>4905000</v>
      </c>
      <c r="S989" s="43">
        <f t="shared" ref="S989" si="283">SUM(N989:P989)-R989-F989</f>
        <v>0</v>
      </c>
      <c r="T989" s="12"/>
    </row>
    <row r="990" spans="3:21" x14ac:dyDescent="0.25">
      <c r="G990" s="47"/>
      <c r="I990" s="47"/>
      <c r="K990" s="47"/>
      <c r="M990" s="47"/>
      <c r="O990" s="47"/>
      <c r="Q990" s="47"/>
      <c r="T990" s="12"/>
    </row>
    <row r="991" spans="3:21" x14ac:dyDescent="0.25">
      <c r="C991" s="6" t="s">
        <v>464</v>
      </c>
      <c r="F991" s="46">
        <f>SUM(H991:L991)</f>
        <v>-59798000</v>
      </c>
      <c r="G991" s="47"/>
      <c r="H991" s="46">
        <v>-22994000</v>
      </c>
      <c r="I991" s="47"/>
      <c r="J991" s="46">
        <v>-22665000</v>
      </c>
      <c r="K991" s="47"/>
      <c r="L991" s="46">
        <v>-14139000</v>
      </c>
      <c r="M991" s="47"/>
      <c r="N991" s="46">
        <v>-1278000</v>
      </c>
      <c r="O991" s="47"/>
      <c r="P991" s="46">
        <v>-58520000</v>
      </c>
      <c r="Q991" s="47"/>
      <c r="R991" s="46">
        <v>0</v>
      </c>
      <c r="S991" s="43">
        <f t="shared" ref="S991" si="284">SUM(N991:P991)-R991-F991</f>
        <v>0</v>
      </c>
      <c r="T991" s="12"/>
    </row>
    <row r="992" spans="3:21" x14ac:dyDescent="0.25">
      <c r="G992" s="47"/>
      <c r="I992" s="47"/>
      <c r="K992" s="47"/>
      <c r="M992" s="47"/>
      <c r="O992" s="47"/>
      <c r="Q992" s="47"/>
      <c r="T992" s="12"/>
    </row>
    <row r="993" spans="5:20" x14ac:dyDescent="0.25">
      <c r="G993" s="47"/>
      <c r="I993" s="47"/>
      <c r="K993" s="47"/>
      <c r="M993" s="47"/>
      <c r="O993" s="47"/>
      <c r="Q993" s="47"/>
      <c r="T993" s="12"/>
    </row>
    <row r="994" spans="5:20" ht="13.8" thickBot="1" x14ac:dyDescent="0.3">
      <c r="E994" s="6" t="s">
        <v>465</v>
      </c>
      <c r="F994" s="51">
        <f>F58+F122+F166+F179+F231+F253+F377+F393+F509+F523+F600+F606+F622+F744+F749+F829+F932+F955+F962+F987+F991</f>
        <v>4025994000</v>
      </c>
      <c r="G994" s="50"/>
      <c r="H994" s="51">
        <f>H58+H122+H166+H179+H231+H253+H377+H393+H509+H523+H600+H606+H622+H744+H749+H829+H932+H955+H962+H987+H991</f>
        <v>514413000</v>
      </c>
      <c r="I994" s="50"/>
      <c r="J994" s="51">
        <f>J58+J122+J166+J179+J231+J253+J377+J393+J509+J523+J600+J606+J622+J744+J749+J829+J932+J955+J962+J987+J991</f>
        <v>2872880000</v>
      </c>
      <c r="K994" s="50"/>
      <c r="L994" s="51">
        <f>L58+L122+L166+L179+L231+L253+L377+L393+L509+L523+L600+L606+L622+L744+L749+L829+L932+L955+L962+L987+L991</f>
        <v>638701000</v>
      </c>
      <c r="M994" s="50"/>
      <c r="N994" s="51">
        <f>N58+N122+N166+N179+N231+N253+N377+N393+N509+N523+N600+N606+N622+N744+N749+N829+N932+N955+N962+N987+N991</f>
        <v>2045963000</v>
      </c>
      <c r="O994" s="50"/>
      <c r="P994" s="51">
        <f>P58+P122+P166+P179+P231+P253+P377+P393+P509+P523+P600+P606+P622+P744+P749+P829+P932+P955+P962+P987+P991</f>
        <v>2358032000</v>
      </c>
      <c r="Q994" s="50"/>
      <c r="R994" s="51">
        <f>R58+R122+R166+R179+R231+R253+R377+R393+R509+R523+R600+R606+R622+R744+R749+R829+R932+R955+R962+R987+R991</f>
        <v>378001000</v>
      </c>
      <c r="S994" s="43">
        <f t="shared" ref="S994" si="285">SUM(N994:P994)-R994-F994</f>
        <v>0</v>
      </c>
      <c r="T994" s="12"/>
    </row>
    <row r="995" spans="5:20" ht="13.8" thickTop="1" x14ac:dyDescent="0.25"/>
    <row r="996" spans="5:20" x14ac:dyDescent="0.25">
      <c r="E996" s="88" t="s">
        <v>585</v>
      </c>
      <c r="F996" s="43">
        <f>F994/1000-'CFRX3221-DV'!N74</f>
        <v>0</v>
      </c>
      <c r="H996" s="43">
        <f>H994/1000-'CFRX3221-DV'!B74</f>
        <v>5</v>
      </c>
    </row>
  </sheetData>
  <sortState ref="C60:S80">
    <sortCondition ref="C60:C80"/>
  </sortState>
  <phoneticPr fontId="6" type="noConversion"/>
  <conditionalFormatting sqref="H991 J991 L991 N991 P991 R991 H962 J962 L962 N962 P962 R962 P935 H955 J955 L955 N955 P955 R955 R923 H923 J923 L923 N923 P923 H932 J932 L932 N932 P932:R932 H921 J921 L921 N921 P921 R921 H928 J928 L928 N928 P928 R928 H958 J958 L958 N958 P958 R958 H960 J960 L960 N960 P960 R960 H848 J848 L848 N848 P848 R848 H862 J862 L862 N862 P862 R862 H846 J846 L846 N846 P846 R846 H860 J860 L860 N860 P860 R860 H905 J905 L905 N905 P905 R905 H988:H989 R815 H781 J781 L781 N781 P781 R781 H789 J789 L789 N789 P789 R789 H801 J801 L801 N801 P801 R801 H808 J808 L808 N808 P808 R808 H815 J815 L815 N815 P815 H821 J821 L821 N821 P821 R821 H827 J827 L827 N827 P827 R827 H829 J829 L829 N829 P829 R829 H779 J779 L779 N779 P779 R779 H799 J799 L799 N799 P799 R799 H806 J806 L806 N806 P806 R806 H813 J813 L813 N813 P813 R813 H819 J819 L819 N819 P819 R819 H759 J759 L759 N759 P759 R759 H749 J749 L749 N749 P749 R749 H742 J742 L742 N742 P742 R742 H744 J744 L744 N744 P744 R744 H747 J747 L747 N747 P747 R747 H757 J757 L757 N757 P757 R757 H595 J595 L595 N595 R653 H653 J653 L653 N653 P653 H606 J606 L606 N606 P606 R606 H600 J600 L600 N600 P600 R600 H604 J604 L604 N604 P604 R604 H613 J613 L613 N613 P613 R613 H616 J616 L616 N616 P616 R616 G620:R620 G615:R615 P595 H581 J581 L581 N581 P581 R581 H579 J579 L579 N579 P579 R579 H567 J567 L567 N567 P567 R567 H546 J546 L546 N546 P546 R546 H565 J565 L565 N565 P565 R565 R595 H507 J507 L507 N507 P507 R507 H509 J509 L509 N509 P509 R509 H505 J505 L505 N505 P505 R505 H495 J495 L495 N495 P495 R495 H493 J493 L493 N493 P493 R493 H477 J477 L477 N477 P477 R477 H475 J475 L475 N475 P475 R475 H439 J439 L439 N439 P439 R439 H437 J437 L437 N437 P437 R437 H393 J393 L393 N393 P393 R393 H374 J374 L374 N374 P374 R374 H377 J377 L377 N377 P377 R377 H355 J355 L355 N355 P355 R355 J211 L211 N211 P211 R211 H311 J311 L311 N311 P311 R311 H245 J245 L245 N245 P245 R245 H251 J251 L251 N251 P251 R251 H253 J253:L253 N253 P253 R253 H211 J988:J989 L988:L989 N988:N989 P988:P989 R988:R989 H986 J986 L986 N986 P986 R986">
    <cfRule type="cellIs" priority="15" stopIfTrue="1" operator="lessThan">
      <formula>10</formula>
    </cfRule>
  </conditionalFormatting>
  <conditionalFormatting sqref="H514 J514 L514 N514 P514 R514">
    <cfRule type="cellIs" priority="8" stopIfTrue="1" operator="lessThan">
      <formula>10</formula>
    </cfRule>
  </conditionalFormatting>
  <conditionalFormatting sqref="H519 J519 L519 N519 P519 R519">
    <cfRule type="cellIs" priority="7" stopIfTrue="1" operator="lessThan">
      <formula>10</formula>
    </cfRule>
  </conditionalFormatting>
  <conditionalFormatting sqref="H787 J787 L787 N787 P787 R787">
    <cfRule type="cellIs" priority="5" stopIfTrue="1" operator="lessThan">
      <formula>10</formula>
    </cfRule>
  </conditionalFormatting>
  <conditionalFormatting sqref="H825 J825 L825 N825 P825 R825">
    <cfRule type="cellIs" priority="4" stopIfTrue="1" operator="lessThan">
      <formula>10</formula>
    </cfRule>
  </conditionalFormatting>
  <conditionalFormatting sqref="H883 J883 L883 N883 P883 R883">
    <cfRule type="cellIs" priority="3" stopIfTrue="1" operator="lessThan">
      <formula>10</formula>
    </cfRule>
  </conditionalFormatting>
  <conditionalFormatting sqref="H953 J953 L953 N953 P953 R953">
    <cfRule type="cellIs" priority="2" stopIfTrue="1" operator="lessThan">
      <formula>10</formula>
    </cfRule>
  </conditionalFormatting>
  <conditionalFormatting sqref="H985 J985 L985 N985 P985 R985">
    <cfRule type="cellIs" priority="1" stopIfTrue="1" operator="lessThan">
      <formula>10</formula>
    </cfRule>
  </conditionalFormatting>
  <pageMargins left="0.75" right="0.25" top="1.1000000000000001" bottom="0.5" header="0.5" footer="0.25"/>
  <pageSetup scale="78" fitToHeight="0" orientation="portrait" r:id="rId1"/>
  <headerFooter alignWithMargins="0">
    <oddHeader>&amp;L&amp;"Times New Roman,Regular"
   (Dollars in Thousands)&amp;C&amp;"Times New Roman,Regular"
Davis
CURRENT FUNDS EXPENDITURES BY DEPARTMENT&amp;R&amp;"Times New Roman,Regular"
2015-16 Schedule 2-C</oddHeader>
  </headerFooter>
  <ignoredErrors>
    <ignoredError sqref="F9:G14 F43:V43 F15:G41 T15:V41 F1:V7 F45:V46 S44:V44 F8:G8 Q44 O44 M44 K44 I44 G44 F44 H44 J44 L44 N44 P44 R44 S9:V14 F42:G42 S42:V42 S8 F48:V52 F47:G47 S47:V47 F54:V63 F53:G53 S53:V53 F86:V89 F64:G85 S64:V85 F91:V94 F90:G90 S90:V90 F109:V112 F95:G108 S95:V108 F118:V126 F113:G117 S113:V117 F138:V141 T128:V129 F127:G127 S127:V127 F130:G137 S130:V137 F153:V156 F142:G152 S142:V152 F159:V162 F157:G158 S157:V158 F164:V170 F163:G163 S163:V163 F172:V173 F171:G171 S171:V171 F175:V176 F174:G174 S174:V174 F178:V183 F177:G177 S177:V177 F196:V199 U187:V195 F184:G186 S184:V186 F210:V213 F200:G202 S200:V202 F203:G208 S203:V208 F209:G209 S209:V209 F219:V222 F214:G218 S214:V218 F228:V235 F223:G227 S223:V227 F237:V238 F236:G236 S236:V236 F240:V241 F239:G239 S239:V239 F244:V247 F242:G243 S242:V243 F250:V257 F248:G249 S248:V249 F270:G284 T268:V269 F287:G306 V285:V286 F310:V313 T307:V307 F258:G267 S258:V267 S270:V284 S287:V306 F308:G309 S308:V309 F354:V357 F314:G353 S314:V353 F366:V369 F358:G365 S358:V365 F373:V381 F370:G372 S370:V372 F383:V384 F382:G382 S382:V382 F386:V387 F385:G385 S385:V385 F389:V390 F388:G388 S388:V388 F392:V397 F391:G391 S391:V391 F438:V441 G429:G435 F414:G428 F398:G413 S398:V413 F437:G437 S436:V437 S429:V435 S414:V428 G436 F476:V479 F442:G475 S442:V475 F494:V497 F480:G493 S480:V493 F506:V513 F498:G503 S498:V503 F504:G505 S504:V505 F515:V518 F514:G514 S514:V514 F520:V527 F519:G519 S519:V519 F545:V548 F528:G544 S528:V544 F566:V569 F549:G565 S549:V565 F580:V583 F570:G579 S570:V579 F596:V603 F584:G592 S584:V592 F593:G595 S593:V595 F605:V610 F604:G604 S604:V604 F614:V617 F611:G613 S611:V613 F619:V626 F618:G618 S618:V618 F636:V636 F627:G635 S627:V635 F652:V655 F637:G651 S637:V651 F660:V660 F656:G659 S656:V659 F669:V669 F661:G668 S661:V668 F693:V696 F670:G684 S670:V684 F685:G692 S685:V692 F715:V718 F697:G714 S697:V714 F720:V720 F719:G719 S719:V719 F741:V746 F721:G740 S721:V740 F748:V754 F747:G747 S747:V747 F758:V762 F755:G757 S755:V757 F773:V773 F763:G772 S763:V772 F780:V784 F774:G779 S774:V779 F788:V792 F785:G787 S785:V787 F800:V804 F793:G799 S793:V799 F807:V811 F805:G806 S805:V806 F814:V817 F812:G813 S812:V813 F820:V823 F818:G819 S818:V819 F826:V833 F824:G825 S824:V825 F841:V841 T836:V839 F834:G835 S834:V835 F840:G840 S840:V840 F847:V851 F842:G846 S842:V846 F853:V853 F852:G852 S852:V852 F855:V855 F854:G854 S854:V854 F861:V864 F856:G860 S856:V860 F884:V887 F865:G883 S865:V883 F906:V909 F888:G905 S888:V905 F915:V915 F910:G914 S910:V914 F917:V917 F916:G916 S916:V916 F919:V919 F918:G918 S918:V918 F922:V925 F920:G921 S920:V921 F929:V935 F926:G928 S926:V928 F954:V957 F936:G953 S936:V953 F959:V959 F958:G958 S958:V958 F961:V964 F960:G960 S960:V960 F986:V990 F965:G974 S965:V985 F992:V993 F991:G991 S991:V991 S994:V994 Q994 O994 M994 K994 I994 G994 H994 J994 L994 N994 P994 R994 F976:G985 G975" unlockedFormula="1"/>
    <ignoredError sqref="S15:S41 F128:G129 S128:S129 F187:G195 S187:T195 F268:G269 F285:G286 F307:G307 S268:S269 S285:U286 S307 F429:F436 F836:G839 S836:S839" formula="1" unlocked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workbookViewId="0">
      <pane ySplit="10" topLeftCell="A59" activePane="bottomLeft" state="frozen"/>
      <selection pane="bottomLeft" activeCell="H86" sqref="H86"/>
    </sheetView>
  </sheetViews>
  <sheetFormatPr defaultRowHeight="13.2" x14ac:dyDescent="0.25"/>
  <cols>
    <col min="1" max="1" width="23" customWidth="1"/>
  </cols>
  <sheetData>
    <row r="1" spans="1:14" x14ac:dyDescent="0.25">
      <c r="A1" s="91" t="s">
        <v>538</v>
      </c>
      <c r="B1" s="91"/>
      <c r="C1" s="91"/>
      <c r="D1" s="91"/>
      <c r="E1" s="91"/>
      <c r="F1" s="91"/>
      <c r="G1" s="91"/>
      <c r="H1" s="91"/>
      <c r="I1" s="91"/>
      <c r="J1" s="91"/>
      <c r="K1" s="91"/>
      <c r="L1" s="91"/>
      <c r="M1" s="91"/>
      <c r="N1" s="91"/>
    </row>
    <row r="2" spans="1:14" x14ac:dyDescent="0.25">
      <c r="A2" s="91" t="s">
        <v>539</v>
      </c>
      <c r="B2" s="91"/>
      <c r="C2" s="91"/>
      <c r="D2" s="91"/>
      <c r="E2" s="91"/>
      <c r="F2" s="91"/>
      <c r="G2" s="91"/>
      <c r="H2" s="91"/>
      <c r="I2" s="91"/>
      <c r="J2" s="91"/>
      <c r="K2" s="91"/>
      <c r="L2" s="91"/>
      <c r="M2" s="91"/>
      <c r="N2" s="91"/>
    </row>
    <row r="3" spans="1:14" x14ac:dyDescent="0.25">
      <c r="A3" s="91" t="s">
        <v>540</v>
      </c>
      <c r="B3" s="91"/>
      <c r="C3" s="91"/>
      <c r="D3" s="91"/>
      <c r="E3" s="91"/>
      <c r="F3" s="91"/>
      <c r="G3" s="91"/>
      <c r="H3" s="91"/>
      <c r="I3" s="91"/>
      <c r="J3" s="91"/>
      <c r="K3" s="91"/>
      <c r="L3" s="91"/>
      <c r="M3" s="91"/>
      <c r="N3" s="91"/>
    </row>
    <row r="4" spans="1:14" x14ac:dyDescent="0.25">
      <c r="A4" s="91" t="s">
        <v>541</v>
      </c>
      <c r="B4" s="91"/>
      <c r="C4" s="91"/>
      <c r="D4" s="91"/>
      <c r="E4" s="91"/>
      <c r="F4" s="91"/>
      <c r="G4" s="91"/>
      <c r="H4" s="91"/>
      <c r="I4" s="91"/>
      <c r="J4" s="91"/>
      <c r="K4" s="91"/>
      <c r="L4" s="91"/>
      <c r="M4" s="91"/>
      <c r="N4" s="91"/>
    </row>
    <row r="5" spans="1:14" x14ac:dyDescent="0.25">
      <c r="A5" s="91" t="s">
        <v>542</v>
      </c>
      <c r="B5" s="91"/>
      <c r="C5" s="91"/>
      <c r="D5" s="91"/>
      <c r="E5" s="91"/>
      <c r="F5" s="91"/>
      <c r="G5" s="91"/>
      <c r="H5" s="91"/>
      <c r="I5" s="91"/>
      <c r="J5" s="91"/>
      <c r="K5" s="91"/>
      <c r="L5" s="91"/>
      <c r="M5" s="91"/>
      <c r="N5" s="91"/>
    </row>
    <row r="6" spans="1:14" x14ac:dyDescent="0.25">
      <c r="A6" s="89"/>
      <c r="B6" s="89"/>
      <c r="C6" s="89"/>
      <c r="D6" s="89"/>
      <c r="E6" s="89"/>
      <c r="F6" s="89"/>
      <c r="G6" s="89"/>
      <c r="H6" s="89"/>
      <c r="I6" s="89"/>
      <c r="J6" s="89"/>
      <c r="K6" s="89"/>
      <c r="L6" s="89"/>
      <c r="M6" s="89"/>
      <c r="N6" s="89"/>
    </row>
    <row r="7" spans="1:14" x14ac:dyDescent="0.25">
      <c r="A7" s="90"/>
      <c r="B7" s="90"/>
      <c r="C7" s="90"/>
      <c r="D7" s="90"/>
      <c r="E7" s="90"/>
      <c r="F7" s="90"/>
      <c r="G7" s="90"/>
      <c r="H7" s="90"/>
      <c r="I7" s="90"/>
      <c r="J7" s="90"/>
      <c r="K7" s="90"/>
      <c r="L7" s="90"/>
      <c r="M7" s="90"/>
      <c r="N7" s="90"/>
    </row>
    <row r="8" spans="1:14" x14ac:dyDescent="0.25">
      <c r="A8" s="90"/>
      <c r="B8" s="90"/>
      <c r="C8" s="90"/>
      <c r="D8" s="90"/>
      <c r="E8" s="90"/>
      <c r="F8" s="90"/>
      <c r="G8" s="90"/>
      <c r="H8" s="90"/>
      <c r="I8" s="90"/>
      <c r="J8" s="90"/>
      <c r="K8" s="90"/>
      <c r="L8" s="90"/>
      <c r="M8" s="90"/>
      <c r="N8" s="90"/>
    </row>
    <row r="9" spans="1:14" x14ac:dyDescent="0.25">
      <c r="A9" s="89"/>
      <c r="B9" s="89"/>
      <c r="C9" s="89"/>
      <c r="D9" s="89"/>
      <c r="E9" s="89"/>
      <c r="F9" s="89"/>
      <c r="G9" s="89"/>
      <c r="H9" s="89"/>
      <c r="I9" s="89"/>
      <c r="J9" s="89"/>
      <c r="K9" s="89"/>
      <c r="L9" s="89"/>
      <c r="M9" s="89"/>
      <c r="N9" s="89"/>
    </row>
    <row r="10" spans="1:14" ht="60" x14ac:dyDescent="0.25">
      <c r="A10" s="81" t="s">
        <v>543</v>
      </c>
      <c r="B10" s="82" t="s">
        <v>544</v>
      </c>
      <c r="C10" s="82" t="s">
        <v>545</v>
      </c>
      <c r="D10" s="82" t="s">
        <v>546</v>
      </c>
      <c r="E10" s="82" t="s">
        <v>547</v>
      </c>
      <c r="F10" s="82" t="s">
        <v>548</v>
      </c>
      <c r="G10" s="82" t="s">
        <v>549</v>
      </c>
      <c r="H10" s="82" t="s">
        <v>550</v>
      </c>
      <c r="I10" s="82" t="s">
        <v>551</v>
      </c>
      <c r="J10" s="82" t="s">
        <v>552</v>
      </c>
      <c r="K10" s="82" t="s">
        <v>553</v>
      </c>
      <c r="L10" s="82" t="s">
        <v>554</v>
      </c>
      <c r="M10" s="82" t="s">
        <v>555</v>
      </c>
      <c r="N10" s="82" t="s">
        <v>556</v>
      </c>
    </row>
    <row r="11" spans="1:14" x14ac:dyDescent="0.25">
      <c r="A11" s="83" t="s">
        <v>557</v>
      </c>
      <c r="B11" s="84">
        <v>281212</v>
      </c>
      <c r="C11" s="84">
        <v>215390</v>
      </c>
      <c r="D11" s="84">
        <v>15204</v>
      </c>
      <c r="E11" s="84">
        <v>10386</v>
      </c>
      <c r="F11" s="84">
        <v>4296</v>
      </c>
      <c r="G11" s="84">
        <v>23396</v>
      </c>
      <c r="H11" s="84">
        <v>13028</v>
      </c>
      <c r="I11" s="84">
        <v>237638</v>
      </c>
      <c r="J11" s="84">
        <v>11</v>
      </c>
      <c r="K11" s="84"/>
      <c r="L11" s="84">
        <v>9681</v>
      </c>
      <c r="M11" s="84">
        <v>3961</v>
      </c>
      <c r="N11" s="85">
        <v>814203</v>
      </c>
    </row>
    <row r="12" spans="1:14" ht="13.8" thickBot="1" x14ac:dyDescent="0.3">
      <c r="A12" s="83" t="s">
        <v>558</v>
      </c>
      <c r="B12" s="84">
        <v>-4559</v>
      </c>
      <c r="C12" s="84">
        <v>-637</v>
      </c>
      <c r="D12" s="84">
        <v>-24</v>
      </c>
      <c r="E12" s="84">
        <v>-27</v>
      </c>
      <c r="F12" s="84"/>
      <c r="G12" s="84">
        <v>-674</v>
      </c>
      <c r="H12" s="84">
        <v>-733</v>
      </c>
      <c r="I12" s="84">
        <v>-2296</v>
      </c>
      <c r="J12" s="84"/>
      <c r="K12" s="84"/>
      <c r="L12" s="84">
        <v>-420</v>
      </c>
      <c r="M12" s="84">
        <v>-164</v>
      </c>
      <c r="N12" s="85">
        <v>-9534</v>
      </c>
    </row>
    <row r="13" spans="1:14" x14ac:dyDescent="0.25">
      <c r="A13" s="86"/>
      <c r="B13" s="87"/>
      <c r="C13" s="87"/>
      <c r="D13" s="87"/>
      <c r="E13" s="87"/>
      <c r="F13" s="87"/>
      <c r="G13" s="87"/>
      <c r="H13" s="87"/>
      <c r="I13" s="87"/>
      <c r="J13" s="87"/>
      <c r="K13" s="87"/>
      <c r="L13" s="87"/>
      <c r="M13" s="87"/>
      <c r="N13" s="87"/>
    </row>
    <row r="14" spans="1:14" x14ac:dyDescent="0.25">
      <c r="A14" s="83" t="s">
        <v>559</v>
      </c>
      <c r="B14" s="85">
        <v>276653</v>
      </c>
      <c r="C14" s="85">
        <v>214753</v>
      </c>
      <c r="D14" s="85">
        <v>15180</v>
      </c>
      <c r="E14" s="85">
        <v>10359</v>
      </c>
      <c r="F14" s="85">
        <v>4296</v>
      </c>
      <c r="G14" s="85">
        <v>22722</v>
      </c>
      <c r="H14" s="85">
        <v>12295</v>
      </c>
      <c r="I14" s="85">
        <v>235342</v>
      </c>
      <c r="J14" s="85">
        <v>11</v>
      </c>
      <c r="K14" s="85"/>
      <c r="L14" s="85">
        <v>9261</v>
      </c>
      <c r="M14" s="85">
        <v>3797</v>
      </c>
      <c r="N14" s="85">
        <v>804669</v>
      </c>
    </row>
    <row r="15" spans="1:14" x14ac:dyDescent="0.25">
      <c r="A15" s="89"/>
      <c r="B15" s="89"/>
      <c r="C15" s="89"/>
      <c r="D15" s="89"/>
      <c r="E15" s="89"/>
      <c r="F15" s="89"/>
      <c r="G15" s="89"/>
      <c r="H15" s="89"/>
      <c r="I15" s="89"/>
      <c r="J15" s="89"/>
      <c r="K15" s="89"/>
      <c r="L15" s="89"/>
      <c r="M15" s="89"/>
      <c r="N15" s="89"/>
    </row>
    <row r="16" spans="1:14" x14ac:dyDescent="0.25">
      <c r="A16" s="83" t="s">
        <v>560</v>
      </c>
      <c r="B16" s="84">
        <v>70198</v>
      </c>
      <c r="C16" s="84">
        <v>2403</v>
      </c>
      <c r="D16" s="84">
        <v>251046</v>
      </c>
      <c r="E16" s="84">
        <v>51657</v>
      </c>
      <c r="F16" s="84">
        <v>3305</v>
      </c>
      <c r="G16" s="84">
        <v>112615</v>
      </c>
      <c r="H16" s="84">
        <v>44370</v>
      </c>
      <c r="I16" s="84">
        <v>14081</v>
      </c>
      <c r="J16" s="84"/>
      <c r="K16" s="84"/>
      <c r="L16" s="84">
        <v>13468</v>
      </c>
      <c r="M16" s="84">
        <v>236</v>
      </c>
      <c r="N16" s="85">
        <v>563379</v>
      </c>
    </row>
    <row r="17" spans="1:14" ht="13.8" thickBot="1" x14ac:dyDescent="0.3">
      <c r="A17" s="83" t="s">
        <v>561</v>
      </c>
      <c r="B17" s="84">
        <v>-789</v>
      </c>
      <c r="C17" s="84">
        <v>-30</v>
      </c>
      <c r="D17" s="84">
        <v>-8210</v>
      </c>
      <c r="E17" s="84">
        <v>-1517</v>
      </c>
      <c r="F17" s="84">
        <v>-18</v>
      </c>
      <c r="G17" s="84">
        <v>-1836</v>
      </c>
      <c r="H17" s="84">
        <v>-2386</v>
      </c>
      <c r="I17" s="84">
        <v>-171</v>
      </c>
      <c r="J17" s="84"/>
      <c r="K17" s="84"/>
      <c r="L17" s="84">
        <v>-1177</v>
      </c>
      <c r="M17" s="84">
        <v>-29</v>
      </c>
      <c r="N17" s="85">
        <v>-16163</v>
      </c>
    </row>
    <row r="18" spans="1:14" x14ac:dyDescent="0.25">
      <c r="A18" s="86"/>
      <c r="B18" s="87"/>
      <c r="C18" s="87"/>
      <c r="D18" s="87"/>
      <c r="E18" s="87"/>
      <c r="F18" s="87"/>
      <c r="G18" s="87"/>
      <c r="H18" s="87"/>
      <c r="I18" s="87"/>
      <c r="J18" s="87"/>
      <c r="K18" s="87"/>
      <c r="L18" s="87"/>
      <c r="M18" s="87"/>
      <c r="N18" s="87"/>
    </row>
    <row r="19" spans="1:14" x14ac:dyDescent="0.25">
      <c r="A19" s="83" t="s">
        <v>559</v>
      </c>
      <c r="B19" s="85">
        <v>69409</v>
      </c>
      <c r="C19" s="85">
        <v>2373</v>
      </c>
      <c r="D19" s="85">
        <v>242836</v>
      </c>
      <c r="E19" s="85">
        <v>50140</v>
      </c>
      <c r="F19" s="85">
        <v>3287</v>
      </c>
      <c r="G19" s="85">
        <v>110779</v>
      </c>
      <c r="H19" s="85">
        <v>41984</v>
      </c>
      <c r="I19" s="85">
        <v>13910</v>
      </c>
      <c r="J19" s="85"/>
      <c r="K19" s="85"/>
      <c r="L19" s="85">
        <v>12291</v>
      </c>
      <c r="M19" s="85">
        <v>207</v>
      </c>
      <c r="N19" s="85">
        <v>547216</v>
      </c>
    </row>
    <row r="20" spans="1:14" x14ac:dyDescent="0.25">
      <c r="A20" s="89"/>
      <c r="B20" s="89"/>
      <c r="C20" s="89"/>
      <c r="D20" s="89"/>
      <c r="E20" s="89"/>
      <c r="F20" s="89"/>
      <c r="G20" s="89"/>
      <c r="H20" s="89"/>
      <c r="I20" s="89"/>
      <c r="J20" s="89"/>
      <c r="K20" s="89"/>
      <c r="L20" s="89"/>
      <c r="M20" s="89"/>
      <c r="N20" s="89"/>
    </row>
    <row r="21" spans="1:14" x14ac:dyDescent="0.25">
      <c r="A21" s="83" t="s">
        <v>562</v>
      </c>
      <c r="B21" s="84">
        <v>4152</v>
      </c>
      <c r="C21" s="84">
        <v>460</v>
      </c>
      <c r="D21" s="84">
        <v>12256</v>
      </c>
      <c r="E21" s="84">
        <v>33051</v>
      </c>
      <c r="F21" s="84">
        <v>937</v>
      </c>
      <c r="G21" s="84">
        <v>9415</v>
      </c>
      <c r="H21" s="84">
        <v>1700</v>
      </c>
      <c r="I21" s="84">
        <v>17942</v>
      </c>
      <c r="J21" s="84">
        <v>282</v>
      </c>
      <c r="K21" s="84"/>
      <c r="L21" s="84">
        <v>5996</v>
      </c>
      <c r="M21" s="84">
        <v>137</v>
      </c>
      <c r="N21" s="85">
        <v>86328</v>
      </c>
    </row>
    <row r="22" spans="1:14" ht="13.8" thickBot="1" x14ac:dyDescent="0.3">
      <c r="A22" s="83" t="s">
        <v>563</v>
      </c>
      <c r="B22" s="84">
        <v>-28</v>
      </c>
      <c r="C22" s="84"/>
      <c r="D22" s="84">
        <v>-114</v>
      </c>
      <c r="E22" s="84">
        <v>-317</v>
      </c>
      <c r="F22" s="84">
        <v>-345</v>
      </c>
      <c r="G22" s="84">
        <v>-18</v>
      </c>
      <c r="H22" s="84">
        <v>-24</v>
      </c>
      <c r="I22" s="84">
        <v>-484</v>
      </c>
      <c r="J22" s="84"/>
      <c r="K22" s="84"/>
      <c r="L22" s="84">
        <v>-322</v>
      </c>
      <c r="M22" s="84">
        <v>71</v>
      </c>
      <c r="N22" s="85">
        <v>-1581</v>
      </c>
    </row>
    <row r="23" spans="1:14" x14ac:dyDescent="0.25">
      <c r="A23" s="86"/>
      <c r="B23" s="87"/>
      <c r="C23" s="87"/>
      <c r="D23" s="87"/>
      <c r="E23" s="87"/>
      <c r="F23" s="87"/>
      <c r="G23" s="87"/>
      <c r="H23" s="87"/>
      <c r="I23" s="87"/>
      <c r="J23" s="87"/>
      <c r="K23" s="87"/>
      <c r="L23" s="87"/>
      <c r="M23" s="87"/>
      <c r="N23" s="87"/>
    </row>
    <row r="24" spans="1:14" x14ac:dyDescent="0.25">
      <c r="A24" s="83" t="s">
        <v>559</v>
      </c>
      <c r="B24" s="85">
        <v>4124</v>
      </c>
      <c r="C24" s="85">
        <v>460</v>
      </c>
      <c r="D24" s="85">
        <v>12142</v>
      </c>
      <c r="E24" s="85">
        <v>32734</v>
      </c>
      <c r="F24" s="85">
        <v>592</v>
      </c>
      <c r="G24" s="85">
        <v>9397</v>
      </c>
      <c r="H24" s="85">
        <v>1676</v>
      </c>
      <c r="I24" s="85">
        <v>17458</v>
      </c>
      <c r="J24" s="85">
        <v>282</v>
      </c>
      <c r="K24" s="85"/>
      <c r="L24" s="85">
        <v>5674</v>
      </c>
      <c r="M24" s="85">
        <v>208</v>
      </c>
      <c r="N24" s="85">
        <v>84747</v>
      </c>
    </row>
    <row r="25" spans="1:14" x14ac:dyDescent="0.25">
      <c r="A25" s="89"/>
      <c r="B25" s="89"/>
      <c r="C25" s="89"/>
      <c r="D25" s="89"/>
      <c r="E25" s="89"/>
      <c r="F25" s="89"/>
      <c r="G25" s="89"/>
      <c r="H25" s="89"/>
      <c r="I25" s="89"/>
      <c r="J25" s="89"/>
      <c r="K25" s="89"/>
      <c r="L25" s="89"/>
      <c r="M25" s="89"/>
      <c r="N25" s="89"/>
    </row>
    <row r="26" spans="1:14" x14ac:dyDescent="0.25">
      <c r="A26" s="83" t="s">
        <v>564</v>
      </c>
      <c r="B26" s="84">
        <v>56774</v>
      </c>
      <c r="C26" s="84">
        <v>45611</v>
      </c>
      <c r="D26" s="84">
        <v>10414</v>
      </c>
      <c r="E26" s="84">
        <v>6812</v>
      </c>
      <c r="F26" s="84">
        <v>7</v>
      </c>
      <c r="G26" s="84">
        <v>9738</v>
      </c>
      <c r="H26" s="84">
        <v>11302</v>
      </c>
      <c r="I26" s="84">
        <v>144135</v>
      </c>
      <c r="J26" s="84">
        <v>79</v>
      </c>
      <c r="K26" s="84"/>
      <c r="L26" s="84">
        <v>7169</v>
      </c>
      <c r="M26" s="84">
        <v>148</v>
      </c>
      <c r="N26" s="85">
        <v>292189</v>
      </c>
    </row>
    <row r="27" spans="1:14" ht="13.8" thickBot="1" x14ac:dyDescent="0.3">
      <c r="A27" s="83" t="s">
        <v>565</v>
      </c>
      <c r="B27" s="84">
        <v>-7882</v>
      </c>
      <c r="C27" s="84">
        <v>-903</v>
      </c>
      <c r="D27" s="84"/>
      <c r="E27" s="84">
        <v>-525</v>
      </c>
      <c r="F27" s="84"/>
      <c r="G27" s="84">
        <v>-274</v>
      </c>
      <c r="H27" s="84">
        <v>-2947</v>
      </c>
      <c r="I27" s="84">
        <v>-225</v>
      </c>
      <c r="J27" s="84"/>
      <c r="K27" s="84"/>
      <c r="L27" s="84">
        <v>-57</v>
      </c>
      <c r="M27" s="84"/>
      <c r="N27" s="85">
        <v>-12813</v>
      </c>
    </row>
    <row r="28" spans="1:14" x14ac:dyDescent="0.25">
      <c r="A28" s="86"/>
      <c r="B28" s="87"/>
      <c r="C28" s="87"/>
      <c r="D28" s="87"/>
      <c r="E28" s="87"/>
      <c r="F28" s="87"/>
      <c r="G28" s="87"/>
      <c r="H28" s="87"/>
      <c r="I28" s="87"/>
      <c r="J28" s="87"/>
      <c r="K28" s="87"/>
      <c r="L28" s="87"/>
      <c r="M28" s="87"/>
      <c r="N28" s="87"/>
    </row>
    <row r="29" spans="1:14" x14ac:dyDescent="0.25">
      <c r="A29" s="83" t="s">
        <v>559</v>
      </c>
      <c r="B29" s="85">
        <v>48892</v>
      </c>
      <c r="C29" s="85">
        <v>44708</v>
      </c>
      <c r="D29" s="85">
        <v>10414</v>
      </c>
      <c r="E29" s="85">
        <v>6287</v>
      </c>
      <c r="F29" s="85">
        <v>7</v>
      </c>
      <c r="G29" s="85">
        <v>9464</v>
      </c>
      <c r="H29" s="85">
        <v>8355</v>
      </c>
      <c r="I29" s="85">
        <v>143910</v>
      </c>
      <c r="J29" s="85">
        <v>79</v>
      </c>
      <c r="K29" s="85"/>
      <c r="L29" s="85">
        <v>7112</v>
      </c>
      <c r="M29" s="85">
        <v>148</v>
      </c>
      <c r="N29" s="85">
        <v>279376</v>
      </c>
    </row>
    <row r="30" spans="1:14" x14ac:dyDescent="0.25">
      <c r="A30" s="89"/>
      <c r="B30" s="89"/>
      <c r="C30" s="89"/>
      <c r="D30" s="89"/>
      <c r="E30" s="89"/>
      <c r="F30" s="89"/>
      <c r="G30" s="89"/>
      <c r="H30" s="89"/>
      <c r="I30" s="89"/>
      <c r="J30" s="89"/>
      <c r="K30" s="89"/>
      <c r="L30" s="89"/>
      <c r="M30" s="89"/>
      <c r="N30" s="89"/>
    </row>
    <row r="31" spans="1:14" x14ac:dyDescent="0.25">
      <c r="A31" s="83" t="s">
        <v>566</v>
      </c>
      <c r="B31" s="84"/>
      <c r="C31" s="84"/>
      <c r="D31" s="84"/>
      <c r="E31" s="84"/>
      <c r="F31" s="84"/>
      <c r="G31" s="84">
        <v>173</v>
      </c>
      <c r="H31" s="84">
        <v>40</v>
      </c>
      <c r="I31" s="84"/>
      <c r="J31" s="84"/>
      <c r="K31" s="84">
        <v>1765043</v>
      </c>
      <c r="L31" s="84">
        <v>215</v>
      </c>
      <c r="M31" s="84">
        <v>788</v>
      </c>
      <c r="N31" s="85">
        <v>1766259</v>
      </c>
    </row>
    <row r="32" spans="1:14" ht="13.8" thickBot="1" x14ac:dyDescent="0.3">
      <c r="A32" s="83" t="s">
        <v>567</v>
      </c>
      <c r="B32" s="84"/>
      <c r="C32" s="84"/>
      <c r="D32" s="84"/>
      <c r="E32" s="84"/>
      <c r="F32" s="84"/>
      <c r="G32" s="84"/>
      <c r="H32" s="84"/>
      <c r="I32" s="84"/>
      <c r="J32" s="84"/>
      <c r="K32" s="84"/>
      <c r="L32" s="84"/>
      <c r="M32" s="84"/>
      <c r="N32" s="85"/>
    </row>
    <row r="33" spans="1:14" x14ac:dyDescent="0.25">
      <c r="A33" s="86"/>
      <c r="B33" s="87"/>
      <c r="C33" s="87"/>
      <c r="D33" s="87"/>
      <c r="E33" s="87"/>
      <c r="F33" s="87"/>
      <c r="G33" s="87"/>
      <c r="H33" s="87"/>
      <c r="I33" s="87"/>
      <c r="J33" s="87"/>
      <c r="K33" s="87"/>
      <c r="L33" s="87"/>
      <c r="M33" s="87"/>
      <c r="N33" s="87"/>
    </row>
    <row r="34" spans="1:14" x14ac:dyDescent="0.25">
      <c r="A34" s="83" t="s">
        <v>559</v>
      </c>
      <c r="B34" s="85"/>
      <c r="C34" s="85"/>
      <c r="D34" s="85"/>
      <c r="E34" s="85"/>
      <c r="F34" s="85"/>
      <c r="G34" s="85">
        <v>173</v>
      </c>
      <c r="H34" s="85">
        <v>40</v>
      </c>
      <c r="I34" s="85"/>
      <c r="J34" s="85"/>
      <c r="K34" s="85">
        <v>1765043</v>
      </c>
      <c r="L34" s="85">
        <v>215</v>
      </c>
      <c r="M34" s="85">
        <v>788</v>
      </c>
      <c r="N34" s="85">
        <v>1766259</v>
      </c>
    </row>
    <row r="35" spans="1:14" x14ac:dyDescent="0.25">
      <c r="A35" s="89"/>
      <c r="B35" s="89"/>
      <c r="C35" s="89"/>
      <c r="D35" s="89"/>
      <c r="E35" s="89"/>
      <c r="F35" s="89"/>
      <c r="G35" s="89"/>
      <c r="H35" s="89"/>
      <c r="I35" s="89"/>
      <c r="J35" s="89"/>
      <c r="K35" s="89"/>
      <c r="L35" s="89"/>
      <c r="M35" s="89"/>
      <c r="N35" s="89"/>
    </row>
    <row r="36" spans="1:14" x14ac:dyDescent="0.25">
      <c r="A36" s="83" t="s">
        <v>568</v>
      </c>
      <c r="B36" s="84">
        <v>40</v>
      </c>
      <c r="C36" s="84">
        <v>80394</v>
      </c>
      <c r="D36" s="84">
        <v>198</v>
      </c>
      <c r="E36" s="84">
        <v>160</v>
      </c>
      <c r="F36" s="84">
        <v>43</v>
      </c>
      <c r="G36" s="84">
        <v>1470</v>
      </c>
      <c r="H36" s="84">
        <v>72</v>
      </c>
      <c r="I36" s="84">
        <v>850</v>
      </c>
      <c r="J36" s="84">
        <v>1187</v>
      </c>
      <c r="K36" s="84"/>
      <c r="L36" s="84">
        <v>58305</v>
      </c>
      <c r="M36" s="84">
        <v>1006</v>
      </c>
      <c r="N36" s="85">
        <v>143725</v>
      </c>
    </row>
    <row r="37" spans="1:14" ht="13.8" thickBot="1" x14ac:dyDescent="0.3">
      <c r="A37" s="83" t="s">
        <v>569</v>
      </c>
      <c r="B37" s="84">
        <v>-40</v>
      </c>
      <c r="C37" s="84">
        <v>-531</v>
      </c>
      <c r="D37" s="84"/>
      <c r="E37" s="84"/>
      <c r="F37" s="84"/>
      <c r="G37" s="84">
        <v>-111</v>
      </c>
      <c r="H37" s="84"/>
      <c r="I37" s="84">
        <v>-25</v>
      </c>
      <c r="J37" s="84"/>
      <c r="K37" s="84"/>
      <c r="L37" s="84">
        <v>-109</v>
      </c>
      <c r="M37" s="84">
        <v>-10</v>
      </c>
      <c r="N37" s="85">
        <v>-826</v>
      </c>
    </row>
    <row r="38" spans="1:14" x14ac:dyDescent="0.25">
      <c r="A38" s="86"/>
      <c r="B38" s="87"/>
      <c r="C38" s="87"/>
      <c r="D38" s="87"/>
      <c r="E38" s="87"/>
      <c r="F38" s="87"/>
      <c r="G38" s="87"/>
      <c r="H38" s="87"/>
      <c r="I38" s="87"/>
      <c r="J38" s="87"/>
      <c r="K38" s="87"/>
      <c r="L38" s="87"/>
      <c r="M38" s="87"/>
      <c r="N38" s="87"/>
    </row>
    <row r="39" spans="1:14" x14ac:dyDescent="0.25">
      <c r="A39" s="83" t="s">
        <v>559</v>
      </c>
      <c r="B39" s="85"/>
      <c r="C39" s="85">
        <v>79863</v>
      </c>
      <c r="D39" s="85">
        <v>198</v>
      </c>
      <c r="E39" s="85">
        <v>160</v>
      </c>
      <c r="F39" s="85">
        <v>43</v>
      </c>
      <c r="G39" s="85">
        <v>1359</v>
      </c>
      <c r="H39" s="85">
        <v>72</v>
      </c>
      <c r="I39" s="85">
        <v>825</v>
      </c>
      <c r="J39" s="85">
        <v>1187</v>
      </c>
      <c r="K39" s="85"/>
      <c r="L39" s="85">
        <v>58196</v>
      </c>
      <c r="M39" s="85">
        <v>996</v>
      </c>
      <c r="N39" s="85">
        <v>142899</v>
      </c>
    </row>
    <row r="40" spans="1:14" x14ac:dyDescent="0.25">
      <c r="A40" s="89"/>
      <c r="B40" s="89"/>
      <c r="C40" s="89"/>
      <c r="D40" s="89"/>
      <c r="E40" s="89"/>
      <c r="F40" s="89"/>
      <c r="G40" s="89"/>
      <c r="H40" s="89"/>
      <c r="I40" s="89"/>
      <c r="J40" s="89"/>
      <c r="K40" s="89"/>
      <c r="L40" s="89"/>
      <c r="M40" s="89"/>
      <c r="N40" s="89"/>
    </row>
    <row r="41" spans="1:14" x14ac:dyDescent="0.25">
      <c r="A41" s="83" t="s">
        <v>570</v>
      </c>
      <c r="B41" s="84">
        <v>56981</v>
      </c>
      <c r="C41" s="84">
        <v>27333</v>
      </c>
      <c r="D41" s="84">
        <v>106</v>
      </c>
      <c r="E41" s="84"/>
      <c r="F41" s="84">
        <v>18</v>
      </c>
      <c r="G41" s="84">
        <v>3036</v>
      </c>
      <c r="H41" s="84">
        <v>18623</v>
      </c>
      <c r="I41" s="84">
        <v>909</v>
      </c>
      <c r="J41" s="84">
        <v>966</v>
      </c>
      <c r="K41" s="84"/>
      <c r="L41" s="84">
        <v>32903</v>
      </c>
      <c r="M41" s="84">
        <v>-921</v>
      </c>
      <c r="N41" s="85">
        <v>139954</v>
      </c>
    </row>
    <row r="42" spans="1:14" ht="13.8" thickBot="1" x14ac:dyDescent="0.3">
      <c r="A42" s="83" t="s">
        <v>571</v>
      </c>
      <c r="B42" s="84">
        <v>-8277</v>
      </c>
      <c r="C42" s="84"/>
      <c r="D42" s="84"/>
      <c r="E42" s="84"/>
      <c r="F42" s="84">
        <v>-16</v>
      </c>
      <c r="G42" s="84"/>
      <c r="H42" s="84">
        <v>-26</v>
      </c>
      <c r="I42" s="84">
        <v>-11</v>
      </c>
      <c r="J42" s="84"/>
      <c r="K42" s="84"/>
      <c r="L42" s="84">
        <v>-6083</v>
      </c>
      <c r="M42" s="84">
        <v>-120</v>
      </c>
      <c r="N42" s="85">
        <v>-14533</v>
      </c>
    </row>
    <row r="43" spans="1:14" x14ac:dyDescent="0.25">
      <c r="A43" s="86"/>
      <c r="B43" s="87"/>
      <c r="C43" s="87"/>
      <c r="D43" s="87"/>
      <c r="E43" s="87"/>
      <c r="F43" s="87"/>
      <c r="G43" s="87"/>
      <c r="H43" s="87"/>
      <c r="I43" s="87"/>
      <c r="J43" s="87"/>
      <c r="K43" s="87"/>
      <c r="L43" s="87"/>
      <c r="M43" s="87"/>
      <c r="N43" s="87"/>
    </row>
    <row r="44" spans="1:14" x14ac:dyDescent="0.25">
      <c r="A44" s="83" t="s">
        <v>559</v>
      </c>
      <c r="B44" s="85">
        <v>48704</v>
      </c>
      <c r="C44" s="85">
        <v>27333</v>
      </c>
      <c r="D44" s="85">
        <v>106</v>
      </c>
      <c r="E44" s="85"/>
      <c r="F44" s="85">
        <v>2</v>
      </c>
      <c r="G44" s="85">
        <v>3036</v>
      </c>
      <c r="H44" s="85">
        <v>18597</v>
      </c>
      <c r="I44" s="85">
        <v>898</v>
      </c>
      <c r="J44" s="85">
        <v>966</v>
      </c>
      <c r="K44" s="85"/>
      <c r="L44" s="85">
        <v>26820</v>
      </c>
      <c r="M44" s="85">
        <v>-1041</v>
      </c>
      <c r="N44" s="85">
        <v>125421</v>
      </c>
    </row>
    <row r="45" spans="1:14" x14ac:dyDescent="0.25">
      <c r="A45" s="89"/>
      <c r="B45" s="89"/>
      <c r="C45" s="89"/>
      <c r="D45" s="89"/>
      <c r="E45" s="89"/>
      <c r="F45" s="89"/>
      <c r="G45" s="89"/>
      <c r="H45" s="89"/>
      <c r="I45" s="89"/>
      <c r="J45" s="89"/>
      <c r="K45" s="89"/>
      <c r="L45" s="89"/>
      <c r="M45" s="89"/>
      <c r="N45" s="89"/>
    </row>
    <row r="46" spans="1:14" x14ac:dyDescent="0.25">
      <c r="A46" s="83" t="s">
        <v>572</v>
      </c>
      <c r="B46" s="84">
        <v>46893</v>
      </c>
      <c r="C46" s="84">
        <v>26919</v>
      </c>
      <c r="D46" s="84"/>
      <c r="E46" s="84"/>
      <c r="F46" s="84"/>
      <c r="G46" s="84">
        <v>137</v>
      </c>
      <c r="H46" s="84">
        <v>2429</v>
      </c>
      <c r="I46" s="84">
        <v>705</v>
      </c>
      <c r="J46" s="84">
        <v>761</v>
      </c>
      <c r="K46" s="84"/>
      <c r="L46" s="84">
        <v>16589</v>
      </c>
      <c r="M46" s="84">
        <v>260</v>
      </c>
      <c r="N46" s="85">
        <v>94693</v>
      </c>
    </row>
    <row r="47" spans="1:14" ht="13.8" thickBot="1" x14ac:dyDescent="0.3">
      <c r="A47" s="83" t="s">
        <v>573</v>
      </c>
      <c r="B47" s="84">
        <v>-1419</v>
      </c>
      <c r="C47" s="84">
        <v>-11</v>
      </c>
      <c r="D47" s="84"/>
      <c r="E47" s="84"/>
      <c r="F47" s="84"/>
      <c r="G47" s="84"/>
      <c r="H47" s="84">
        <v>-88</v>
      </c>
      <c r="I47" s="84"/>
      <c r="J47" s="84"/>
      <c r="K47" s="84"/>
      <c r="L47" s="84">
        <v>-1128</v>
      </c>
      <c r="M47" s="84">
        <v>59</v>
      </c>
      <c r="N47" s="85">
        <v>-2587</v>
      </c>
    </row>
    <row r="48" spans="1:14" x14ac:dyDescent="0.25">
      <c r="A48" s="86"/>
      <c r="B48" s="87"/>
      <c r="C48" s="87"/>
      <c r="D48" s="87"/>
      <c r="E48" s="87"/>
      <c r="F48" s="87"/>
      <c r="G48" s="87"/>
      <c r="H48" s="87"/>
      <c r="I48" s="87"/>
      <c r="J48" s="87"/>
      <c r="K48" s="87"/>
      <c r="L48" s="87"/>
      <c r="M48" s="87"/>
      <c r="N48" s="87"/>
    </row>
    <row r="49" spans="1:14" x14ac:dyDescent="0.25">
      <c r="A49" s="83" t="s">
        <v>559</v>
      </c>
      <c r="B49" s="85">
        <v>45474</v>
      </c>
      <c r="C49" s="85">
        <v>26908</v>
      </c>
      <c r="D49" s="85"/>
      <c r="E49" s="85"/>
      <c r="F49" s="85"/>
      <c r="G49" s="85">
        <v>137</v>
      </c>
      <c r="H49" s="85">
        <v>2341</v>
      </c>
      <c r="I49" s="85">
        <v>705</v>
      </c>
      <c r="J49" s="85">
        <v>761</v>
      </c>
      <c r="K49" s="85"/>
      <c r="L49" s="85">
        <v>15461</v>
      </c>
      <c r="M49" s="85">
        <v>319</v>
      </c>
      <c r="N49" s="85">
        <v>92106</v>
      </c>
    </row>
    <row r="50" spans="1:14" x14ac:dyDescent="0.25">
      <c r="A50" s="89"/>
      <c r="B50" s="89"/>
      <c r="C50" s="89"/>
      <c r="D50" s="89"/>
      <c r="E50" s="89"/>
      <c r="F50" s="89"/>
      <c r="G50" s="89"/>
      <c r="H50" s="89"/>
      <c r="I50" s="89"/>
      <c r="J50" s="89"/>
      <c r="K50" s="89"/>
      <c r="L50" s="89"/>
      <c r="M50" s="89"/>
      <c r="N50" s="89"/>
    </row>
    <row r="51" spans="1:14" x14ac:dyDescent="0.25">
      <c r="A51" s="83" t="s">
        <v>574</v>
      </c>
      <c r="B51" s="84">
        <v>21152</v>
      </c>
      <c r="C51" s="84">
        <v>157282</v>
      </c>
      <c r="D51" s="84">
        <v>63851</v>
      </c>
      <c r="E51" s="84">
        <v>305</v>
      </c>
      <c r="F51" s="84"/>
      <c r="G51" s="84">
        <v>8808</v>
      </c>
      <c r="H51" s="84">
        <v>8387</v>
      </c>
      <c r="I51" s="84">
        <v>298</v>
      </c>
      <c r="J51" s="84">
        <v>8</v>
      </c>
      <c r="K51" s="84"/>
      <c r="L51" s="84">
        <v>3497</v>
      </c>
      <c r="M51" s="84">
        <v>229</v>
      </c>
      <c r="N51" s="85">
        <v>263817</v>
      </c>
    </row>
    <row r="52" spans="1:14" ht="13.8" thickBot="1" x14ac:dyDescent="0.3">
      <c r="A52" s="83" t="s">
        <v>575</v>
      </c>
      <c r="B52" s="84"/>
      <c r="C52" s="84">
        <v>-139220</v>
      </c>
      <c r="D52" s="84"/>
      <c r="E52" s="84"/>
      <c r="F52" s="84"/>
      <c r="G52" s="84"/>
      <c r="H52" s="84"/>
      <c r="I52" s="84"/>
      <c r="J52" s="84">
        <v>-23501</v>
      </c>
      <c r="K52" s="84"/>
      <c r="L52" s="84">
        <v>-12625</v>
      </c>
      <c r="M52" s="84"/>
      <c r="N52" s="85">
        <v>-175346</v>
      </c>
    </row>
    <row r="53" spans="1:14" x14ac:dyDescent="0.25">
      <c r="A53" s="86"/>
      <c r="B53" s="87"/>
      <c r="C53" s="87"/>
      <c r="D53" s="87"/>
      <c r="E53" s="87"/>
      <c r="F53" s="87"/>
      <c r="G53" s="87"/>
      <c r="H53" s="87"/>
      <c r="I53" s="87"/>
      <c r="J53" s="87"/>
      <c r="K53" s="87"/>
      <c r="L53" s="87"/>
      <c r="M53" s="87"/>
      <c r="N53" s="87"/>
    </row>
    <row r="54" spans="1:14" x14ac:dyDescent="0.25">
      <c r="A54" s="83" t="s">
        <v>559</v>
      </c>
      <c r="B54" s="85">
        <v>21152</v>
      </c>
      <c r="C54" s="85">
        <v>18062</v>
      </c>
      <c r="D54" s="85">
        <v>63851</v>
      </c>
      <c r="E54" s="85">
        <v>305</v>
      </c>
      <c r="F54" s="85"/>
      <c r="G54" s="85">
        <v>8808</v>
      </c>
      <c r="H54" s="85">
        <v>8387</v>
      </c>
      <c r="I54" s="85">
        <v>298</v>
      </c>
      <c r="J54" s="85">
        <v>-23493</v>
      </c>
      <c r="K54" s="85"/>
      <c r="L54" s="85">
        <v>-9128</v>
      </c>
      <c r="M54" s="85">
        <v>229</v>
      </c>
      <c r="N54" s="85">
        <v>88471</v>
      </c>
    </row>
    <row r="55" spans="1:14" x14ac:dyDescent="0.25">
      <c r="A55" s="89"/>
      <c r="B55" s="89"/>
      <c r="C55" s="89"/>
      <c r="D55" s="89"/>
      <c r="E55" s="89"/>
      <c r="F55" s="89"/>
      <c r="G55" s="89"/>
      <c r="H55" s="89"/>
      <c r="I55" s="89"/>
      <c r="J55" s="89"/>
      <c r="K55" s="89"/>
      <c r="L55" s="89"/>
      <c r="M55" s="89"/>
      <c r="N55" s="89"/>
    </row>
    <row r="56" spans="1:14" x14ac:dyDescent="0.25">
      <c r="A56" s="83" t="s">
        <v>576</v>
      </c>
      <c r="B56" s="84"/>
      <c r="C56" s="84"/>
      <c r="D56" s="84"/>
      <c r="E56" s="84"/>
      <c r="F56" s="84">
        <v>51</v>
      </c>
      <c r="G56" s="84">
        <v>1</v>
      </c>
      <c r="H56" s="84"/>
      <c r="I56" s="84"/>
      <c r="J56" s="84">
        <v>93730</v>
      </c>
      <c r="K56" s="84"/>
      <c r="L56" s="84">
        <v>1334</v>
      </c>
      <c r="M56" s="84">
        <v>1475</v>
      </c>
      <c r="N56" s="85">
        <v>96591</v>
      </c>
    </row>
    <row r="57" spans="1:14" ht="13.8" thickBot="1" x14ac:dyDescent="0.3">
      <c r="A57" s="83" t="s">
        <v>577</v>
      </c>
      <c r="B57" s="84"/>
      <c r="C57" s="84"/>
      <c r="D57" s="84"/>
      <c r="E57" s="84"/>
      <c r="F57" s="84">
        <v>-11</v>
      </c>
      <c r="G57" s="84"/>
      <c r="H57" s="84"/>
      <c r="I57" s="84"/>
      <c r="J57" s="84">
        <v>-1341</v>
      </c>
      <c r="K57" s="84"/>
      <c r="L57" s="84">
        <v>-6</v>
      </c>
      <c r="M57" s="84">
        <v>-403</v>
      </c>
      <c r="N57" s="85">
        <v>-1761</v>
      </c>
    </row>
    <row r="58" spans="1:14" x14ac:dyDescent="0.25">
      <c r="A58" s="86"/>
      <c r="B58" s="87"/>
      <c r="C58" s="87"/>
      <c r="D58" s="87"/>
      <c r="E58" s="87"/>
      <c r="F58" s="87"/>
      <c r="G58" s="87"/>
      <c r="H58" s="87"/>
      <c r="I58" s="87"/>
      <c r="J58" s="87"/>
      <c r="K58" s="87"/>
      <c r="L58" s="87"/>
      <c r="M58" s="87"/>
      <c r="N58" s="87"/>
    </row>
    <row r="59" spans="1:14" x14ac:dyDescent="0.25">
      <c r="A59" s="83" t="s">
        <v>559</v>
      </c>
      <c r="B59" s="85"/>
      <c r="C59" s="85"/>
      <c r="D59" s="85"/>
      <c r="E59" s="85"/>
      <c r="F59" s="85">
        <v>40</v>
      </c>
      <c r="G59" s="85">
        <v>1</v>
      </c>
      <c r="H59" s="85"/>
      <c r="I59" s="85"/>
      <c r="J59" s="85">
        <v>92389</v>
      </c>
      <c r="K59" s="85"/>
      <c r="L59" s="85">
        <v>1328</v>
      </c>
      <c r="M59" s="85">
        <v>1072</v>
      </c>
      <c r="N59" s="85">
        <v>94830</v>
      </c>
    </row>
    <row r="60" spans="1:14" x14ac:dyDescent="0.25">
      <c r="A60" s="89"/>
      <c r="B60" s="89"/>
      <c r="C60" s="89"/>
      <c r="D60" s="89"/>
      <c r="E60" s="89"/>
      <c r="F60" s="89"/>
      <c r="G60" s="89"/>
      <c r="H60" s="89"/>
      <c r="I60" s="89"/>
      <c r="J60" s="89"/>
      <c r="K60" s="89"/>
      <c r="L60" s="89"/>
      <c r="M60" s="89"/>
      <c r="N60" s="89"/>
    </row>
    <row r="61" spans="1:14" x14ac:dyDescent="0.25">
      <c r="A61" s="83" t="s">
        <v>578</v>
      </c>
      <c r="B61" s="85">
        <v>537402</v>
      </c>
      <c r="C61" s="85">
        <v>555792</v>
      </c>
      <c r="D61" s="85">
        <v>353075</v>
      </c>
      <c r="E61" s="85">
        <v>102371</v>
      </c>
      <c r="F61" s="85">
        <v>8657</v>
      </c>
      <c r="G61" s="85">
        <v>168789</v>
      </c>
      <c r="H61" s="85">
        <v>99951</v>
      </c>
      <c r="I61" s="85">
        <v>416558</v>
      </c>
      <c r="J61" s="85">
        <v>97024</v>
      </c>
      <c r="K61" s="85">
        <v>1765043</v>
      </c>
      <c r="L61" s="85">
        <v>149157</v>
      </c>
      <c r="M61" s="85">
        <v>7319</v>
      </c>
      <c r="N61" s="85">
        <v>4261138</v>
      </c>
    </row>
    <row r="62" spans="1:14" x14ac:dyDescent="0.25">
      <c r="A62" s="83" t="s">
        <v>579</v>
      </c>
      <c r="B62" s="85"/>
      <c r="C62" s="85">
        <v>-139220</v>
      </c>
      <c r="D62" s="85"/>
      <c r="E62" s="85"/>
      <c r="F62" s="85"/>
      <c r="G62" s="85"/>
      <c r="H62" s="85"/>
      <c r="I62" s="85"/>
      <c r="J62" s="85">
        <v>-23501</v>
      </c>
      <c r="K62" s="85"/>
      <c r="L62" s="85">
        <v>-12625</v>
      </c>
      <c r="M62" s="85"/>
      <c r="N62" s="85">
        <v>-175346</v>
      </c>
    </row>
    <row r="63" spans="1:14" ht="13.8" thickBot="1" x14ac:dyDescent="0.3">
      <c r="A63" s="83" t="s">
        <v>580</v>
      </c>
      <c r="B63" s="85">
        <v>-22994</v>
      </c>
      <c r="C63" s="85">
        <v>-2112</v>
      </c>
      <c r="D63" s="85">
        <v>-8348</v>
      </c>
      <c r="E63" s="85">
        <v>-2386</v>
      </c>
      <c r="F63" s="85">
        <v>-390</v>
      </c>
      <c r="G63" s="85">
        <v>-2913</v>
      </c>
      <c r="H63" s="85">
        <v>-6204</v>
      </c>
      <c r="I63" s="85">
        <v>-3212</v>
      </c>
      <c r="J63" s="85">
        <v>-1341</v>
      </c>
      <c r="K63" s="85"/>
      <c r="L63" s="85">
        <v>-9302</v>
      </c>
      <c r="M63" s="85">
        <v>-596</v>
      </c>
      <c r="N63" s="85">
        <v>-59798</v>
      </c>
    </row>
    <row r="64" spans="1:14" x14ac:dyDescent="0.25">
      <c r="A64" s="86"/>
      <c r="B64" s="87"/>
      <c r="C64" s="87"/>
      <c r="D64" s="87"/>
      <c r="E64" s="87"/>
      <c r="F64" s="87"/>
      <c r="G64" s="87"/>
      <c r="H64" s="87"/>
      <c r="I64" s="87"/>
      <c r="J64" s="87"/>
      <c r="K64" s="87"/>
      <c r="L64" s="87"/>
      <c r="M64" s="87"/>
      <c r="N64" s="87"/>
    </row>
    <row r="65" spans="1:14" x14ac:dyDescent="0.25">
      <c r="A65" s="83" t="s">
        <v>559</v>
      </c>
      <c r="B65" s="85">
        <v>514408</v>
      </c>
      <c r="C65" s="85">
        <v>414460</v>
      </c>
      <c r="D65" s="85">
        <v>344727</v>
      </c>
      <c r="E65" s="85">
        <v>99985</v>
      </c>
      <c r="F65" s="85">
        <v>8267</v>
      </c>
      <c r="G65" s="85">
        <v>165876</v>
      </c>
      <c r="H65" s="85">
        <v>93747</v>
      </c>
      <c r="I65" s="85">
        <v>413346</v>
      </c>
      <c r="J65" s="85">
        <v>72182</v>
      </c>
      <c r="K65" s="85">
        <v>1765043</v>
      </c>
      <c r="L65" s="85">
        <v>127230</v>
      </c>
      <c r="M65" s="85">
        <v>6723</v>
      </c>
      <c r="N65" s="85">
        <v>4025994</v>
      </c>
    </row>
    <row r="66" spans="1:14" x14ac:dyDescent="0.25">
      <c r="A66" s="89"/>
      <c r="B66" s="89"/>
      <c r="C66" s="89"/>
      <c r="D66" s="89"/>
      <c r="E66" s="89"/>
      <c r="F66" s="89"/>
      <c r="G66" s="89"/>
      <c r="H66" s="89"/>
      <c r="I66" s="89"/>
      <c r="J66" s="89"/>
      <c r="K66" s="89"/>
      <c r="L66" s="89"/>
      <c r="M66" s="89"/>
      <c r="N66" s="89"/>
    </row>
    <row r="67" spans="1:14" x14ac:dyDescent="0.25">
      <c r="A67" s="83" t="s">
        <v>581</v>
      </c>
      <c r="B67" s="84"/>
      <c r="C67" s="84"/>
      <c r="D67" s="84"/>
      <c r="E67" s="84"/>
      <c r="F67" s="84"/>
      <c r="G67" s="84"/>
      <c r="H67" s="84"/>
      <c r="I67" s="84"/>
      <c r="J67" s="84"/>
      <c r="K67" s="84"/>
      <c r="L67" s="84"/>
      <c r="M67" s="84"/>
      <c r="N67" s="85"/>
    </row>
    <row r="68" spans="1:14" x14ac:dyDescent="0.25">
      <c r="A68" s="89"/>
      <c r="B68" s="89"/>
      <c r="C68" s="89"/>
      <c r="D68" s="89"/>
      <c r="E68" s="89"/>
      <c r="F68" s="89"/>
      <c r="G68" s="89"/>
      <c r="H68" s="89"/>
      <c r="I68" s="89"/>
      <c r="J68" s="89"/>
      <c r="K68" s="89"/>
      <c r="L68" s="89"/>
      <c r="M68" s="89"/>
      <c r="N68" s="89"/>
    </row>
    <row r="69" spans="1:14" x14ac:dyDescent="0.25">
      <c r="A69" s="89"/>
      <c r="B69" s="89"/>
      <c r="C69" s="89"/>
      <c r="D69" s="89"/>
      <c r="E69" s="89"/>
      <c r="F69" s="89"/>
      <c r="G69" s="89"/>
      <c r="H69" s="89"/>
      <c r="I69" s="89"/>
      <c r="J69" s="89"/>
      <c r="K69" s="89"/>
      <c r="L69" s="89"/>
      <c r="M69" s="89"/>
      <c r="N69" s="89"/>
    </row>
    <row r="70" spans="1:14" x14ac:dyDescent="0.25">
      <c r="A70" s="83" t="s">
        <v>578</v>
      </c>
      <c r="B70" s="85">
        <v>537402</v>
      </c>
      <c r="C70" s="85">
        <v>555792</v>
      </c>
      <c r="D70" s="85">
        <v>353075</v>
      </c>
      <c r="E70" s="85">
        <v>102371</v>
      </c>
      <c r="F70" s="85">
        <v>8657</v>
      </c>
      <c r="G70" s="85">
        <v>168789</v>
      </c>
      <c r="H70" s="85">
        <v>99951</v>
      </c>
      <c r="I70" s="85">
        <v>416558</v>
      </c>
      <c r="J70" s="85">
        <v>97024</v>
      </c>
      <c r="K70" s="85">
        <v>1765043</v>
      </c>
      <c r="L70" s="85">
        <v>149157</v>
      </c>
      <c r="M70" s="85">
        <v>7319</v>
      </c>
      <c r="N70" s="85">
        <v>4261138</v>
      </c>
    </row>
    <row r="71" spans="1:14" x14ac:dyDescent="0.25">
      <c r="A71" s="83" t="s">
        <v>579</v>
      </c>
      <c r="B71" s="85"/>
      <c r="C71" s="85">
        <v>-139220</v>
      </c>
      <c r="D71" s="85"/>
      <c r="E71" s="85"/>
      <c r="F71" s="85"/>
      <c r="G71" s="85"/>
      <c r="H71" s="85"/>
      <c r="I71" s="85"/>
      <c r="J71" s="85">
        <v>-23501</v>
      </c>
      <c r="K71" s="85"/>
      <c r="L71" s="85">
        <v>-12625</v>
      </c>
      <c r="M71" s="85"/>
      <c r="N71" s="85">
        <v>-175346</v>
      </c>
    </row>
    <row r="72" spans="1:14" ht="13.8" thickBot="1" x14ac:dyDescent="0.3">
      <c r="A72" s="83" t="s">
        <v>580</v>
      </c>
      <c r="B72" s="85">
        <v>-22994</v>
      </c>
      <c r="C72" s="85">
        <v>-2112</v>
      </c>
      <c r="D72" s="85">
        <v>-8348</v>
      </c>
      <c r="E72" s="85">
        <v>-2386</v>
      </c>
      <c r="F72" s="85">
        <v>-390</v>
      </c>
      <c r="G72" s="85">
        <v>-2913</v>
      </c>
      <c r="H72" s="85">
        <v>-6204</v>
      </c>
      <c r="I72" s="85">
        <v>-3212</v>
      </c>
      <c r="J72" s="85">
        <v>-1341</v>
      </c>
      <c r="K72" s="85"/>
      <c r="L72" s="85">
        <v>-9302</v>
      </c>
      <c r="M72" s="85">
        <v>-596</v>
      </c>
      <c r="N72" s="85">
        <v>-59798</v>
      </c>
    </row>
    <row r="73" spans="1:14" x14ac:dyDescent="0.25">
      <c r="A73" s="86"/>
      <c r="B73" s="87"/>
      <c r="C73" s="87"/>
      <c r="D73" s="87"/>
      <c r="E73" s="87"/>
      <c r="F73" s="87"/>
      <c r="G73" s="87"/>
      <c r="H73" s="87"/>
      <c r="I73" s="87"/>
      <c r="J73" s="87"/>
      <c r="K73" s="87"/>
      <c r="L73" s="87"/>
      <c r="M73" s="87"/>
      <c r="N73" s="87"/>
    </row>
    <row r="74" spans="1:14" x14ac:dyDescent="0.25">
      <c r="A74" s="83" t="s">
        <v>582</v>
      </c>
      <c r="B74" s="85">
        <v>514408</v>
      </c>
      <c r="C74" s="85">
        <v>414460</v>
      </c>
      <c r="D74" s="85">
        <v>344727</v>
      </c>
      <c r="E74" s="85">
        <v>99985</v>
      </c>
      <c r="F74" s="85">
        <v>8267</v>
      </c>
      <c r="G74" s="85">
        <v>165876</v>
      </c>
      <c r="H74" s="85">
        <v>93747</v>
      </c>
      <c r="I74" s="85">
        <v>413346</v>
      </c>
      <c r="J74" s="85">
        <v>72182</v>
      </c>
      <c r="K74" s="85">
        <v>1765043</v>
      </c>
      <c r="L74" s="85">
        <v>127230</v>
      </c>
      <c r="M74" s="85">
        <v>6723</v>
      </c>
      <c r="N74" s="85">
        <v>4025994</v>
      </c>
    </row>
    <row r="75" spans="1:14" x14ac:dyDescent="0.25">
      <c r="A75" s="89"/>
      <c r="B75" s="89"/>
      <c r="C75" s="89"/>
      <c r="D75" s="89"/>
      <c r="E75" s="89"/>
      <c r="F75" s="89"/>
      <c r="G75" s="89"/>
      <c r="H75" s="89"/>
      <c r="I75" s="89"/>
      <c r="J75" s="89"/>
      <c r="K75" s="89"/>
      <c r="L75" s="89"/>
      <c r="M75" s="89"/>
      <c r="N75" s="89"/>
    </row>
    <row r="76" spans="1:14" x14ac:dyDescent="0.25">
      <c r="A76" s="89"/>
      <c r="B76" s="89"/>
      <c r="C76" s="89"/>
      <c r="D76" s="89"/>
      <c r="E76" s="89"/>
      <c r="F76" s="89"/>
      <c r="G76" s="89"/>
      <c r="H76" s="89"/>
      <c r="I76" s="89"/>
      <c r="J76" s="89"/>
      <c r="K76" s="89"/>
      <c r="L76" s="89"/>
      <c r="M76" s="89"/>
      <c r="N76" s="89"/>
    </row>
    <row r="77" spans="1:14" x14ac:dyDescent="0.25">
      <c r="A77" s="89" t="s">
        <v>583</v>
      </c>
      <c r="B77" s="89"/>
      <c r="C77" s="89"/>
      <c r="D77" s="89"/>
      <c r="E77" s="89"/>
      <c r="F77" s="89"/>
      <c r="G77" s="89"/>
      <c r="H77" s="89"/>
      <c r="I77" s="89"/>
      <c r="J77" s="89"/>
      <c r="K77" s="89"/>
      <c r="L77" s="89"/>
      <c r="M77" s="89"/>
      <c r="N77" s="89"/>
    </row>
    <row r="78" spans="1:14" x14ac:dyDescent="0.25">
      <c r="A78" s="89" t="s">
        <v>584</v>
      </c>
      <c r="B78" s="89"/>
      <c r="C78" s="89"/>
      <c r="D78" s="89"/>
      <c r="E78" s="89"/>
      <c r="F78" s="89"/>
      <c r="G78" s="89"/>
      <c r="H78" s="89"/>
      <c r="I78" s="89"/>
      <c r="J78" s="89"/>
      <c r="K78" s="89"/>
      <c r="L78" s="89"/>
      <c r="M78" s="89"/>
      <c r="N78" s="89"/>
    </row>
  </sheetData>
  <mergeCells count="26">
    <mergeCell ref="A6:N6"/>
    <mergeCell ref="A1:N1"/>
    <mergeCell ref="A2:N2"/>
    <mergeCell ref="A3:N3"/>
    <mergeCell ref="A4:N4"/>
    <mergeCell ref="A5:N5"/>
    <mergeCell ref="A55:N55"/>
    <mergeCell ref="A7:N7"/>
    <mergeCell ref="A8:N8"/>
    <mergeCell ref="A9:N9"/>
    <mergeCell ref="A15:N15"/>
    <mergeCell ref="A20:N20"/>
    <mergeCell ref="A25:N25"/>
    <mergeCell ref="A30:N30"/>
    <mergeCell ref="A35:N35"/>
    <mergeCell ref="A40:N40"/>
    <mergeCell ref="A45:N45"/>
    <mergeCell ref="A50:N50"/>
    <mergeCell ref="A77:N77"/>
    <mergeCell ref="A78:N78"/>
    <mergeCell ref="A60:N60"/>
    <mergeCell ref="A66:N66"/>
    <mergeCell ref="A68:N68"/>
    <mergeCell ref="A69:N69"/>
    <mergeCell ref="A75:N75"/>
    <mergeCell ref="A76:N76"/>
  </mergeCells>
  <hyperlinks>
    <hyperlink ref="B11" r:id="rId1" display="https://webfocus.ucop.edu/ibi_apps/WFServlet?IBIF_webapp=/ibi_apps&amp;IBIC_server=EDASERVE&amp;IBIWF_msgviewer=OFF&amp;IBIF_ex=CFRX3223&amp;CLICKED_ON=&amp;ROW=100&amp;COL=A1&amp;EFFDATE=FNL2016&amp;LOCATION_1=03Davis&amp;LOCATION_2=1Local%20only&amp;OUTPUT=EXL2K"/>
    <hyperlink ref="C11" r:id="rId2" display="https://webfocus.ucop.edu/ibi_apps/WFServlet?IBIF_webapp=/ibi_apps&amp;IBIC_server=EDASERVE&amp;IBIWF_msgviewer=OFF&amp;IBIF_ex=CFRX3223&amp;CLICKED_ON=&amp;ROW=100&amp;COL=B1&amp;EFFDATE=FNL2016&amp;LOCATION_1=03Davis&amp;LOCATION_2=1Local%20only&amp;OUTPUT=EXL2K"/>
    <hyperlink ref="D11" r:id="rId3" display="https://webfocus.ucop.edu/ibi_apps/WFServlet?IBIF_webapp=/ibi_apps&amp;IBIC_server=EDASERVE&amp;IBIWF_msgviewer=OFF&amp;IBIF_ex=CFRX3223&amp;CLICKED_ON=&amp;ROW=100&amp;COL=C1&amp;EFFDATE=FNL2016&amp;LOCATION_1=03Davis&amp;LOCATION_2=1Local%20only&amp;OUTPUT=EXL2K"/>
    <hyperlink ref="E11" r:id="rId4" display="https://webfocus.ucop.edu/ibi_apps/WFServlet?IBIF_webapp=/ibi_apps&amp;IBIC_server=EDASERVE&amp;IBIWF_msgviewer=OFF&amp;IBIF_ex=CFRX3223&amp;CLICKED_ON=&amp;ROW=100&amp;COL=D1&amp;EFFDATE=FNL2016&amp;LOCATION_1=03Davis&amp;LOCATION_2=1Local%20only&amp;OUTPUT=EXL2K"/>
    <hyperlink ref="F11" r:id="rId5" display="https://webfocus.ucop.edu/ibi_apps/WFServlet?IBIF_webapp=/ibi_apps&amp;IBIC_server=EDASERVE&amp;IBIWF_msgviewer=OFF&amp;IBIF_ex=CFRX3223&amp;CLICKED_ON=&amp;ROW=100&amp;COL=E1&amp;EFFDATE=FNL2016&amp;LOCATION_1=03Davis&amp;LOCATION_2=1Local%20only&amp;OUTPUT=EXL2K"/>
    <hyperlink ref="G11" r:id="rId6" display="https://webfocus.ucop.edu/ibi_apps/WFServlet?IBIF_webapp=/ibi_apps&amp;IBIC_server=EDASERVE&amp;IBIWF_msgviewer=OFF&amp;IBIF_ex=CFRX3223&amp;CLICKED_ON=&amp;ROW=100&amp;COL=F1&amp;EFFDATE=FNL2016&amp;LOCATION_1=03Davis&amp;LOCATION_2=1Local%20only&amp;OUTPUT=EXL2K"/>
    <hyperlink ref="H11" r:id="rId7" display="https://webfocus.ucop.edu/ibi_apps/WFServlet?IBIF_webapp=/ibi_apps&amp;IBIC_server=EDASERVE&amp;IBIWF_msgviewer=OFF&amp;IBIF_ex=CFRX3223&amp;CLICKED_ON=&amp;ROW=100&amp;COL=G1&amp;EFFDATE=FNL2016&amp;LOCATION_1=03Davis&amp;LOCATION_2=1Local%20only&amp;OUTPUT=EXL2K"/>
    <hyperlink ref="I11" r:id="rId8" display="https://webfocus.ucop.edu/ibi_apps/WFServlet?IBIF_webapp=/ibi_apps&amp;IBIC_server=EDASERVE&amp;IBIWF_msgviewer=OFF&amp;IBIF_ex=CFRX3223&amp;CLICKED_ON=&amp;ROW=100&amp;COL=H1&amp;EFFDATE=FNL2016&amp;LOCATION_1=03Davis&amp;LOCATION_2=1Local%20only&amp;OUTPUT=EXL2K"/>
    <hyperlink ref="J11" r:id="rId9" display="https://webfocus.ucop.edu/ibi_apps/WFServlet?IBIF_webapp=/ibi_apps&amp;IBIC_server=EDASERVE&amp;IBIWF_msgviewer=OFF&amp;IBIF_ex=CFRX3223&amp;CLICKED_ON=&amp;ROW=100&amp;COL=I1&amp;EFFDATE=FNL2016&amp;LOCATION_1=03Davis&amp;LOCATION_2=1Local%20only&amp;OUTPUT=EXL2K"/>
    <hyperlink ref="L11" r:id="rId10" display="https://webfocus.ucop.edu/ibi_apps/WFServlet?IBIF_webapp=/ibi_apps&amp;IBIC_server=EDASERVE&amp;IBIWF_msgviewer=OFF&amp;IBIF_ex=CFRX3223&amp;CLICKED_ON=&amp;ROW=100&amp;COL=K1&amp;EFFDATE=FNL2016&amp;LOCATION_1=03Davis&amp;LOCATION_2=1Local%20only&amp;OUTPUT=EXL2K"/>
    <hyperlink ref="M11" r:id="rId11" display="https://webfocus.ucop.edu/ibi_apps/WFServlet?IBIF_webapp=/ibi_apps&amp;IBIC_server=EDASERVE&amp;IBIWF_msgviewer=OFF&amp;IBIF_ex=CFRX3223&amp;CLICKED_ON=&amp;ROW=100&amp;COL=L1&amp;EFFDATE=FNL2016&amp;LOCATION_1=03Davis&amp;LOCATION_2=1Local%20only&amp;OUTPUT=EXL2K"/>
    <hyperlink ref="B12" r:id="rId12" display="https://webfocus.ucop.edu/ibi_apps/WFServlet?IBIF_webapp=/ibi_apps&amp;IBIC_server=EDASERVE&amp;IBIWF_msgviewer=OFF&amp;IBIF_ex=CFRX3223&amp;CLICKED_ON=&amp;ROW=102&amp;COL=A1&amp;EFFDATE=FNL2016&amp;LOCATION_1=03Davis&amp;LOCATION_2=1Local%20only&amp;OUTPUT=EXL2K"/>
    <hyperlink ref="C12" r:id="rId13" display="https://webfocus.ucop.edu/ibi_apps/WFServlet?IBIF_webapp=/ibi_apps&amp;IBIC_server=EDASERVE&amp;IBIWF_msgviewer=OFF&amp;IBIF_ex=CFRX3223&amp;CLICKED_ON=&amp;ROW=102&amp;COL=B1&amp;EFFDATE=FNL2016&amp;LOCATION_1=03Davis&amp;LOCATION_2=1Local%20only&amp;OUTPUT=EXL2K"/>
    <hyperlink ref="D12" r:id="rId14" display="https://webfocus.ucop.edu/ibi_apps/WFServlet?IBIF_webapp=/ibi_apps&amp;IBIC_server=EDASERVE&amp;IBIWF_msgviewer=OFF&amp;IBIF_ex=CFRX3223&amp;CLICKED_ON=&amp;ROW=102&amp;COL=C1&amp;EFFDATE=FNL2016&amp;LOCATION_1=03Davis&amp;LOCATION_2=1Local%20only&amp;OUTPUT=EXL2K"/>
    <hyperlink ref="E12" r:id="rId15" display="https://webfocus.ucop.edu/ibi_apps/WFServlet?IBIF_webapp=/ibi_apps&amp;IBIC_server=EDASERVE&amp;IBIWF_msgviewer=OFF&amp;IBIF_ex=CFRX3223&amp;CLICKED_ON=&amp;ROW=102&amp;COL=D1&amp;EFFDATE=FNL2016&amp;LOCATION_1=03Davis&amp;LOCATION_2=1Local%20only&amp;OUTPUT=EXL2K"/>
    <hyperlink ref="G12" r:id="rId16" display="https://webfocus.ucop.edu/ibi_apps/WFServlet?IBIF_webapp=/ibi_apps&amp;IBIC_server=EDASERVE&amp;IBIWF_msgviewer=OFF&amp;IBIF_ex=CFRX3223&amp;CLICKED_ON=&amp;ROW=102&amp;COL=F1&amp;EFFDATE=FNL2016&amp;LOCATION_1=03Davis&amp;LOCATION_2=1Local%20only&amp;OUTPUT=EXL2K"/>
    <hyperlink ref="H12" r:id="rId17" display="https://webfocus.ucop.edu/ibi_apps/WFServlet?IBIF_webapp=/ibi_apps&amp;IBIC_server=EDASERVE&amp;IBIWF_msgviewer=OFF&amp;IBIF_ex=CFRX3223&amp;CLICKED_ON=&amp;ROW=102&amp;COL=G1&amp;EFFDATE=FNL2016&amp;LOCATION_1=03Davis&amp;LOCATION_2=1Local%20only&amp;OUTPUT=EXL2K"/>
    <hyperlink ref="I12" r:id="rId18" display="https://webfocus.ucop.edu/ibi_apps/WFServlet?IBIF_webapp=/ibi_apps&amp;IBIC_server=EDASERVE&amp;IBIWF_msgviewer=OFF&amp;IBIF_ex=CFRX3223&amp;CLICKED_ON=&amp;ROW=102&amp;COL=H1&amp;EFFDATE=FNL2016&amp;LOCATION_1=03Davis&amp;LOCATION_2=1Local%20only&amp;OUTPUT=EXL2K"/>
    <hyperlink ref="L12" r:id="rId19" display="https://webfocus.ucop.edu/ibi_apps/WFServlet?IBIF_webapp=/ibi_apps&amp;IBIC_server=EDASERVE&amp;IBIWF_msgviewer=OFF&amp;IBIF_ex=CFRX3223&amp;CLICKED_ON=&amp;ROW=102&amp;COL=K1&amp;EFFDATE=FNL2016&amp;LOCATION_1=03Davis&amp;LOCATION_2=1Local%20only&amp;OUTPUT=EXL2K"/>
    <hyperlink ref="M12" r:id="rId20" display="https://webfocus.ucop.edu/ibi_apps/WFServlet?IBIF_webapp=/ibi_apps&amp;IBIC_server=EDASERVE&amp;IBIWF_msgviewer=OFF&amp;IBIF_ex=CFRX3223&amp;CLICKED_ON=&amp;ROW=102&amp;COL=L1&amp;EFFDATE=FNL2016&amp;LOCATION_1=03Davis&amp;LOCATION_2=1Local%20only&amp;OUTPUT=EXL2K"/>
    <hyperlink ref="B16" r:id="rId21" display="https://webfocus.ucop.edu/ibi_apps/WFServlet?IBIF_webapp=/ibi_apps&amp;IBIC_server=EDASERVE&amp;IBIWF_msgviewer=OFF&amp;IBIF_ex=CFRX3223&amp;CLICKED_ON=&amp;ROW=110&amp;COL=A1&amp;EFFDATE=FNL2016&amp;LOCATION_1=03Davis&amp;LOCATION_2=1Local%20only&amp;OUTPUT=EXL2K"/>
    <hyperlink ref="C16" r:id="rId22" display="https://webfocus.ucop.edu/ibi_apps/WFServlet?IBIF_webapp=/ibi_apps&amp;IBIC_server=EDASERVE&amp;IBIWF_msgviewer=OFF&amp;IBIF_ex=CFRX3223&amp;CLICKED_ON=&amp;ROW=110&amp;COL=B1&amp;EFFDATE=FNL2016&amp;LOCATION_1=03Davis&amp;LOCATION_2=1Local%20only&amp;OUTPUT=EXL2K"/>
    <hyperlink ref="D16" r:id="rId23" display="https://webfocus.ucop.edu/ibi_apps/WFServlet?IBIF_webapp=/ibi_apps&amp;IBIC_server=EDASERVE&amp;IBIWF_msgviewer=OFF&amp;IBIF_ex=CFRX3223&amp;CLICKED_ON=&amp;ROW=110&amp;COL=C1&amp;EFFDATE=FNL2016&amp;LOCATION_1=03Davis&amp;LOCATION_2=1Local%20only&amp;OUTPUT=EXL2K"/>
    <hyperlink ref="E16" r:id="rId24" display="https://webfocus.ucop.edu/ibi_apps/WFServlet?IBIF_webapp=/ibi_apps&amp;IBIC_server=EDASERVE&amp;IBIWF_msgviewer=OFF&amp;IBIF_ex=CFRX3223&amp;CLICKED_ON=&amp;ROW=110&amp;COL=D1&amp;EFFDATE=FNL2016&amp;LOCATION_1=03Davis&amp;LOCATION_2=1Local%20only&amp;OUTPUT=EXL2K"/>
    <hyperlink ref="F16" r:id="rId25" display="https://webfocus.ucop.edu/ibi_apps/WFServlet?IBIF_webapp=/ibi_apps&amp;IBIC_server=EDASERVE&amp;IBIWF_msgviewer=OFF&amp;IBIF_ex=CFRX3223&amp;CLICKED_ON=&amp;ROW=110&amp;COL=E1&amp;EFFDATE=FNL2016&amp;LOCATION_1=03Davis&amp;LOCATION_2=1Local%20only&amp;OUTPUT=EXL2K"/>
    <hyperlink ref="G16" r:id="rId26" display="https://webfocus.ucop.edu/ibi_apps/WFServlet?IBIF_webapp=/ibi_apps&amp;IBIC_server=EDASERVE&amp;IBIWF_msgviewer=OFF&amp;IBIF_ex=CFRX3223&amp;CLICKED_ON=&amp;ROW=110&amp;COL=F1&amp;EFFDATE=FNL2016&amp;LOCATION_1=03Davis&amp;LOCATION_2=1Local%20only&amp;OUTPUT=EXL2K"/>
    <hyperlink ref="H16" r:id="rId27" display="https://webfocus.ucop.edu/ibi_apps/WFServlet?IBIF_webapp=/ibi_apps&amp;IBIC_server=EDASERVE&amp;IBIWF_msgviewer=OFF&amp;IBIF_ex=CFRX3223&amp;CLICKED_ON=&amp;ROW=110&amp;COL=G1&amp;EFFDATE=FNL2016&amp;LOCATION_1=03Davis&amp;LOCATION_2=1Local%20only&amp;OUTPUT=EXL2K"/>
    <hyperlink ref="I16" r:id="rId28" display="https://webfocus.ucop.edu/ibi_apps/WFServlet?IBIF_webapp=/ibi_apps&amp;IBIC_server=EDASERVE&amp;IBIWF_msgviewer=OFF&amp;IBIF_ex=CFRX3223&amp;CLICKED_ON=&amp;ROW=110&amp;COL=H1&amp;EFFDATE=FNL2016&amp;LOCATION_1=03Davis&amp;LOCATION_2=1Local%20only&amp;OUTPUT=EXL2K"/>
    <hyperlink ref="L16" r:id="rId29" display="https://webfocus.ucop.edu/ibi_apps/WFServlet?IBIF_webapp=/ibi_apps&amp;IBIC_server=EDASERVE&amp;IBIWF_msgviewer=OFF&amp;IBIF_ex=CFRX3223&amp;CLICKED_ON=&amp;ROW=110&amp;COL=K1&amp;EFFDATE=FNL2016&amp;LOCATION_1=03Davis&amp;LOCATION_2=1Local%20only&amp;OUTPUT=EXL2K"/>
    <hyperlink ref="M16" r:id="rId30" display="https://webfocus.ucop.edu/ibi_apps/WFServlet?IBIF_webapp=/ibi_apps&amp;IBIC_server=EDASERVE&amp;IBIWF_msgviewer=OFF&amp;IBIF_ex=CFRX3223&amp;CLICKED_ON=&amp;ROW=110&amp;COL=L1&amp;EFFDATE=FNL2016&amp;LOCATION_1=03Davis&amp;LOCATION_2=1Local%20only&amp;OUTPUT=EXL2K"/>
    <hyperlink ref="B17" r:id="rId31" display="https://webfocus.ucop.edu/ibi_apps/WFServlet?IBIF_webapp=/ibi_apps&amp;IBIC_server=EDASERVE&amp;IBIWF_msgviewer=OFF&amp;IBIF_ex=CFRX3223&amp;CLICKED_ON=&amp;ROW=112&amp;COL=A1&amp;EFFDATE=FNL2016&amp;LOCATION_1=03Davis&amp;LOCATION_2=1Local%20only&amp;OUTPUT=EXL2K"/>
    <hyperlink ref="C17" r:id="rId32" display="https://webfocus.ucop.edu/ibi_apps/WFServlet?IBIF_webapp=/ibi_apps&amp;IBIC_server=EDASERVE&amp;IBIWF_msgviewer=OFF&amp;IBIF_ex=CFRX3223&amp;CLICKED_ON=&amp;ROW=112&amp;COL=B1&amp;EFFDATE=FNL2016&amp;LOCATION_1=03Davis&amp;LOCATION_2=1Local%20only&amp;OUTPUT=EXL2K"/>
    <hyperlink ref="D17" r:id="rId33" display="https://webfocus.ucop.edu/ibi_apps/WFServlet?IBIF_webapp=/ibi_apps&amp;IBIC_server=EDASERVE&amp;IBIWF_msgviewer=OFF&amp;IBIF_ex=CFRX3223&amp;CLICKED_ON=&amp;ROW=112&amp;COL=C1&amp;EFFDATE=FNL2016&amp;LOCATION_1=03Davis&amp;LOCATION_2=1Local%20only&amp;OUTPUT=EXL2K"/>
    <hyperlink ref="E17" r:id="rId34" display="https://webfocus.ucop.edu/ibi_apps/WFServlet?IBIF_webapp=/ibi_apps&amp;IBIC_server=EDASERVE&amp;IBIWF_msgviewer=OFF&amp;IBIF_ex=CFRX3223&amp;CLICKED_ON=&amp;ROW=112&amp;COL=D1&amp;EFFDATE=FNL2016&amp;LOCATION_1=03Davis&amp;LOCATION_2=1Local%20only&amp;OUTPUT=EXL2K"/>
    <hyperlink ref="F17" r:id="rId35" display="https://webfocus.ucop.edu/ibi_apps/WFServlet?IBIF_webapp=/ibi_apps&amp;IBIC_server=EDASERVE&amp;IBIWF_msgviewer=OFF&amp;IBIF_ex=CFRX3223&amp;CLICKED_ON=&amp;ROW=112&amp;COL=E1&amp;EFFDATE=FNL2016&amp;LOCATION_1=03Davis&amp;LOCATION_2=1Local%20only&amp;OUTPUT=EXL2K"/>
    <hyperlink ref="G17" r:id="rId36" display="https://webfocus.ucop.edu/ibi_apps/WFServlet?IBIF_webapp=/ibi_apps&amp;IBIC_server=EDASERVE&amp;IBIWF_msgviewer=OFF&amp;IBIF_ex=CFRX3223&amp;CLICKED_ON=&amp;ROW=112&amp;COL=F1&amp;EFFDATE=FNL2016&amp;LOCATION_1=03Davis&amp;LOCATION_2=1Local%20only&amp;OUTPUT=EXL2K"/>
    <hyperlink ref="H17" r:id="rId37" display="https://webfocus.ucop.edu/ibi_apps/WFServlet?IBIF_webapp=/ibi_apps&amp;IBIC_server=EDASERVE&amp;IBIWF_msgviewer=OFF&amp;IBIF_ex=CFRX3223&amp;CLICKED_ON=&amp;ROW=112&amp;COL=G1&amp;EFFDATE=FNL2016&amp;LOCATION_1=03Davis&amp;LOCATION_2=1Local%20only&amp;OUTPUT=EXL2K"/>
    <hyperlink ref="I17" r:id="rId38" display="https://webfocus.ucop.edu/ibi_apps/WFServlet?IBIF_webapp=/ibi_apps&amp;IBIC_server=EDASERVE&amp;IBIWF_msgviewer=OFF&amp;IBIF_ex=CFRX3223&amp;CLICKED_ON=&amp;ROW=112&amp;COL=H1&amp;EFFDATE=FNL2016&amp;LOCATION_1=03Davis&amp;LOCATION_2=1Local%20only&amp;OUTPUT=EXL2K"/>
    <hyperlink ref="L17" r:id="rId39" display="https://webfocus.ucop.edu/ibi_apps/WFServlet?IBIF_webapp=/ibi_apps&amp;IBIC_server=EDASERVE&amp;IBIWF_msgviewer=OFF&amp;IBIF_ex=CFRX3223&amp;CLICKED_ON=&amp;ROW=112&amp;COL=K1&amp;EFFDATE=FNL2016&amp;LOCATION_1=03Davis&amp;LOCATION_2=1Local%20only&amp;OUTPUT=EXL2K"/>
    <hyperlink ref="M17" r:id="rId40" display="https://webfocus.ucop.edu/ibi_apps/WFServlet?IBIF_webapp=/ibi_apps&amp;IBIC_server=EDASERVE&amp;IBIWF_msgviewer=OFF&amp;IBIF_ex=CFRX3223&amp;CLICKED_ON=&amp;ROW=112&amp;COL=L1&amp;EFFDATE=FNL2016&amp;LOCATION_1=03Davis&amp;LOCATION_2=1Local%20only&amp;OUTPUT=EXL2K"/>
    <hyperlink ref="B21" r:id="rId41" display="https://webfocus.ucop.edu/ibi_apps/WFServlet?IBIF_webapp=/ibi_apps&amp;IBIC_server=EDASERVE&amp;IBIWF_msgviewer=OFF&amp;IBIF_ex=CFRX3223&amp;CLICKED_ON=&amp;ROW=120&amp;COL=A1&amp;EFFDATE=FNL2016&amp;LOCATION_1=03Davis&amp;LOCATION_2=1Local%20only&amp;OUTPUT=EXL2K"/>
    <hyperlink ref="C21" r:id="rId42" display="https://webfocus.ucop.edu/ibi_apps/WFServlet?IBIF_webapp=/ibi_apps&amp;IBIC_server=EDASERVE&amp;IBIWF_msgviewer=OFF&amp;IBIF_ex=CFRX3223&amp;CLICKED_ON=&amp;ROW=120&amp;COL=B1&amp;EFFDATE=FNL2016&amp;LOCATION_1=03Davis&amp;LOCATION_2=1Local%20only&amp;OUTPUT=EXL2K"/>
    <hyperlink ref="D21" r:id="rId43" display="https://webfocus.ucop.edu/ibi_apps/WFServlet?IBIF_webapp=/ibi_apps&amp;IBIC_server=EDASERVE&amp;IBIWF_msgviewer=OFF&amp;IBIF_ex=CFRX3223&amp;CLICKED_ON=&amp;ROW=120&amp;COL=C1&amp;EFFDATE=FNL2016&amp;LOCATION_1=03Davis&amp;LOCATION_2=1Local%20only&amp;OUTPUT=EXL2K"/>
    <hyperlink ref="E21" r:id="rId44" display="https://webfocus.ucop.edu/ibi_apps/WFServlet?IBIF_webapp=/ibi_apps&amp;IBIC_server=EDASERVE&amp;IBIWF_msgviewer=OFF&amp;IBIF_ex=CFRX3223&amp;CLICKED_ON=&amp;ROW=120&amp;COL=D1&amp;EFFDATE=FNL2016&amp;LOCATION_1=03Davis&amp;LOCATION_2=1Local%20only&amp;OUTPUT=EXL2K"/>
    <hyperlink ref="F21" r:id="rId45" display="https://webfocus.ucop.edu/ibi_apps/WFServlet?IBIF_webapp=/ibi_apps&amp;IBIC_server=EDASERVE&amp;IBIWF_msgviewer=OFF&amp;IBIF_ex=CFRX3223&amp;CLICKED_ON=&amp;ROW=120&amp;COL=E1&amp;EFFDATE=FNL2016&amp;LOCATION_1=03Davis&amp;LOCATION_2=1Local%20only&amp;OUTPUT=EXL2K"/>
    <hyperlink ref="G21" r:id="rId46" display="https://webfocus.ucop.edu/ibi_apps/WFServlet?IBIF_webapp=/ibi_apps&amp;IBIC_server=EDASERVE&amp;IBIWF_msgviewer=OFF&amp;IBIF_ex=CFRX3223&amp;CLICKED_ON=&amp;ROW=120&amp;COL=F1&amp;EFFDATE=FNL2016&amp;LOCATION_1=03Davis&amp;LOCATION_2=1Local%20only&amp;OUTPUT=EXL2K"/>
    <hyperlink ref="H21" r:id="rId47" display="https://webfocus.ucop.edu/ibi_apps/WFServlet?IBIF_webapp=/ibi_apps&amp;IBIC_server=EDASERVE&amp;IBIWF_msgviewer=OFF&amp;IBIF_ex=CFRX3223&amp;CLICKED_ON=&amp;ROW=120&amp;COL=G1&amp;EFFDATE=FNL2016&amp;LOCATION_1=03Davis&amp;LOCATION_2=1Local%20only&amp;OUTPUT=EXL2K"/>
    <hyperlink ref="I21" r:id="rId48" display="https://webfocus.ucop.edu/ibi_apps/WFServlet?IBIF_webapp=/ibi_apps&amp;IBIC_server=EDASERVE&amp;IBIWF_msgviewer=OFF&amp;IBIF_ex=CFRX3223&amp;CLICKED_ON=&amp;ROW=120&amp;COL=H1&amp;EFFDATE=FNL2016&amp;LOCATION_1=03Davis&amp;LOCATION_2=1Local%20only&amp;OUTPUT=EXL2K"/>
    <hyperlink ref="J21" r:id="rId49" display="https://webfocus.ucop.edu/ibi_apps/WFServlet?IBIF_webapp=/ibi_apps&amp;IBIC_server=EDASERVE&amp;IBIWF_msgviewer=OFF&amp;IBIF_ex=CFRX3223&amp;CLICKED_ON=&amp;ROW=120&amp;COL=I1&amp;EFFDATE=FNL2016&amp;LOCATION_1=03Davis&amp;LOCATION_2=1Local%20only&amp;OUTPUT=EXL2K"/>
    <hyperlink ref="L21" r:id="rId50" display="https://webfocus.ucop.edu/ibi_apps/WFServlet?IBIF_webapp=/ibi_apps&amp;IBIC_server=EDASERVE&amp;IBIWF_msgviewer=OFF&amp;IBIF_ex=CFRX3223&amp;CLICKED_ON=&amp;ROW=120&amp;COL=K1&amp;EFFDATE=FNL2016&amp;LOCATION_1=03Davis&amp;LOCATION_2=1Local%20only&amp;OUTPUT=EXL2K"/>
    <hyperlink ref="M21" r:id="rId51" display="https://webfocus.ucop.edu/ibi_apps/WFServlet?IBIF_webapp=/ibi_apps&amp;IBIC_server=EDASERVE&amp;IBIWF_msgviewer=OFF&amp;IBIF_ex=CFRX3223&amp;CLICKED_ON=&amp;ROW=120&amp;COL=L1&amp;EFFDATE=FNL2016&amp;LOCATION_1=03Davis&amp;LOCATION_2=1Local%20only&amp;OUTPUT=EXL2K"/>
    <hyperlink ref="B22" r:id="rId52" display="https://webfocus.ucop.edu/ibi_apps/WFServlet?IBIF_webapp=/ibi_apps&amp;IBIC_server=EDASERVE&amp;IBIWF_msgviewer=OFF&amp;IBIF_ex=CFRX3223&amp;CLICKED_ON=&amp;ROW=122&amp;COL=A1&amp;EFFDATE=FNL2016&amp;LOCATION_1=03Davis&amp;LOCATION_2=1Local%20only&amp;OUTPUT=EXL2K"/>
    <hyperlink ref="D22" r:id="rId53" display="https://webfocus.ucop.edu/ibi_apps/WFServlet?IBIF_webapp=/ibi_apps&amp;IBIC_server=EDASERVE&amp;IBIWF_msgviewer=OFF&amp;IBIF_ex=CFRX3223&amp;CLICKED_ON=&amp;ROW=122&amp;COL=C1&amp;EFFDATE=FNL2016&amp;LOCATION_1=03Davis&amp;LOCATION_2=1Local%20only&amp;OUTPUT=EXL2K"/>
    <hyperlink ref="E22" r:id="rId54" display="https://webfocus.ucop.edu/ibi_apps/WFServlet?IBIF_webapp=/ibi_apps&amp;IBIC_server=EDASERVE&amp;IBIWF_msgviewer=OFF&amp;IBIF_ex=CFRX3223&amp;CLICKED_ON=&amp;ROW=122&amp;COL=D1&amp;EFFDATE=FNL2016&amp;LOCATION_1=03Davis&amp;LOCATION_2=1Local%20only&amp;OUTPUT=EXL2K"/>
    <hyperlink ref="F22" r:id="rId55" display="https://webfocus.ucop.edu/ibi_apps/WFServlet?IBIF_webapp=/ibi_apps&amp;IBIC_server=EDASERVE&amp;IBIWF_msgviewer=OFF&amp;IBIF_ex=CFRX3223&amp;CLICKED_ON=&amp;ROW=122&amp;COL=E1&amp;EFFDATE=FNL2016&amp;LOCATION_1=03Davis&amp;LOCATION_2=1Local%20only&amp;OUTPUT=EXL2K"/>
    <hyperlink ref="G22" r:id="rId56" display="https://webfocus.ucop.edu/ibi_apps/WFServlet?IBIF_webapp=/ibi_apps&amp;IBIC_server=EDASERVE&amp;IBIWF_msgviewer=OFF&amp;IBIF_ex=CFRX3223&amp;CLICKED_ON=&amp;ROW=122&amp;COL=F1&amp;EFFDATE=FNL2016&amp;LOCATION_1=03Davis&amp;LOCATION_2=1Local%20only&amp;OUTPUT=EXL2K"/>
    <hyperlink ref="H22" r:id="rId57" display="https://webfocus.ucop.edu/ibi_apps/WFServlet?IBIF_webapp=/ibi_apps&amp;IBIC_server=EDASERVE&amp;IBIWF_msgviewer=OFF&amp;IBIF_ex=CFRX3223&amp;CLICKED_ON=&amp;ROW=122&amp;COL=G1&amp;EFFDATE=FNL2016&amp;LOCATION_1=03Davis&amp;LOCATION_2=1Local%20only&amp;OUTPUT=EXL2K"/>
    <hyperlink ref="I22" r:id="rId58" display="https://webfocus.ucop.edu/ibi_apps/WFServlet?IBIF_webapp=/ibi_apps&amp;IBIC_server=EDASERVE&amp;IBIWF_msgviewer=OFF&amp;IBIF_ex=CFRX3223&amp;CLICKED_ON=&amp;ROW=122&amp;COL=H1&amp;EFFDATE=FNL2016&amp;LOCATION_1=03Davis&amp;LOCATION_2=1Local%20only&amp;OUTPUT=EXL2K"/>
    <hyperlink ref="L22" r:id="rId59" display="https://webfocus.ucop.edu/ibi_apps/WFServlet?IBIF_webapp=/ibi_apps&amp;IBIC_server=EDASERVE&amp;IBIWF_msgviewer=OFF&amp;IBIF_ex=CFRX3223&amp;CLICKED_ON=&amp;ROW=122&amp;COL=K1&amp;EFFDATE=FNL2016&amp;LOCATION_1=03Davis&amp;LOCATION_2=1Local%20only&amp;OUTPUT=EXL2K"/>
    <hyperlink ref="M22" r:id="rId60" display="https://webfocus.ucop.edu/ibi_apps/WFServlet?IBIF_webapp=/ibi_apps&amp;IBIC_server=EDASERVE&amp;IBIWF_msgviewer=OFF&amp;IBIF_ex=CFRX3223&amp;CLICKED_ON=&amp;ROW=122&amp;COL=L1&amp;EFFDATE=FNL2016&amp;LOCATION_1=03Davis&amp;LOCATION_2=1Local%20only&amp;OUTPUT=EXL2K"/>
    <hyperlink ref="B26" r:id="rId61" display="https://webfocus.ucop.edu/ibi_apps/WFServlet?IBIF_webapp=/ibi_apps&amp;IBIC_server=EDASERVE&amp;IBIWF_msgviewer=OFF&amp;IBIF_ex=CFRX3223&amp;CLICKED_ON=&amp;ROW=130&amp;COL=A1&amp;EFFDATE=FNL2016&amp;LOCATION_1=03Davis&amp;LOCATION_2=1Local%20only&amp;OUTPUT=EXL2K"/>
    <hyperlink ref="C26" r:id="rId62" display="https://webfocus.ucop.edu/ibi_apps/WFServlet?IBIF_webapp=/ibi_apps&amp;IBIC_server=EDASERVE&amp;IBIWF_msgviewer=OFF&amp;IBIF_ex=CFRX3223&amp;CLICKED_ON=&amp;ROW=130&amp;COL=B1&amp;EFFDATE=FNL2016&amp;LOCATION_1=03Davis&amp;LOCATION_2=1Local%20only&amp;OUTPUT=EXL2K"/>
    <hyperlink ref="D26" r:id="rId63" display="https://webfocus.ucop.edu/ibi_apps/WFServlet?IBIF_webapp=/ibi_apps&amp;IBIC_server=EDASERVE&amp;IBIWF_msgviewer=OFF&amp;IBIF_ex=CFRX3223&amp;CLICKED_ON=&amp;ROW=130&amp;COL=C1&amp;EFFDATE=FNL2016&amp;LOCATION_1=03Davis&amp;LOCATION_2=1Local%20only&amp;OUTPUT=EXL2K"/>
    <hyperlink ref="E26" r:id="rId64" display="https://webfocus.ucop.edu/ibi_apps/WFServlet?IBIF_webapp=/ibi_apps&amp;IBIC_server=EDASERVE&amp;IBIWF_msgviewer=OFF&amp;IBIF_ex=CFRX3223&amp;CLICKED_ON=&amp;ROW=130&amp;COL=D1&amp;EFFDATE=FNL2016&amp;LOCATION_1=03Davis&amp;LOCATION_2=1Local%20only&amp;OUTPUT=EXL2K"/>
    <hyperlink ref="F26" r:id="rId65" display="https://webfocus.ucop.edu/ibi_apps/WFServlet?IBIF_webapp=/ibi_apps&amp;IBIC_server=EDASERVE&amp;IBIWF_msgviewer=OFF&amp;IBIF_ex=CFRX3223&amp;CLICKED_ON=&amp;ROW=130&amp;COL=E1&amp;EFFDATE=FNL2016&amp;LOCATION_1=03Davis&amp;LOCATION_2=1Local%20only&amp;OUTPUT=EXL2K"/>
    <hyperlink ref="G26" r:id="rId66" display="https://webfocus.ucop.edu/ibi_apps/WFServlet?IBIF_webapp=/ibi_apps&amp;IBIC_server=EDASERVE&amp;IBIWF_msgviewer=OFF&amp;IBIF_ex=CFRX3223&amp;CLICKED_ON=&amp;ROW=130&amp;COL=F1&amp;EFFDATE=FNL2016&amp;LOCATION_1=03Davis&amp;LOCATION_2=1Local%20only&amp;OUTPUT=EXL2K"/>
    <hyperlink ref="H26" r:id="rId67" display="https://webfocus.ucop.edu/ibi_apps/WFServlet?IBIF_webapp=/ibi_apps&amp;IBIC_server=EDASERVE&amp;IBIWF_msgviewer=OFF&amp;IBIF_ex=CFRX3223&amp;CLICKED_ON=&amp;ROW=130&amp;COL=G1&amp;EFFDATE=FNL2016&amp;LOCATION_1=03Davis&amp;LOCATION_2=1Local%20only&amp;OUTPUT=EXL2K"/>
    <hyperlink ref="I26" r:id="rId68" display="https://webfocus.ucop.edu/ibi_apps/WFServlet?IBIF_webapp=/ibi_apps&amp;IBIC_server=EDASERVE&amp;IBIWF_msgviewer=OFF&amp;IBIF_ex=CFRX3223&amp;CLICKED_ON=&amp;ROW=130&amp;COL=H1&amp;EFFDATE=FNL2016&amp;LOCATION_1=03Davis&amp;LOCATION_2=1Local%20only&amp;OUTPUT=EXL2K"/>
    <hyperlink ref="J26" r:id="rId69" display="https://webfocus.ucop.edu/ibi_apps/WFServlet?IBIF_webapp=/ibi_apps&amp;IBIC_server=EDASERVE&amp;IBIWF_msgviewer=OFF&amp;IBIF_ex=CFRX3223&amp;CLICKED_ON=&amp;ROW=130&amp;COL=I1&amp;EFFDATE=FNL2016&amp;LOCATION_1=03Davis&amp;LOCATION_2=1Local%20only&amp;OUTPUT=EXL2K"/>
    <hyperlink ref="L26" r:id="rId70" display="https://webfocus.ucop.edu/ibi_apps/WFServlet?IBIF_webapp=/ibi_apps&amp;IBIC_server=EDASERVE&amp;IBIWF_msgviewer=OFF&amp;IBIF_ex=CFRX3223&amp;CLICKED_ON=&amp;ROW=130&amp;COL=K1&amp;EFFDATE=FNL2016&amp;LOCATION_1=03Davis&amp;LOCATION_2=1Local%20only&amp;OUTPUT=EXL2K"/>
    <hyperlink ref="M26" r:id="rId71" display="https://webfocus.ucop.edu/ibi_apps/WFServlet?IBIF_webapp=/ibi_apps&amp;IBIC_server=EDASERVE&amp;IBIWF_msgviewer=OFF&amp;IBIF_ex=CFRX3223&amp;CLICKED_ON=&amp;ROW=130&amp;COL=L1&amp;EFFDATE=FNL2016&amp;LOCATION_1=03Davis&amp;LOCATION_2=1Local%20only&amp;OUTPUT=EXL2K"/>
    <hyperlink ref="B27" r:id="rId72" display="https://webfocus.ucop.edu/ibi_apps/WFServlet?IBIF_webapp=/ibi_apps&amp;IBIC_server=EDASERVE&amp;IBIWF_msgviewer=OFF&amp;IBIF_ex=CFRX3223&amp;CLICKED_ON=&amp;ROW=132&amp;COL=A1&amp;EFFDATE=FNL2016&amp;LOCATION_1=03Davis&amp;LOCATION_2=1Local%20only&amp;OUTPUT=EXL2K"/>
    <hyperlink ref="C27" r:id="rId73" display="https://webfocus.ucop.edu/ibi_apps/WFServlet?IBIF_webapp=/ibi_apps&amp;IBIC_server=EDASERVE&amp;IBIWF_msgviewer=OFF&amp;IBIF_ex=CFRX3223&amp;CLICKED_ON=&amp;ROW=132&amp;COL=B1&amp;EFFDATE=FNL2016&amp;LOCATION_1=03Davis&amp;LOCATION_2=1Local%20only&amp;OUTPUT=EXL2K"/>
    <hyperlink ref="E27" r:id="rId74" display="https://webfocus.ucop.edu/ibi_apps/WFServlet?IBIF_webapp=/ibi_apps&amp;IBIC_server=EDASERVE&amp;IBIWF_msgviewer=OFF&amp;IBIF_ex=CFRX3223&amp;CLICKED_ON=&amp;ROW=132&amp;COL=D1&amp;EFFDATE=FNL2016&amp;LOCATION_1=03Davis&amp;LOCATION_2=1Local%20only&amp;OUTPUT=EXL2K"/>
    <hyperlink ref="G27" r:id="rId75" display="https://webfocus.ucop.edu/ibi_apps/WFServlet?IBIF_webapp=/ibi_apps&amp;IBIC_server=EDASERVE&amp;IBIWF_msgviewer=OFF&amp;IBIF_ex=CFRX3223&amp;CLICKED_ON=&amp;ROW=132&amp;COL=F1&amp;EFFDATE=FNL2016&amp;LOCATION_1=03Davis&amp;LOCATION_2=1Local%20only&amp;OUTPUT=EXL2K"/>
    <hyperlink ref="H27" r:id="rId76" display="https://webfocus.ucop.edu/ibi_apps/WFServlet?IBIF_webapp=/ibi_apps&amp;IBIC_server=EDASERVE&amp;IBIWF_msgviewer=OFF&amp;IBIF_ex=CFRX3223&amp;CLICKED_ON=&amp;ROW=132&amp;COL=G1&amp;EFFDATE=FNL2016&amp;LOCATION_1=03Davis&amp;LOCATION_2=1Local%20only&amp;OUTPUT=EXL2K"/>
    <hyperlink ref="I27" r:id="rId77" display="https://webfocus.ucop.edu/ibi_apps/WFServlet?IBIF_webapp=/ibi_apps&amp;IBIC_server=EDASERVE&amp;IBIWF_msgviewer=OFF&amp;IBIF_ex=CFRX3223&amp;CLICKED_ON=&amp;ROW=132&amp;COL=H1&amp;EFFDATE=FNL2016&amp;LOCATION_1=03Davis&amp;LOCATION_2=1Local%20only&amp;OUTPUT=EXL2K"/>
    <hyperlink ref="L27" r:id="rId78" display="https://webfocus.ucop.edu/ibi_apps/WFServlet?IBIF_webapp=/ibi_apps&amp;IBIC_server=EDASERVE&amp;IBIWF_msgviewer=OFF&amp;IBIF_ex=CFRX3223&amp;CLICKED_ON=&amp;ROW=132&amp;COL=K1&amp;EFFDATE=FNL2016&amp;LOCATION_1=03Davis&amp;LOCATION_2=1Local%20only&amp;OUTPUT=EXL2K"/>
    <hyperlink ref="G31" r:id="rId79" display="https://webfocus.ucop.edu/ibi_apps/WFServlet?IBIF_webapp=/ibi_apps&amp;IBIC_server=EDASERVE&amp;IBIWF_msgviewer=OFF&amp;IBIF_ex=CFRX3223&amp;CLICKED_ON=&amp;ROW=140&amp;COL=F1&amp;EFFDATE=FNL2016&amp;LOCATION_1=03Davis&amp;LOCATION_2=1Local%20only&amp;OUTPUT=EXL2K"/>
    <hyperlink ref="H31" r:id="rId80" display="https://webfocus.ucop.edu/ibi_apps/WFServlet?IBIF_webapp=/ibi_apps&amp;IBIC_server=EDASERVE&amp;IBIWF_msgviewer=OFF&amp;IBIF_ex=CFRX3223&amp;CLICKED_ON=&amp;ROW=140&amp;COL=G1&amp;EFFDATE=FNL2016&amp;LOCATION_1=03Davis&amp;LOCATION_2=1Local%20only&amp;OUTPUT=EXL2K"/>
    <hyperlink ref="K31" r:id="rId81" display="https://webfocus.ucop.edu/ibi_apps/WFServlet?IBIF_webapp=/ibi_apps&amp;IBIC_server=EDASERVE&amp;IBIWF_msgviewer=OFF&amp;IBIF_ex=CFRX3223&amp;CLICKED_ON=&amp;ROW=140&amp;COL=J1&amp;EFFDATE=FNL2016&amp;LOCATION_1=03Davis&amp;LOCATION_2=1Local%20only&amp;OUTPUT=EXL2K"/>
    <hyperlink ref="L31" r:id="rId82" display="https://webfocus.ucop.edu/ibi_apps/WFServlet?IBIF_webapp=/ibi_apps&amp;IBIC_server=EDASERVE&amp;IBIWF_msgviewer=OFF&amp;IBIF_ex=CFRX3223&amp;CLICKED_ON=&amp;ROW=140&amp;COL=K1&amp;EFFDATE=FNL2016&amp;LOCATION_1=03Davis&amp;LOCATION_2=1Local%20only&amp;OUTPUT=EXL2K"/>
    <hyperlink ref="M31" r:id="rId83" display="https://webfocus.ucop.edu/ibi_apps/WFServlet?IBIF_webapp=/ibi_apps&amp;IBIC_server=EDASERVE&amp;IBIWF_msgviewer=OFF&amp;IBIF_ex=CFRX3223&amp;CLICKED_ON=&amp;ROW=140&amp;COL=L1&amp;EFFDATE=FNL2016&amp;LOCATION_1=03Davis&amp;LOCATION_2=1Local%20only&amp;OUTPUT=EXL2K"/>
    <hyperlink ref="B36" r:id="rId84" display="https://webfocus.ucop.edu/ibi_apps/WFServlet?IBIF_webapp=/ibi_apps&amp;IBIC_server=EDASERVE&amp;IBIWF_msgviewer=OFF&amp;IBIF_ex=CFRX3223&amp;CLICKED_ON=&amp;ROW=150&amp;COL=A1&amp;EFFDATE=FNL2016&amp;LOCATION_1=03Davis&amp;LOCATION_2=1Local%20only&amp;OUTPUT=EXL2K"/>
    <hyperlink ref="C36" r:id="rId85" display="https://webfocus.ucop.edu/ibi_apps/WFServlet?IBIF_webapp=/ibi_apps&amp;IBIC_server=EDASERVE&amp;IBIWF_msgviewer=OFF&amp;IBIF_ex=CFRX3223&amp;CLICKED_ON=&amp;ROW=150&amp;COL=B1&amp;EFFDATE=FNL2016&amp;LOCATION_1=03Davis&amp;LOCATION_2=1Local%20only&amp;OUTPUT=EXL2K"/>
    <hyperlink ref="D36" r:id="rId86" display="https://webfocus.ucop.edu/ibi_apps/WFServlet?IBIF_webapp=/ibi_apps&amp;IBIC_server=EDASERVE&amp;IBIWF_msgviewer=OFF&amp;IBIF_ex=CFRX3223&amp;CLICKED_ON=&amp;ROW=150&amp;COL=C1&amp;EFFDATE=FNL2016&amp;LOCATION_1=03Davis&amp;LOCATION_2=1Local%20only&amp;OUTPUT=EXL2K"/>
    <hyperlink ref="E36" r:id="rId87" display="https://webfocus.ucop.edu/ibi_apps/WFServlet?IBIF_webapp=/ibi_apps&amp;IBIC_server=EDASERVE&amp;IBIWF_msgviewer=OFF&amp;IBIF_ex=CFRX3223&amp;CLICKED_ON=&amp;ROW=150&amp;COL=D1&amp;EFFDATE=FNL2016&amp;LOCATION_1=03Davis&amp;LOCATION_2=1Local%20only&amp;OUTPUT=EXL2K"/>
    <hyperlink ref="F36" r:id="rId88" display="https://webfocus.ucop.edu/ibi_apps/WFServlet?IBIF_webapp=/ibi_apps&amp;IBIC_server=EDASERVE&amp;IBIWF_msgviewer=OFF&amp;IBIF_ex=CFRX3223&amp;CLICKED_ON=&amp;ROW=150&amp;COL=E1&amp;EFFDATE=FNL2016&amp;LOCATION_1=03Davis&amp;LOCATION_2=1Local%20only&amp;OUTPUT=EXL2K"/>
    <hyperlink ref="G36" r:id="rId89" display="https://webfocus.ucop.edu/ibi_apps/WFServlet?IBIF_webapp=/ibi_apps&amp;IBIC_server=EDASERVE&amp;IBIWF_msgviewer=OFF&amp;IBIF_ex=CFRX3223&amp;CLICKED_ON=&amp;ROW=150&amp;COL=F1&amp;EFFDATE=FNL2016&amp;LOCATION_1=03Davis&amp;LOCATION_2=1Local%20only&amp;OUTPUT=EXL2K"/>
    <hyperlink ref="H36" r:id="rId90" display="https://webfocus.ucop.edu/ibi_apps/WFServlet?IBIF_webapp=/ibi_apps&amp;IBIC_server=EDASERVE&amp;IBIWF_msgviewer=OFF&amp;IBIF_ex=CFRX3223&amp;CLICKED_ON=&amp;ROW=150&amp;COL=G1&amp;EFFDATE=FNL2016&amp;LOCATION_1=03Davis&amp;LOCATION_2=1Local%20only&amp;OUTPUT=EXL2K"/>
    <hyperlink ref="I36" r:id="rId91" display="https://webfocus.ucop.edu/ibi_apps/WFServlet?IBIF_webapp=/ibi_apps&amp;IBIC_server=EDASERVE&amp;IBIWF_msgviewer=OFF&amp;IBIF_ex=CFRX3223&amp;CLICKED_ON=&amp;ROW=150&amp;COL=H1&amp;EFFDATE=FNL2016&amp;LOCATION_1=03Davis&amp;LOCATION_2=1Local%20only&amp;OUTPUT=EXL2K"/>
    <hyperlink ref="J36" r:id="rId92" display="https://webfocus.ucop.edu/ibi_apps/WFServlet?IBIF_webapp=/ibi_apps&amp;IBIC_server=EDASERVE&amp;IBIWF_msgviewer=OFF&amp;IBIF_ex=CFRX3223&amp;CLICKED_ON=&amp;ROW=150&amp;COL=I1&amp;EFFDATE=FNL2016&amp;LOCATION_1=03Davis&amp;LOCATION_2=1Local%20only&amp;OUTPUT=EXL2K"/>
    <hyperlink ref="L36" r:id="rId93" display="https://webfocus.ucop.edu/ibi_apps/WFServlet?IBIF_webapp=/ibi_apps&amp;IBIC_server=EDASERVE&amp;IBIWF_msgviewer=OFF&amp;IBIF_ex=CFRX3223&amp;CLICKED_ON=&amp;ROW=150&amp;COL=K1&amp;EFFDATE=FNL2016&amp;LOCATION_1=03Davis&amp;LOCATION_2=1Local%20only&amp;OUTPUT=EXL2K"/>
    <hyperlink ref="M36" r:id="rId94" display="https://webfocus.ucop.edu/ibi_apps/WFServlet?IBIF_webapp=/ibi_apps&amp;IBIC_server=EDASERVE&amp;IBIWF_msgviewer=OFF&amp;IBIF_ex=CFRX3223&amp;CLICKED_ON=&amp;ROW=150&amp;COL=L1&amp;EFFDATE=FNL2016&amp;LOCATION_1=03Davis&amp;LOCATION_2=1Local%20only&amp;OUTPUT=EXL2K"/>
    <hyperlink ref="B37" r:id="rId95" display="https://webfocus.ucop.edu/ibi_apps/WFServlet?IBIF_webapp=/ibi_apps&amp;IBIC_server=EDASERVE&amp;IBIWF_msgviewer=OFF&amp;IBIF_ex=CFRX3223&amp;CLICKED_ON=&amp;ROW=152&amp;COL=A1&amp;EFFDATE=FNL2016&amp;LOCATION_1=03Davis&amp;LOCATION_2=1Local%20only&amp;OUTPUT=EXL2K"/>
    <hyperlink ref="C37" r:id="rId96" display="https://webfocus.ucop.edu/ibi_apps/WFServlet?IBIF_webapp=/ibi_apps&amp;IBIC_server=EDASERVE&amp;IBIWF_msgviewer=OFF&amp;IBIF_ex=CFRX3223&amp;CLICKED_ON=&amp;ROW=152&amp;COL=B1&amp;EFFDATE=FNL2016&amp;LOCATION_1=03Davis&amp;LOCATION_2=1Local%20only&amp;OUTPUT=EXL2K"/>
    <hyperlink ref="G37" r:id="rId97" display="https://webfocus.ucop.edu/ibi_apps/WFServlet?IBIF_webapp=/ibi_apps&amp;IBIC_server=EDASERVE&amp;IBIWF_msgviewer=OFF&amp;IBIF_ex=CFRX3223&amp;CLICKED_ON=&amp;ROW=152&amp;COL=F1&amp;EFFDATE=FNL2016&amp;LOCATION_1=03Davis&amp;LOCATION_2=1Local%20only&amp;OUTPUT=EXL2K"/>
    <hyperlink ref="I37" r:id="rId98" display="https://webfocus.ucop.edu/ibi_apps/WFServlet?IBIF_webapp=/ibi_apps&amp;IBIC_server=EDASERVE&amp;IBIWF_msgviewer=OFF&amp;IBIF_ex=CFRX3223&amp;CLICKED_ON=&amp;ROW=152&amp;COL=H1&amp;EFFDATE=FNL2016&amp;LOCATION_1=03Davis&amp;LOCATION_2=1Local%20only&amp;OUTPUT=EXL2K"/>
    <hyperlink ref="L37" r:id="rId99" display="https://webfocus.ucop.edu/ibi_apps/WFServlet?IBIF_webapp=/ibi_apps&amp;IBIC_server=EDASERVE&amp;IBIWF_msgviewer=OFF&amp;IBIF_ex=CFRX3223&amp;CLICKED_ON=&amp;ROW=152&amp;COL=K1&amp;EFFDATE=FNL2016&amp;LOCATION_1=03Davis&amp;LOCATION_2=1Local%20only&amp;OUTPUT=EXL2K"/>
    <hyperlink ref="M37" r:id="rId100" display="https://webfocus.ucop.edu/ibi_apps/WFServlet?IBIF_webapp=/ibi_apps&amp;IBIC_server=EDASERVE&amp;IBIWF_msgviewer=OFF&amp;IBIF_ex=CFRX3223&amp;CLICKED_ON=&amp;ROW=152&amp;COL=L1&amp;EFFDATE=FNL2016&amp;LOCATION_1=03Davis&amp;LOCATION_2=1Local%20only&amp;OUTPUT=EXL2K"/>
    <hyperlink ref="B41" r:id="rId101" display="https://webfocus.ucop.edu/ibi_apps/WFServlet?IBIF_webapp=/ibi_apps&amp;IBIC_server=EDASERVE&amp;IBIWF_msgviewer=OFF&amp;IBIF_ex=CFRX3223&amp;CLICKED_ON=&amp;ROW=160&amp;COL=A1&amp;EFFDATE=FNL2016&amp;LOCATION_1=03Davis&amp;LOCATION_2=1Local%20only&amp;OUTPUT=EXL2K"/>
    <hyperlink ref="C41" r:id="rId102" display="https://webfocus.ucop.edu/ibi_apps/WFServlet?IBIF_webapp=/ibi_apps&amp;IBIC_server=EDASERVE&amp;IBIWF_msgviewer=OFF&amp;IBIF_ex=CFRX3223&amp;CLICKED_ON=&amp;ROW=160&amp;COL=B1&amp;EFFDATE=FNL2016&amp;LOCATION_1=03Davis&amp;LOCATION_2=1Local%20only&amp;OUTPUT=EXL2K"/>
    <hyperlink ref="D41" r:id="rId103" display="https://webfocus.ucop.edu/ibi_apps/WFServlet?IBIF_webapp=/ibi_apps&amp;IBIC_server=EDASERVE&amp;IBIWF_msgviewer=OFF&amp;IBIF_ex=CFRX3223&amp;CLICKED_ON=&amp;ROW=160&amp;COL=C1&amp;EFFDATE=FNL2016&amp;LOCATION_1=03Davis&amp;LOCATION_2=1Local%20only&amp;OUTPUT=EXL2K"/>
    <hyperlink ref="F41" r:id="rId104" display="https://webfocus.ucop.edu/ibi_apps/WFServlet?IBIF_webapp=/ibi_apps&amp;IBIC_server=EDASERVE&amp;IBIWF_msgviewer=OFF&amp;IBIF_ex=CFRX3223&amp;CLICKED_ON=&amp;ROW=160&amp;COL=E1&amp;EFFDATE=FNL2016&amp;LOCATION_1=03Davis&amp;LOCATION_2=1Local%20only&amp;OUTPUT=EXL2K"/>
    <hyperlink ref="G41" r:id="rId105" display="https://webfocus.ucop.edu/ibi_apps/WFServlet?IBIF_webapp=/ibi_apps&amp;IBIC_server=EDASERVE&amp;IBIWF_msgviewer=OFF&amp;IBIF_ex=CFRX3223&amp;CLICKED_ON=&amp;ROW=160&amp;COL=F1&amp;EFFDATE=FNL2016&amp;LOCATION_1=03Davis&amp;LOCATION_2=1Local%20only&amp;OUTPUT=EXL2K"/>
    <hyperlink ref="H41" r:id="rId106" display="https://webfocus.ucop.edu/ibi_apps/WFServlet?IBIF_webapp=/ibi_apps&amp;IBIC_server=EDASERVE&amp;IBIWF_msgviewer=OFF&amp;IBIF_ex=CFRX3223&amp;CLICKED_ON=&amp;ROW=160&amp;COL=G1&amp;EFFDATE=FNL2016&amp;LOCATION_1=03Davis&amp;LOCATION_2=1Local%20only&amp;OUTPUT=EXL2K"/>
    <hyperlink ref="I41" r:id="rId107" display="https://webfocus.ucop.edu/ibi_apps/WFServlet?IBIF_webapp=/ibi_apps&amp;IBIC_server=EDASERVE&amp;IBIWF_msgviewer=OFF&amp;IBIF_ex=CFRX3223&amp;CLICKED_ON=&amp;ROW=160&amp;COL=H1&amp;EFFDATE=FNL2016&amp;LOCATION_1=03Davis&amp;LOCATION_2=1Local%20only&amp;OUTPUT=EXL2K"/>
    <hyperlink ref="J41" r:id="rId108" display="https://webfocus.ucop.edu/ibi_apps/WFServlet?IBIF_webapp=/ibi_apps&amp;IBIC_server=EDASERVE&amp;IBIWF_msgviewer=OFF&amp;IBIF_ex=CFRX3223&amp;CLICKED_ON=&amp;ROW=160&amp;COL=I1&amp;EFFDATE=FNL2016&amp;LOCATION_1=03Davis&amp;LOCATION_2=1Local%20only&amp;OUTPUT=EXL2K"/>
    <hyperlink ref="L41" r:id="rId109" display="https://webfocus.ucop.edu/ibi_apps/WFServlet?IBIF_webapp=/ibi_apps&amp;IBIC_server=EDASERVE&amp;IBIWF_msgviewer=OFF&amp;IBIF_ex=CFRX3223&amp;CLICKED_ON=&amp;ROW=160&amp;COL=K1&amp;EFFDATE=FNL2016&amp;LOCATION_1=03Davis&amp;LOCATION_2=1Local%20only&amp;OUTPUT=EXL2K"/>
    <hyperlink ref="M41" r:id="rId110" display="https://webfocus.ucop.edu/ibi_apps/WFServlet?IBIF_webapp=/ibi_apps&amp;IBIC_server=EDASERVE&amp;IBIWF_msgviewer=OFF&amp;IBIF_ex=CFRX3223&amp;CLICKED_ON=&amp;ROW=160&amp;COL=L1&amp;EFFDATE=FNL2016&amp;LOCATION_1=03Davis&amp;LOCATION_2=1Local%20only&amp;OUTPUT=EXL2K"/>
    <hyperlink ref="B42" r:id="rId111" display="https://webfocus.ucop.edu/ibi_apps/WFServlet?IBIF_webapp=/ibi_apps&amp;IBIC_server=EDASERVE&amp;IBIWF_msgviewer=OFF&amp;IBIF_ex=CFRX3223&amp;CLICKED_ON=&amp;ROW=162&amp;COL=A1&amp;EFFDATE=FNL2016&amp;LOCATION_1=03Davis&amp;LOCATION_2=1Local%20only&amp;OUTPUT=EXL2K"/>
    <hyperlink ref="F42" r:id="rId112" display="https://webfocus.ucop.edu/ibi_apps/WFServlet?IBIF_webapp=/ibi_apps&amp;IBIC_server=EDASERVE&amp;IBIWF_msgviewer=OFF&amp;IBIF_ex=CFRX3223&amp;CLICKED_ON=&amp;ROW=162&amp;COL=E1&amp;EFFDATE=FNL2016&amp;LOCATION_1=03Davis&amp;LOCATION_2=1Local%20only&amp;OUTPUT=EXL2K"/>
    <hyperlink ref="H42" r:id="rId113" display="https://webfocus.ucop.edu/ibi_apps/WFServlet?IBIF_webapp=/ibi_apps&amp;IBIC_server=EDASERVE&amp;IBIWF_msgviewer=OFF&amp;IBIF_ex=CFRX3223&amp;CLICKED_ON=&amp;ROW=162&amp;COL=G1&amp;EFFDATE=FNL2016&amp;LOCATION_1=03Davis&amp;LOCATION_2=1Local%20only&amp;OUTPUT=EXL2K"/>
    <hyperlink ref="I42" r:id="rId114" display="https://webfocus.ucop.edu/ibi_apps/WFServlet?IBIF_webapp=/ibi_apps&amp;IBIC_server=EDASERVE&amp;IBIWF_msgviewer=OFF&amp;IBIF_ex=CFRX3223&amp;CLICKED_ON=&amp;ROW=162&amp;COL=H1&amp;EFFDATE=FNL2016&amp;LOCATION_1=03Davis&amp;LOCATION_2=1Local%20only&amp;OUTPUT=EXL2K"/>
    <hyperlink ref="L42" r:id="rId115" display="https://webfocus.ucop.edu/ibi_apps/WFServlet?IBIF_webapp=/ibi_apps&amp;IBIC_server=EDASERVE&amp;IBIWF_msgviewer=OFF&amp;IBIF_ex=CFRX3223&amp;CLICKED_ON=&amp;ROW=162&amp;COL=K1&amp;EFFDATE=FNL2016&amp;LOCATION_1=03Davis&amp;LOCATION_2=1Local%20only&amp;OUTPUT=EXL2K"/>
    <hyperlink ref="M42" r:id="rId116" display="https://webfocus.ucop.edu/ibi_apps/WFServlet?IBIF_webapp=/ibi_apps&amp;IBIC_server=EDASERVE&amp;IBIWF_msgviewer=OFF&amp;IBIF_ex=CFRX3223&amp;CLICKED_ON=&amp;ROW=162&amp;COL=L1&amp;EFFDATE=FNL2016&amp;LOCATION_1=03Davis&amp;LOCATION_2=1Local%20only&amp;OUTPUT=EXL2K"/>
    <hyperlink ref="B46" r:id="rId117" display="https://webfocus.ucop.edu/ibi_apps/WFServlet?IBIF_webapp=/ibi_apps&amp;IBIC_server=EDASERVE&amp;IBIWF_msgviewer=OFF&amp;IBIF_ex=CFRX3223&amp;CLICKED_ON=&amp;ROW=170&amp;COL=A1&amp;EFFDATE=FNL2016&amp;LOCATION_1=03Davis&amp;LOCATION_2=1Local%20only&amp;OUTPUT=EXL2K"/>
    <hyperlink ref="C46" r:id="rId118" display="https://webfocus.ucop.edu/ibi_apps/WFServlet?IBIF_webapp=/ibi_apps&amp;IBIC_server=EDASERVE&amp;IBIWF_msgviewer=OFF&amp;IBIF_ex=CFRX3223&amp;CLICKED_ON=&amp;ROW=170&amp;COL=B1&amp;EFFDATE=FNL2016&amp;LOCATION_1=03Davis&amp;LOCATION_2=1Local%20only&amp;OUTPUT=EXL2K"/>
    <hyperlink ref="G46" r:id="rId119" display="https://webfocus.ucop.edu/ibi_apps/WFServlet?IBIF_webapp=/ibi_apps&amp;IBIC_server=EDASERVE&amp;IBIWF_msgviewer=OFF&amp;IBIF_ex=CFRX3223&amp;CLICKED_ON=&amp;ROW=170&amp;COL=F1&amp;EFFDATE=FNL2016&amp;LOCATION_1=03Davis&amp;LOCATION_2=1Local%20only&amp;OUTPUT=EXL2K"/>
    <hyperlink ref="H46" r:id="rId120" display="https://webfocus.ucop.edu/ibi_apps/WFServlet?IBIF_webapp=/ibi_apps&amp;IBIC_server=EDASERVE&amp;IBIWF_msgviewer=OFF&amp;IBIF_ex=CFRX3223&amp;CLICKED_ON=&amp;ROW=170&amp;COL=G1&amp;EFFDATE=FNL2016&amp;LOCATION_1=03Davis&amp;LOCATION_2=1Local%20only&amp;OUTPUT=EXL2K"/>
    <hyperlink ref="I46" r:id="rId121" display="https://webfocus.ucop.edu/ibi_apps/WFServlet?IBIF_webapp=/ibi_apps&amp;IBIC_server=EDASERVE&amp;IBIWF_msgviewer=OFF&amp;IBIF_ex=CFRX3223&amp;CLICKED_ON=&amp;ROW=170&amp;COL=H1&amp;EFFDATE=FNL2016&amp;LOCATION_1=03Davis&amp;LOCATION_2=1Local%20only&amp;OUTPUT=EXL2K"/>
    <hyperlink ref="J46" r:id="rId122" display="https://webfocus.ucop.edu/ibi_apps/WFServlet?IBIF_webapp=/ibi_apps&amp;IBIC_server=EDASERVE&amp;IBIWF_msgviewer=OFF&amp;IBIF_ex=CFRX3223&amp;CLICKED_ON=&amp;ROW=170&amp;COL=I1&amp;EFFDATE=FNL2016&amp;LOCATION_1=03Davis&amp;LOCATION_2=1Local%20only&amp;OUTPUT=EXL2K"/>
    <hyperlink ref="L46" r:id="rId123" display="https://webfocus.ucop.edu/ibi_apps/WFServlet?IBIF_webapp=/ibi_apps&amp;IBIC_server=EDASERVE&amp;IBIWF_msgviewer=OFF&amp;IBIF_ex=CFRX3223&amp;CLICKED_ON=&amp;ROW=170&amp;COL=K1&amp;EFFDATE=FNL2016&amp;LOCATION_1=03Davis&amp;LOCATION_2=1Local%20only&amp;OUTPUT=EXL2K"/>
    <hyperlink ref="M46" r:id="rId124" display="https://webfocus.ucop.edu/ibi_apps/WFServlet?IBIF_webapp=/ibi_apps&amp;IBIC_server=EDASERVE&amp;IBIWF_msgviewer=OFF&amp;IBIF_ex=CFRX3223&amp;CLICKED_ON=&amp;ROW=170&amp;COL=L1&amp;EFFDATE=FNL2016&amp;LOCATION_1=03Davis&amp;LOCATION_2=1Local%20only&amp;OUTPUT=EXL2K"/>
    <hyperlink ref="B47" r:id="rId125" display="https://webfocus.ucop.edu/ibi_apps/WFServlet?IBIF_webapp=/ibi_apps&amp;IBIC_server=EDASERVE&amp;IBIWF_msgviewer=OFF&amp;IBIF_ex=CFRX3223&amp;CLICKED_ON=&amp;ROW=172&amp;COL=A1&amp;EFFDATE=FNL2016&amp;LOCATION_1=03Davis&amp;LOCATION_2=1Local%20only&amp;OUTPUT=EXL2K"/>
    <hyperlink ref="C47" r:id="rId126" display="https://webfocus.ucop.edu/ibi_apps/WFServlet?IBIF_webapp=/ibi_apps&amp;IBIC_server=EDASERVE&amp;IBIWF_msgviewer=OFF&amp;IBIF_ex=CFRX3223&amp;CLICKED_ON=&amp;ROW=172&amp;COL=B1&amp;EFFDATE=FNL2016&amp;LOCATION_1=03Davis&amp;LOCATION_2=1Local%20only&amp;OUTPUT=EXL2K"/>
    <hyperlink ref="H47" r:id="rId127" display="https://webfocus.ucop.edu/ibi_apps/WFServlet?IBIF_webapp=/ibi_apps&amp;IBIC_server=EDASERVE&amp;IBIWF_msgviewer=OFF&amp;IBIF_ex=CFRX3223&amp;CLICKED_ON=&amp;ROW=172&amp;COL=G1&amp;EFFDATE=FNL2016&amp;LOCATION_1=03Davis&amp;LOCATION_2=1Local%20only&amp;OUTPUT=EXL2K"/>
    <hyperlink ref="L47" r:id="rId128" display="https://webfocus.ucop.edu/ibi_apps/WFServlet?IBIF_webapp=/ibi_apps&amp;IBIC_server=EDASERVE&amp;IBIWF_msgviewer=OFF&amp;IBIF_ex=CFRX3223&amp;CLICKED_ON=&amp;ROW=172&amp;COL=K1&amp;EFFDATE=FNL2016&amp;LOCATION_1=03Davis&amp;LOCATION_2=1Local%20only&amp;OUTPUT=EXL2K"/>
    <hyperlink ref="M47" r:id="rId129" display="https://webfocus.ucop.edu/ibi_apps/WFServlet?IBIF_webapp=/ibi_apps&amp;IBIC_server=EDASERVE&amp;IBIWF_msgviewer=OFF&amp;IBIF_ex=CFRX3223&amp;CLICKED_ON=&amp;ROW=172&amp;COL=L1&amp;EFFDATE=FNL2016&amp;LOCATION_1=03Davis&amp;LOCATION_2=1Local%20only&amp;OUTPUT=EXL2K"/>
    <hyperlink ref="B51" r:id="rId130" display="https://webfocus.ucop.edu/ibi_apps/WFServlet?IBIF_webapp=/ibi_apps&amp;IBIC_server=EDASERVE&amp;IBIWF_msgviewer=OFF&amp;IBIF_ex=CFRX3223&amp;CLICKED_ON=&amp;ROW=180&amp;COL=A1&amp;EFFDATE=FNL2016&amp;LOCATION_1=03Davis&amp;LOCATION_2=1Local%20only&amp;OUTPUT=EXL2K"/>
    <hyperlink ref="C51" r:id="rId131" display="https://webfocus.ucop.edu/ibi_apps/WFServlet?IBIF_webapp=/ibi_apps&amp;IBIC_server=EDASERVE&amp;IBIWF_msgviewer=OFF&amp;IBIF_ex=CFRX3223&amp;CLICKED_ON=&amp;ROW=180&amp;COL=B1&amp;EFFDATE=FNL2016&amp;LOCATION_1=03Davis&amp;LOCATION_2=1Local%20only&amp;OUTPUT=EXL2K"/>
    <hyperlink ref="D51" r:id="rId132" display="https://webfocus.ucop.edu/ibi_apps/WFServlet?IBIF_webapp=/ibi_apps&amp;IBIC_server=EDASERVE&amp;IBIWF_msgviewer=OFF&amp;IBIF_ex=CFRX3223&amp;CLICKED_ON=&amp;ROW=180&amp;COL=C1&amp;EFFDATE=FNL2016&amp;LOCATION_1=03Davis&amp;LOCATION_2=1Local%20only&amp;OUTPUT=EXL2K"/>
    <hyperlink ref="E51" r:id="rId133" display="https://webfocus.ucop.edu/ibi_apps/WFServlet?IBIF_webapp=/ibi_apps&amp;IBIC_server=EDASERVE&amp;IBIWF_msgviewer=OFF&amp;IBIF_ex=CFRX3223&amp;CLICKED_ON=&amp;ROW=180&amp;COL=D1&amp;EFFDATE=FNL2016&amp;LOCATION_1=03Davis&amp;LOCATION_2=1Local%20only&amp;OUTPUT=EXL2K"/>
    <hyperlink ref="G51" r:id="rId134" display="https://webfocus.ucop.edu/ibi_apps/WFServlet?IBIF_webapp=/ibi_apps&amp;IBIC_server=EDASERVE&amp;IBIWF_msgviewer=OFF&amp;IBIF_ex=CFRX3223&amp;CLICKED_ON=&amp;ROW=180&amp;COL=F1&amp;EFFDATE=FNL2016&amp;LOCATION_1=03Davis&amp;LOCATION_2=1Local%20only&amp;OUTPUT=EXL2K"/>
    <hyperlink ref="H51" r:id="rId135" display="https://webfocus.ucop.edu/ibi_apps/WFServlet?IBIF_webapp=/ibi_apps&amp;IBIC_server=EDASERVE&amp;IBIWF_msgviewer=OFF&amp;IBIF_ex=CFRX3223&amp;CLICKED_ON=&amp;ROW=180&amp;COL=G1&amp;EFFDATE=FNL2016&amp;LOCATION_1=03Davis&amp;LOCATION_2=1Local%20only&amp;OUTPUT=EXL2K"/>
    <hyperlink ref="I51" r:id="rId136" display="https://webfocus.ucop.edu/ibi_apps/WFServlet?IBIF_webapp=/ibi_apps&amp;IBIC_server=EDASERVE&amp;IBIWF_msgviewer=OFF&amp;IBIF_ex=CFRX3223&amp;CLICKED_ON=&amp;ROW=180&amp;COL=H1&amp;EFFDATE=FNL2016&amp;LOCATION_1=03Davis&amp;LOCATION_2=1Local%20only&amp;OUTPUT=EXL2K"/>
    <hyperlink ref="J51" r:id="rId137" display="https://webfocus.ucop.edu/ibi_apps/WFServlet?IBIF_webapp=/ibi_apps&amp;IBIC_server=EDASERVE&amp;IBIWF_msgviewer=OFF&amp;IBIF_ex=CFRX3223&amp;CLICKED_ON=&amp;ROW=180&amp;COL=I1&amp;EFFDATE=FNL2016&amp;LOCATION_1=03Davis&amp;LOCATION_2=1Local%20only&amp;OUTPUT=EXL2K"/>
    <hyperlink ref="L51" r:id="rId138" display="https://webfocus.ucop.edu/ibi_apps/WFServlet?IBIF_webapp=/ibi_apps&amp;IBIC_server=EDASERVE&amp;IBIWF_msgviewer=OFF&amp;IBIF_ex=CFRX3223&amp;CLICKED_ON=&amp;ROW=180&amp;COL=K1&amp;EFFDATE=FNL2016&amp;LOCATION_1=03Davis&amp;LOCATION_2=1Local%20only&amp;OUTPUT=EXL2K"/>
    <hyperlink ref="M51" r:id="rId139" display="https://webfocus.ucop.edu/ibi_apps/WFServlet?IBIF_webapp=/ibi_apps&amp;IBIC_server=EDASERVE&amp;IBIWF_msgviewer=OFF&amp;IBIF_ex=CFRX3223&amp;CLICKED_ON=&amp;ROW=180&amp;COL=L1&amp;EFFDATE=FNL2016&amp;LOCATION_1=03Davis&amp;LOCATION_2=1Local%20only&amp;OUTPUT=EXL2K"/>
    <hyperlink ref="C52" r:id="rId140" display="https://webfocus.ucop.edu/ibi_apps/WFServlet?IBIF_webapp=/ibi_apps&amp;IBIC_server=EDASERVE&amp;IBIWF_msgviewer=OFF&amp;IBIF_ex=CFRX3223&amp;CLICKED_ON=&amp;ROW=182&amp;COL=B1&amp;EFFDATE=FNL2016&amp;LOCATION_1=03Davis&amp;LOCATION_2=1Local%20only&amp;OUTPUT=EXL2K"/>
    <hyperlink ref="J52" r:id="rId141" display="https://webfocus.ucop.edu/ibi_apps/WFServlet?IBIF_webapp=/ibi_apps&amp;IBIC_server=EDASERVE&amp;IBIWF_msgviewer=OFF&amp;IBIF_ex=CFRX3223&amp;CLICKED_ON=&amp;ROW=182&amp;COL=I1&amp;EFFDATE=FNL2016&amp;LOCATION_1=03Davis&amp;LOCATION_2=1Local%20only&amp;OUTPUT=EXL2K"/>
    <hyperlink ref="L52" r:id="rId142" display="https://webfocus.ucop.edu/ibi_apps/WFServlet?IBIF_webapp=/ibi_apps&amp;IBIC_server=EDASERVE&amp;IBIWF_msgviewer=OFF&amp;IBIF_ex=CFRX3223&amp;CLICKED_ON=&amp;ROW=182&amp;COL=K1&amp;EFFDATE=FNL2016&amp;LOCATION_1=03Davis&amp;LOCATION_2=1Local%20only&amp;OUTPUT=EXL2K"/>
    <hyperlink ref="F56" r:id="rId143" display="https://webfocus.ucop.edu/ibi_apps/WFServlet?IBIF_webapp=/ibi_apps&amp;IBIC_server=EDASERVE&amp;IBIWF_msgviewer=OFF&amp;IBIF_ex=CFRX3223&amp;CLICKED_ON=&amp;ROW=190&amp;COL=E1&amp;EFFDATE=FNL2016&amp;LOCATION_1=03Davis&amp;LOCATION_2=1Local%20only&amp;OUTPUT=EXL2K"/>
    <hyperlink ref="G56" r:id="rId144" display="https://webfocus.ucop.edu/ibi_apps/WFServlet?IBIF_webapp=/ibi_apps&amp;IBIC_server=EDASERVE&amp;IBIWF_msgviewer=OFF&amp;IBIF_ex=CFRX3223&amp;CLICKED_ON=&amp;ROW=190&amp;COL=F1&amp;EFFDATE=FNL2016&amp;LOCATION_1=03Davis&amp;LOCATION_2=1Local%20only&amp;OUTPUT=EXL2K"/>
    <hyperlink ref="J56" r:id="rId145" display="https://webfocus.ucop.edu/ibi_apps/WFServlet?IBIF_webapp=/ibi_apps&amp;IBIC_server=EDASERVE&amp;IBIWF_msgviewer=OFF&amp;IBIF_ex=CFRX3223&amp;CLICKED_ON=&amp;ROW=190&amp;COL=I1&amp;EFFDATE=FNL2016&amp;LOCATION_1=03Davis&amp;LOCATION_2=1Local%20only&amp;OUTPUT=EXL2K"/>
    <hyperlink ref="L56" r:id="rId146" display="https://webfocus.ucop.edu/ibi_apps/WFServlet?IBIF_webapp=/ibi_apps&amp;IBIC_server=EDASERVE&amp;IBIWF_msgviewer=OFF&amp;IBIF_ex=CFRX3223&amp;CLICKED_ON=&amp;ROW=190&amp;COL=K1&amp;EFFDATE=FNL2016&amp;LOCATION_1=03Davis&amp;LOCATION_2=1Local%20only&amp;OUTPUT=EXL2K"/>
    <hyperlink ref="M56" r:id="rId147" display="https://webfocus.ucop.edu/ibi_apps/WFServlet?IBIF_webapp=/ibi_apps&amp;IBIC_server=EDASERVE&amp;IBIWF_msgviewer=OFF&amp;IBIF_ex=CFRX3223&amp;CLICKED_ON=&amp;ROW=190&amp;COL=L1&amp;EFFDATE=FNL2016&amp;LOCATION_1=03Davis&amp;LOCATION_2=1Local%20only&amp;OUTPUT=EXL2K"/>
    <hyperlink ref="F57" r:id="rId148" display="https://webfocus.ucop.edu/ibi_apps/WFServlet?IBIF_webapp=/ibi_apps&amp;IBIC_server=EDASERVE&amp;IBIWF_msgviewer=OFF&amp;IBIF_ex=CFRX3223&amp;CLICKED_ON=&amp;ROW=192&amp;COL=E1&amp;EFFDATE=FNL2016&amp;LOCATION_1=03Davis&amp;LOCATION_2=1Local%20only&amp;OUTPUT=EXL2K"/>
    <hyperlink ref="J57" r:id="rId149" display="https://webfocus.ucop.edu/ibi_apps/WFServlet?IBIF_webapp=/ibi_apps&amp;IBIC_server=EDASERVE&amp;IBIWF_msgviewer=OFF&amp;IBIF_ex=CFRX3223&amp;CLICKED_ON=&amp;ROW=192&amp;COL=I1&amp;EFFDATE=FNL2016&amp;LOCATION_1=03Davis&amp;LOCATION_2=1Local%20only&amp;OUTPUT=EXL2K"/>
    <hyperlink ref="L57" r:id="rId150" display="https://webfocus.ucop.edu/ibi_apps/WFServlet?IBIF_webapp=/ibi_apps&amp;IBIC_server=EDASERVE&amp;IBIWF_msgviewer=OFF&amp;IBIF_ex=CFRX3223&amp;CLICKED_ON=&amp;ROW=192&amp;COL=K1&amp;EFFDATE=FNL2016&amp;LOCATION_1=03Davis&amp;LOCATION_2=1Local%20only&amp;OUTPUT=EXL2K"/>
    <hyperlink ref="M57" r:id="rId151" display="https://webfocus.ucop.edu/ibi_apps/WFServlet?IBIF_webapp=/ibi_apps&amp;IBIC_server=EDASERVE&amp;IBIWF_msgviewer=OFF&amp;IBIF_ex=CFRX3223&amp;CLICKED_ON=&amp;ROW=192&amp;COL=L1&amp;EFFDATE=FNL2016&amp;LOCATION_1=03Davis&amp;LOCATION_2=1Local%20only&amp;OUTPUT=EXL2K"/>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7242AB4ACE08489AB404AE8F578E65" ma:contentTypeVersion="0" ma:contentTypeDescription="Create a new document." ma:contentTypeScope="" ma:versionID="3de8c03292f27b6bcf6acfb58e94e25b">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57E9B6-E5E3-425D-A3E3-AC3DDDB4BD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23E78A7-6C66-4C4F-B952-94C4AA9483C3}">
  <ds:schemaRefs>
    <ds:schemaRef ds:uri="http://schemas.microsoft.com/sharepoint/events"/>
  </ds:schemaRefs>
</ds:datastoreItem>
</file>

<file path=customXml/itemProps3.xml><?xml version="1.0" encoding="utf-8"?>
<ds:datastoreItem xmlns:ds="http://schemas.openxmlformats.org/officeDocument/2006/customXml" ds:itemID="{F272529C-ADC4-41CE-863C-A91DDCC7AE63}">
  <ds:schemaRefs>
    <ds:schemaRef ds:uri="http://schemas.microsoft.com/sharepoint/v3/contenttype/forms"/>
  </ds:schemaRefs>
</ds:datastoreItem>
</file>

<file path=customXml/itemProps4.xml><?xml version="1.0" encoding="utf-8"?>
<ds:datastoreItem xmlns:ds="http://schemas.openxmlformats.org/officeDocument/2006/customXml" ds:itemID="{1CADC9F1-07F2-4450-BA3D-04FF654D7D87}">
  <ds:schemaRefs>
    <ds:schemaRef ds:uri="http://purl.org/dc/elements/1.1/"/>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DV</vt:lpstr>
      <vt:lpstr>CFRX3221-DV</vt:lpstr>
      <vt:lpstr>DV!Print_Area</vt:lpstr>
      <vt:lpstr>DV!Print_Titles</vt:lpstr>
    </vt:vector>
  </TitlesOfParts>
  <Company>UC Davis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pshimizu</dc:creator>
  <cp:lastModifiedBy>Windows User</cp:lastModifiedBy>
  <cp:lastPrinted>2016-12-20T23:22:51Z</cp:lastPrinted>
  <dcterms:created xsi:type="dcterms:W3CDTF">2009-09-11T17:58:29Z</dcterms:created>
  <dcterms:modified xsi:type="dcterms:W3CDTF">2016-12-20T23:23:33Z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0x0101001F7242AB4ACE08489AB404AE8F578E65</vt:lpwstr>
  </property>
</Properties>
</file>