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General Accounting\Annual-Campus Schedules\FY 16-17 - Campus Schedules\"/>
    </mc:Choice>
  </mc:AlternateContent>
  <bookViews>
    <workbookView xWindow="0" yWindow="0" windowWidth="28800" windowHeight="12885"/>
  </bookViews>
  <sheets>
    <sheet name="DV" sheetId="5" r:id="rId1"/>
  </sheets>
  <externalReferences>
    <externalReference r:id="rId2"/>
  </externalReferences>
  <definedNames>
    <definedName name="_xlnm.Print_Area" localSheetId="0">DV!$A$1:$R$1068</definedName>
    <definedName name="_xlnm.Print_Titles" localSheetId="0">DV!$1:$3</definedName>
    <definedName name="ScheduleC_Tbl">'[1]DS Schedule C Download'!$C$7:$K$774</definedName>
  </definedNames>
  <calcPr calcId="162913"/>
</workbook>
</file>

<file path=xl/calcChain.xml><?xml version="1.0" encoding="utf-8"?>
<calcChain xmlns="http://schemas.openxmlformats.org/spreadsheetml/2006/main">
  <c r="S896" i="5" l="1"/>
  <c r="S885" i="5"/>
  <c r="S657" i="5"/>
  <c r="S658" i="5"/>
  <c r="S659" i="5"/>
  <c r="S660" i="5"/>
  <c r="S661" i="5"/>
  <c r="S662" i="5"/>
  <c r="S663" i="5"/>
  <c r="S664" i="5"/>
  <c r="S665" i="5"/>
  <c r="S666" i="5"/>
  <c r="S667" i="5"/>
  <c r="S376" i="5"/>
  <c r="S375" i="5"/>
  <c r="S353" i="5"/>
  <c r="F353" i="5"/>
  <c r="F219" i="5"/>
  <c r="S219" i="5" s="1"/>
  <c r="F221" i="5"/>
  <c r="S9" i="5"/>
  <c r="S10" i="5"/>
  <c r="S11" i="5"/>
  <c r="S12" i="5"/>
  <c r="S13" i="5"/>
  <c r="S14" i="5"/>
  <c r="S15" i="5"/>
  <c r="S16" i="5"/>
  <c r="S17" i="5"/>
  <c r="S18" i="5"/>
  <c r="S19" i="5"/>
  <c r="S20" i="5"/>
  <c r="S21" i="5"/>
  <c r="F120" i="5" l="1"/>
  <c r="F119" i="5"/>
  <c r="R794" i="5"/>
  <c r="S790" i="5"/>
  <c r="F791" i="5"/>
  <c r="S791" i="5" s="1"/>
  <c r="F1053" i="5"/>
  <c r="S1053" i="5" s="1"/>
  <c r="F1050" i="5"/>
  <c r="S1050" i="5" s="1"/>
  <c r="F1048" i="5"/>
  <c r="S1048" i="5" s="1"/>
  <c r="F1045" i="5"/>
  <c r="S1045" i="5" s="1"/>
  <c r="F1044" i="5"/>
  <c r="S1044" i="5" s="1"/>
  <c r="F1040" i="5"/>
  <c r="S1040" i="5" s="1"/>
  <c r="F1020" i="5"/>
  <c r="S1020" i="5" s="1"/>
  <c r="F979" i="5"/>
  <c r="S979" i="5" s="1"/>
  <c r="F956" i="5"/>
  <c r="S956" i="5" s="1"/>
  <c r="F953" i="5"/>
  <c r="S953" i="5" s="1"/>
  <c r="F946" i="5"/>
  <c r="S946" i="5" s="1"/>
  <c r="F939" i="5"/>
  <c r="S939" i="5" s="1"/>
  <c r="F885" i="5"/>
  <c r="F884" i="5"/>
  <c r="S884" i="5" s="1"/>
  <c r="F845" i="5"/>
  <c r="F843" i="5"/>
  <c r="S843" i="5" s="1"/>
  <c r="F828" i="5"/>
  <c r="S828" i="5" s="1"/>
  <c r="F826" i="5"/>
  <c r="S826" i="5" s="1"/>
  <c r="F823" i="5"/>
  <c r="S823" i="5" s="1"/>
  <c r="F816" i="5"/>
  <c r="S816" i="5" s="1"/>
  <c r="F790" i="5"/>
  <c r="F789" i="5"/>
  <c r="S789" i="5" s="1"/>
  <c r="F762" i="5"/>
  <c r="S762" i="5" s="1"/>
  <c r="F755" i="5"/>
  <c r="S755" i="5" s="1"/>
  <c r="F750" i="5"/>
  <c r="S750" i="5" s="1"/>
  <c r="S748" i="5"/>
  <c r="F748" i="5"/>
  <c r="F745" i="5"/>
  <c r="S745" i="5" s="1"/>
  <c r="F739" i="5"/>
  <c r="S739" i="5" s="1"/>
  <c r="F732" i="5"/>
  <c r="S732" i="5" s="1"/>
  <c r="F731" i="5"/>
  <c r="S731" i="5" s="1"/>
  <c r="H683" i="5"/>
  <c r="F720" i="5"/>
  <c r="S720" i="5" s="1"/>
  <c r="S715" i="5"/>
  <c r="F715" i="5"/>
  <c r="F708" i="5"/>
  <c r="S708" i="5" s="1"/>
  <c r="F707" i="5"/>
  <c r="S707" i="5" s="1"/>
  <c r="F702" i="5"/>
  <c r="S702" i="5" s="1"/>
  <c r="F692" i="5"/>
  <c r="S692" i="5" s="1"/>
  <c r="F687" i="5"/>
  <c r="S687" i="5" s="1"/>
  <c r="F680" i="5"/>
  <c r="S680" i="5" s="1"/>
  <c r="F675" i="5"/>
  <c r="S675" i="5" s="1"/>
  <c r="F665" i="5"/>
  <c r="F613" i="5"/>
  <c r="S613" i="5" s="1"/>
  <c r="F594" i="5"/>
  <c r="S594" i="5" s="1"/>
  <c r="F576" i="5"/>
  <c r="S576" i="5" s="1"/>
  <c r="F501" i="5"/>
  <c r="S501" i="5" s="1"/>
  <c r="F491" i="5"/>
  <c r="S491" i="5" s="1"/>
  <c r="F297" i="5"/>
  <c r="S297" i="5" s="1"/>
  <c r="F296" i="5"/>
  <c r="S296" i="5" s="1"/>
  <c r="F274" i="5"/>
  <c r="S274" i="5" s="1"/>
  <c r="F202" i="5"/>
  <c r="S202" i="5" s="1"/>
  <c r="F214" i="5"/>
  <c r="S214" i="5" s="1"/>
  <c r="F151" i="5"/>
  <c r="S151" i="5" s="1"/>
  <c r="R94" i="5"/>
  <c r="P94" i="5"/>
  <c r="N94" i="5"/>
  <c r="L94" i="5"/>
  <c r="J94" i="5"/>
  <c r="H94" i="5"/>
  <c r="F91" i="5"/>
  <c r="S91" i="5" s="1"/>
  <c r="F511" i="5" l="1"/>
  <c r="S511" i="5" s="1"/>
  <c r="F513" i="5"/>
  <c r="S513" i="5" s="1"/>
  <c r="F743" i="5"/>
  <c r="S743" i="5" s="1"/>
  <c r="F690" i="5"/>
  <c r="S690" i="5" s="1"/>
  <c r="F657" i="5"/>
  <c r="F663" i="5"/>
  <c r="F656" i="5"/>
  <c r="F655" i="5"/>
  <c r="F654" i="5"/>
  <c r="F653" i="5"/>
  <c r="F652" i="5"/>
  <c r="S652" i="5" s="1"/>
  <c r="F637" i="5"/>
  <c r="F686" i="5"/>
  <c r="R683" i="5"/>
  <c r="P683" i="5"/>
  <c r="N683" i="5"/>
  <c r="L683" i="5"/>
  <c r="J683" i="5"/>
  <c r="F896" i="5"/>
  <c r="F602" i="5"/>
  <c r="S602" i="5" s="1"/>
  <c r="F375" i="5" l="1"/>
  <c r="F376" i="5"/>
  <c r="F377" i="5"/>
  <c r="F378" i="5"/>
  <c r="F379" i="5"/>
  <c r="F380" i="5"/>
  <c r="F381" i="5"/>
  <c r="R186" i="5"/>
  <c r="P186" i="5"/>
  <c r="N186" i="5"/>
  <c r="L186" i="5"/>
  <c r="J186" i="5"/>
  <c r="H186" i="5"/>
  <c r="F184" i="5"/>
  <c r="S184" i="5"/>
  <c r="F21" i="5"/>
  <c r="H221" i="5" l="1"/>
  <c r="J221" i="5"/>
  <c r="L221" i="5"/>
  <c r="N221" i="5"/>
  <c r="P221" i="5"/>
  <c r="R221" i="5"/>
  <c r="R45" i="5"/>
  <c r="P45" i="5"/>
  <c r="N45" i="5"/>
  <c r="L45" i="5"/>
  <c r="J45" i="5"/>
  <c r="H45" i="5"/>
  <c r="F8" i="5"/>
  <c r="S8" i="5" s="1"/>
  <c r="R1061" i="5" l="1"/>
  <c r="P1061" i="5"/>
  <c r="N1061" i="5"/>
  <c r="L1061" i="5"/>
  <c r="J1061" i="5"/>
  <c r="H1061" i="5"/>
  <c r="F1051" i="5"/>
  <c r="S1051" i="5" s="1"/>
  <c r="F960" i="5"/>
  <c r="S960" i="5" s="1"/>
  <c r="F955" i="5"/>
  <c r="S955" i="5" s="1"/>
  <c r="F932" i="5"/>
  <c r="S932" i="5" s="1"/>
  <c r="F906" i="5"/>
  <c r="S906" i="5" s="1"/>
  <c r="F907" i="5"/>
  <c r="S907" i="5" s="1"/>
  <c r="F901" i="5"/>
  <c r="S901" i="5" s="1"/>
  <c r="F898" i="5"/>
  <c r="S898" i="5" s="1"/>
  <c r="F818" i="5"/>
  <c r="S818" i="5" s="1"/>
  <c r="F787" i="5"/>
  <c r="S787" i="5" s="1"/>
  <c r="F785" i="5"/>
  <c r="S785" i="5" s="1"/>
  <c r="F751" i="5"/>
  <c r="S751" i="5" s="1"/>
  <c r="F752" i="5"/>
  <c r="S752" i="5" s="1"/>
  <c r="F753" i="5"/>
  <c r="S753" i="5" s="1"/>
  <c r="F741" i="5"/>
  <c r="S741" i="5" s="1"/>
  <c r="R765" i="5"/>
  <c r="P765" i="5"/>
  <c r="N765" i="5"/>
  <c r="L765" i="5"/>
  <c r="J765" i="5"/>
  <c r="H765" i="5"/>
  <c r="F738" i="5"/>
  <c r="R735" i="5"/>
  <c r="P735" i="5"/>
  <c r="N735" i="5"/>
  <c r="L735" i="5"/>
  <c r="J735" i="5"/>
  <c r="H735" i="5"/>
  <c r="F726" i="5"/>
  <c r="S726" i="5" s="1"/>
  <c r="F727" i="5"/>
  <c r="S727" i="5" s="1"/>
  <c r="F728" i="5"/>
  <c r="S728" i="5" s="1"/>
  <c r="F711" i="5"/>
  <c r="S711" i="5" s="1"/>
  <c r="F689" i="5"/>
  <c r="S689" i="5" s="1"/>
  <c r="F671" i="5"/>
  <c r="S671" i="5" s="1"/>
  <c r="F668" i="5"/>
  <c r="S668" i="5" s="1"/>
  <c r="F660" i="5"/>
  <c r="S656" i="5"/>
  <c r="F619" i="5"/>
  <c r="S619" i="5" s="1"/>
  <c r="F617" i="5"/>
  <c r="S617" i="5" s="1"/>
  <c r="R622" i="5"/>
  <c r="P622" i="5"/>
  <c r="N622" i="5"/>
  <c r="L622" i="5"/>
  <c r="J622" i="5"/>
  <c r="H622" i="5"/>
  <c r="F608" i="5"/>
  <c r="S608" i="5" s="1"/>
  <c r="F600" i="5"/>
  <c r="S600" i="5" s="1"/>
  <c r="F586" i="5"/>
  <c r="S586" i="5" s="1"/>
  <c r="F551" i="5"/>
  <c r="S551" i="5" s="1"/>
  <c r="R542" i="5"/>
  <c r="P542" i="5"/>
  <c r="N542" i="5"/>
  <c r="L542" i="5"/>
  <c r="J542" i="5"/>
  <c r="H542" i="5"/>
  <c r="R537" i="5"/>
  <c r="P537" i="5"/>
  <c r="N537" i="5"/>
  <c r="L537" i="5"/>
  <c r="J537" i="5"/>
  <c r="H537" i="5"/>
  <c r="F540" i="5"/>
  <c r="S540" i="5" s="1"/>
  <c r="F535" i="5"/>
  <c r="S535" i="5" s="1"/>
  <c r="F520" i="5"/>
  <c r="S520" i="5" s="1"/>
  <c r="F521" i="5"/>
  <c r="S521" i="5" s="1"/>
  <c r="F512" i="5"/>
  <c r="S512" i="5" s="1"/>
  <c r="F509" i="5"/>
  <c r="S509" i="5" s="1"/>
  <c r="F503" i="5"/>
  <c r="S503" i="5" s="1"/>
  <c r="F487" i="5"/>
  <c r="S487" i="5" s="1"/>
  <c r="F484" i="5"/>
  <c r="S484" i="5" s="1"/>
  <c r="F452" i="5"/>
  <c r="S452" i="5" s="1"/>
  <c r="F446" i="5"/>
  <c r="S446" i="5" s="1"/>
  <c r="S381" i="5"/>
  <c r="S379" i="5"/>
  <c r="R384" i="5"/>
  <c r="P384" i="5"/>
  <c r="N384" i="5"/>
  <c r="L384" i="5"/>
  <c r="J384" i="5"/>
  <c r="H384" i="5"/>
  <c r="F372" i="5"/>
  <c r="F374" i="5"/>
  <c r="S374" i="5" s="1"/>
  <c r="F354" i="5"/>
  <c r="S354" i="5" s="1"/>
  <c r="F349" i="5"/>
  <c r="S349" i="5" s="1"/>
  <c r="F342" i="5"/>
  <c r="S342" i="5" s="1"/>
  <c r="F340" i="5"/>
  <c r="S340" i="5" s="1"/>
  <c r="F339" i="5"/>
  <c r="S339" i="5" s="1"/>
  <c r="F336" i="5"/>
  <c r="S336" i="5" s="1"/>
  <c r="F320" i="5"/>
  <c r="S320" i="5" s="1"/>
  <c r="F298" i="5"/>
  <c r="S298" i="5" s="1"/>
  <c r="F279" i="5"/>
  <c r="S279" i="5" s="1"/>
  <c r="F235" i="5"/>
  <c r="S235" i="5" s="1"/>
  <c r="F227" i="5"/>
  <c r="S227" i="5" s="1"/>
  <c r="R230" i="5"/>
  <c r="P230" i="5"/>
  <c r="N230" i="5"/>
  <c r="L230" i="5"/>
  <c r="J230" i="5"/>
  <c r="H230" i="5"/>
  <c r="F224" i="5"/>
  <c r="S224" i="5" s="1"/>
  <c r="F225" i="5"/>
  <c r="S225" i="5" s="1"/>
  <c r="F217" i="5"/>
  <c r="S217" i="5" s="1"/>
  <c r="F210" i="5"/>
  <c r="S210" i="5" s="1"/>
  <c r="F201" i="5"/>
  <c r="S201" i="5" s="1"/>
  <c r="F194" i="5"/>
  <c r="S194" i="5" s="1"/>
  <c r="R164" i="5"/>
  <c r="P164" i="5"/>
  <c r="N164" i="5"/>
  <c r="L164" i="5"/>
  <c r="J164" i="5"/>
  <c r="H164" i="5"/>
  <c r="F162" i="5"/>
  <c r="S162" i="5" s="1"/>
  <c r="F161" i="5"/>
  <c r="S161" i="5" s="1"/>
  <c r="F150" i="5"/>
  <c r="S150" i="5" s="1"/>
  <c r="F147" i="5"/>
  <c r="S147" i="5" s="1"/>
  <c r="F132" i="5"/>
  <c r="S132" i="5" s="1"/>
  <c r="F109" i="5"/>
  <c r="S109" i="5" s="1"/>
  <c r="F106" i="5"/>
  <c r="S106" i="5" s="1"/>
  <c r="F104" i="5"/>
  <c r="S104" i="5" s="1"/>
  <c r="F103" i="5"/>
  <c r="S103" i="5" s="1"/>
  <c r="F99" i="5"/>
  <c r="S99" i="5" s="1"/>
  <c r="R112" i="5"/>
  <c r="P112" i="5"/>
  <c r="N112" i="5"/>
  <c r="L112" i="5"/>
  <c r="J112" i="5"/>
  <c r="H112" i="5"/>
  <c r="F97" i="5"/>
  <c r="S97" i="5" s="1"/>
  <c r="R50" i="5"/>
  <c r="P50" i="5"/>
  <c r="N50" i="5"/>
  <c r="L50" i="5"/>
  <c r="J50" i="5"/>
  <c r="H50" i="5"/>
  <c r="F48" i="5"/>
  <c r="S48" i="5" s="1"/>
  <c r="F38" i="5"/>
  <c r="S38" i="5" s="1"/>
  <c r="F15" i="5"/>
  <c r="S738" i="5" l="1"/>
  <c r="S372" i="5"/>
  <c r="J544" i="5"/>
  <c r="R544" i="5"/>
  <c r="N544" i="5"/>
  <c r="L544" i="5"/>
  <c r="H544" i="5"/>
  <c r="P544" i="5"/>
  <c r="F537" i="5"/>
  <c r="F542" i="5"/>
  <c r="F164" i="5"/>
  <c r="F50" i="5"/>
  <c r="F544" i="5" l="1"/>
  <c r="R1063" i="5" l="1"/>
  <c r="P1063" i="5"/>
  <c r="N1063" i="5"/>
  <c r="L1063" i="5"/>
  <c r="J1063" i="5"/>
  <c r="H1063" i="5"/>
  <c r="F1063" i="5" l="1"/>
  <c r="S1063" i="5" s="1"/>
  <c r="R997" i="5" l="1"/>
  <c r="P997" i="5"/>
  <c r="N997" i="5"/>
  <c r="L997" i="5"/>
  <c r="J997" i="5"/>
  <c r="H997" i="5"/>
  <c r="R973" i="5"/>
  <c r="P973" i="5"/>
  <c r="N973" i="5"/>
  <c r="L973" i="5"/>
  <c r="J973" i="5"/>
  <c r="H973" i="5"/>
  <c r="R949" i="5"/>
  <c r="P949" i="5"/>
  <c r="N949" i="5"/>
  <c r="L949" i="5"/>
  <c r="J949" i="5"/>
  <c r="H949" i="5"/>
  <c r="F108" i="5"/>
  <c r="S108" i="5" s="1"/>
  <c r="F92" i="5"/>
  <c r="F198" i="5"/>
  <c r="S198" i="5" s="1"/>
  <c r="F110" i="5"/>
  <c r="S110" i="5" s="1"/>
  <c r="F101" i="5"/>
  <c r="S101" i="5" s="1"/>
  <c r="F102" i="5"/>
  <c r="S102" i="5" s="1"/>
  <c r="F105" i="5"/>
  <c r="S105" i="5" s="1"/>
  <c r="F107" i="5"/>
  <c r="S107" i="5" s="1"/>
  <c r="F69" i="5"/>
  <c r="S69" i="5" s="1"/>
  <c r="F29" i="5"/>
  <c r="S29" i="5" s="1"/>
  <c r="F938" i="5"/>
  <c r="S938" i="5" s="1"/>
  <c r="F815" i="5"/>
  <c r="F761" i="5"/>
  <c r="S761" i="5" s="1"/>
  <c r="F759" i="5"/>
  <c r="S759" i="5" s="1"/>
  <c r="F676" i="5"/>
  <c r="S676" i="5" s="1"/>
  <c r="F618" i="5"/>
  <c r="S618" i="5" s="1"/>
  <c r="F601" i="5"/>
  <c r="S601" i="5" s="1"/>
  <c r="F356" i="5"/>
  <c r="S356" i="5" s="1"/>
  <c r="S92" i="5" l="1"/>
  <c r="F94" i="5"/>
  <c r="S815" i="5"/>
  <c r="F315" i="5"/>
  <c r="S315" i="5" s="1"/>
  <c r="F316" i="5"/>
  <c r="S316" i="5" s="1"/>
  <c r="F311" i="5"/>
  <c r="S311" i="5" s="1"/>
  <c r="F304" i="5"/>
  <c r="S304" i="5" s="1"/>
  <c r="F288" i="5"/>
  <c r="S288" i="5" s="1"/>
  <c r="F271" i="5"/>
  <c r="S271" i="5" s="1"/>
  <c r="F9" i="5"/>
  <c r="F10" i="5"/>
  <c r="F11" i="5"/>
  <c r="F12" i="5"/>
  <c r="F13" i="5"/>
  <c r="F14" i="5"/>
  <c r="F16" i="5"/>
  <c r="F17" i="5"/>
  <c r="F18" i="5"/>
  <c r="F19" i="5"/>
  <c r="F20" i="5"/>
  <c r="F22" i="5"/>
  <c r="S22" i="5" s="1"/>
  <c r="F23" i="5"/>
  <c r="S23" i="5" s="1"/>
  <c r="F24" i="5"/>
  <c r="S24" i="5" s="1"/>
  <c r="F25" i="5"/>
  <c r="S25" i="5" s="1"/>
  <c r="F26" i="5"/>
  <c r="S26" i="5" s="1"/>
  <c r="F27" i="5"/>
  <c r="S27" i="5" s="1"/>
  <c r="F28" i="5"/>
  <c r="S28" i="5" s="1"/>
  <c r="F30" i="5"/>
  <c r="S30" i="5" s="1"/>
  <c r="F31" i="5"/>
  <c r="S31" i="5" s="1"/>
  <c r="F32" i="5"/>
  <c r="S32" i="5" s="1"/>
  <c r="F33" i="5"/>
  <c r="S33" i="5" s="1"/>
  <c r="F34" i="5"/>
  <c r="S34" i="5" s="1"/>
  <c r="F35" i="5"/>
  <c r="S35" i="5" s="1"/>
  <c r="F36" i="5"/>
  <c r="S36" i="5" s="1"/>
  <c r="F37" i="5"/>
  <c r="S37" i="5" s="1"/>
  <c r="F39" i="5"/>
  <c r="S39" i="5" s="1"/>
  <c r="F40" i="5"/>
  <c r="S40" i="5" s="1"/>
  <c r="F41" i="5"/>
  <c r="S41" i="5" s="1"/>
  <c r="F42" i="5"/>
  <c r="S42" i="5" s="1"/>
  <c r="F43" i="5"/>
  <c r="S43" i="5" s="1"/>
  <c r="F45" i="5" l="1"/>
  <c r="R838" i="5"/>
  <c r="P838" i="5"/>
  <c r="N838" i="5"/>
  <c r="L838" i="5"/>
  <c r="J838" i="5"/>
  <c r="H838" i="5"/>
  <c r="F740" i="5"/>
  <c r="H645" i="5"/>
  <c r="J645" i="5"/>
  <c r="L645" i="5"/>
  <c r="N645" i="5"/>
  <c r="P645" i="5"/>
  <c r="R645" i="5"/>
  <c r="H640" i="5"/>
  <c r="J640" i="5"/>
  <c r="L640" i="5"/>
  <c r="N640" i="5"/>
  <c r="P640" i="5"/>
  <c r="R640" i="5"/>
  <c r="F643" i="5"/>
  <c r="S643" i="5" s="1"/>
  <c r="F610" i="5"/>
  <c r="S610" i="5" s="1"/>
  <c r="F552" i="5"/>
  <c r="S552" i="5" s="1"/>
  <c r="F462" i="5"/>
  <c r="S462" i="5" s="1"/>
  <c r="F418" i="5"/>
  <c r="S418" i="5" s="1"/>
  <c r="F350" i="5"/>
  <c r="S350" i="5" s="1"/>
  <c r="F337" i="5"/>
  <c r="S337" i="5" s="1"/>
  <c r="F218" i="5"/>
  <c r="S218" i="5" s="1"/>
  <c r="F252" i="5"/>
  <c r="S252" i="5" s="1"/>
  <c r="F593" i="5"/>
  <c r="S593" i="5" s="1"/>
  <c r="F595" i="5"/>
  <c r="S595" i="5" s="1"/>
  <c r="F596" i="5"/>
  <c r="S596" i="5" s="1"/>
  <c r="F597" i="5"/>
  <c r="S597" i="5" s="1"/>
  <c r="F598" i="5"/>
  <c r="S598" i="5" s="1"/>
  <c r="F599" i="5"/>
  <c r="S599" i="5" s="1"/>
  <c r="F611" i="5"/>
  <c r="F612" i="5"/>
  <c r="S612" i="5" s="1"/>
  <c r="F614" i="5"/>
  <c r="S614" i="5" s="1"/>
  <c r="F615" i="5"/>
  <c r="S615" i="5" s="1"/>
  <c r="F616" i="5"/>
  <c r="S616" i="5" s="1"/>
  <c r="F620" i="5"/>
  <c r="S620" i="5" s="1"/>
  <c r="S637" i="5"/>
  <c r="F666" i="5"/>
  <c r="F667" i="5"/>
  <c r="F669" i="5"/>
  <c r="S669" i="5" s="1"/>
  <c r="F670" i="5"/>
  <c r="S670" i="5" s="1"/>
  <c r="F672" i="5"/>
  <c r="S672" i="5" s="1"/>
  <c r="F673" i="5"/>
  <c r="S673" i="5" s="1"/>
  <c r="F674" i="5"/>
  <c r="S674" i="5" s="1"/>
  <c r="F677" i="5"/>
  <c r="S677" i="5" s="1"/>
  <c r="F678" i="5"/>
  <c r="S678" i="5" s="1"/>
  <c r="F679" i="5"/>
  <c r="S679" i="5" s="1"/>
  <c r="F681" i="5"/>
  <c r="S681" i="5" s="1"/>
  <c r="F664" i="5"/>
  <c r="S655" i="5"/>
  <c r="F658" i="5"/>
  <c r="F659" i="5"/>
  <c r="F661" i="5"/>
  <c r="F662" i="5"/>
  <c r="F709" i="5"/>
  <c r="S709" i="5" s="1"/>
  <c r="F710" i="5"/>
  <c r="S710" i="5" s="1"/>
  <c r="F712" i="5"/>
  <c r="S712" i="5" s="1"/>
  <c r="F352" i="5"/>
  <c r="S352" i="5" s="1"/>
  <c r="F713" i="5"/>
  <c r="S713" i="5" s="1"/>
  <c r="F714" i="5"/>
  <c r="S714" i="5" s="1"/>
  <c r="F716" i="5"/>
  <c r="S716" i="5" s="1"/>
  <c r="F717" i="5"/>
  <c r="S717" i="5" s="1"/>
  <c r="F718" i="5"/>
  <c r="S718" i="5" s="1"/>
  <c r="F719" i="5"/>
  <c r="S719" i="5" s="1"/>
  <c r="F721" i="5"/>
  <c r="S721" i="5" s="1"/>
  <c r="F722" i="5"/>
  <c r="S722" i="5" s="1"/>
  <c r="F723" i="5"/>
  <c r="S723" i="5" s="1"/>
  <c r="F724" i="5"/>
  <c r="S724" i="5" s="1"/>
  <c r="F725" i="5"/>
  <c r="S725" i="5" s="1"/>
  <c r="F729" i="5"/>
  <c r="S729" i="5" s="1"/>
  <c r="F730" i="5"/>
  <c r="S730" i="5" s="1"/>
  <c r="F733" i="5"/>
  <c r="S733" i="5" s="1"/>
  <c r="F705" i="5"/>
  <c r="S705" i="5" s="1"/>
  <c r="F704" i="5"/>
  <c r="S704" i="5" s="1"/>
  <c r="F695" i="5"/>
  <c r="S695" i="5" s="1"/>
  <c r="F697" i="5"/>
  <c r="S697" i="5" s="1"/>
  <c r="F698" i="5"/>
  <c r="S698" i="5" s="1"/>
  <c r="F699" i="5"/>
  <c r="S699" i="5" s="1"/>
  <c r="F696" i="5"/>
  <c r="S696" i="5" s="1"/>
  <c r="F700" i="5"/>
  <c r="S700" i="5" s="1"/>
  <c r="F701" i="5"/>
  <c r="S701" i="5" s="1"/>
  <c r="F694" i="5"/>
  <c r="S694" i="5" s="1"/>
  <c r="F688" i="5"/>
  <c r="F691" i="5"/>
  <c r="S691" i="5" s="1"/>
  <c r="F742" i="5"/>
  <c r="S742" i="5" s="1"/>
  <c r="F744" i="5"/>
  <c r="S744" i="5" s="1"/>
  <c r="F747" i="5"/>
  <c r="S747" i="5" s="1"/>
  <c r="F749" i="5"/>
  <c r="S749" i="5" s="1"/>
  <c r="F754" i="5"/>
  <c r="S754" i="5" s="1"/>
  <c r="F756" i="5"/>
  <c r="S756" i="5" s="1"/>
  <c r="F757" i="5"/>
  <c r="S757" i="5" s="1"/>
  <c r="F760" i="5"/>
  <c r="S760" i="5" s="1"/>
  <c r="F763" i="5"/>
  <c r="S763" i="5" s="1"/>
  <c r="F788" i="5"/>
  <c r="S788" i="5" s="1"/>
  <c r="F792" i="5"/>
  <c r="S792" i="5" s="1"/>
  <c r="F771" i="5"/>
  <c r="S771" i="5" s="1"/>
  <c r="F772" i="5"/>
  <c r="S772" i="5" s="1"/>
  <c r="F773" i="5"/>
  <c r="S773" i="5" s="1"/>
  <c r="F774" i="5"/>
  <c r="S774" i="5" s="1"/>
  <c r="F775" i="5"/>
  <c r="S775" i="5" s="1"/>
  <c r="F776" i="5"/>
  <c r="S776" i="5" s="1"/>
  <c r="F777" i="5"/>
  <c r="S777" i="5" s="1"/>
  <c r="F778" i="5"/>
  <c r="S778" i="5" s="1"/>
  <c r="F779" i="5"/>
  <c r="S779" i="5" s="1"/>
  <c r="F780" i="5"/>
  <c r="S780" i="5" s="1"/>
  <c r="F781" i="5"/>
  <c r="S781" i="5" s="1"/>
  <c r="F782" i="5"/>
  <c r="S782" i="5" s="1"/>
  <c r="F783" i="5"/>
  <c r="S783" i="5" s="1"/>
  <c r="F784" i="5"/>
  <c r="S784" i="5" s="1"/>
  <c r="F786" i="5"/>
  <c r="S786" i="5" s="1"/>
  <c r="F770" i="5"/>
  <c r="S770" i="5" s="1"/>
  <c r="F808" i="5"/>
  <c r="S808" i="5" s="1"/>
  <c r="F817" i="5"/>
  <c r="F819" i="5"/>
  <c r="S819" i="5" s="1"/>
  <c r="F820" i="5"/>
  <c r="S820" i="5" s="1"/>
  <c r="F821" i="5"/>
  <c r="S821" i="5" s="1"/>
  <c r="F822" i="5"/>
  <c r="S822" i="5" s="1"/>
  <c r="F824" i="5"/>
  <c r="S824" i="5" s="1"/>
  <c r="F825" i="5"/>
  <c r="S825" i="5" s="1"/>
  <c r="F829" i="5"/>
  <c r="S829" i="5" s="1"/>
  <c r="F831" i="5"/>
  <c r="S831" i="5" s="1"/>
  <c r="F832" i="5"/>
  <c r="S832" i="5" s="1"/>
  <c r="F833" i="5"/>
  <c r="S833" i="5" s="1"/>
  <c r="F834" i="5"/>
  <c r="S834" i="5" s="1"/>
  <c r="F835" i="5"/>
  <c r="S835" i="5" s="1"/>
  <c r="F844" i="5"/>
  <c r="S844" i="5" s="1"/>
  <c r="F846" i="5"/>
  <c r="S846" i="5" s="1"/>
  <c r="F853" i="5"/>
  <c r="S853" i="5" s="1"/>
  <c r="F854" i="5"/>
  <c r="S854" i="5" s="1"/>
  <c r="F855" i="5"/>
  <c r="S855" i="5" s="1"/>
  <c r="F856" i="5"/>
  <c r="S856" i="5" s="1"/>
  <c r="F857" i="5"/>
  <c r="S857" i="5" s="1"/>
  <c r="F897" i="5"/>
  <c r="F994" i="5"/>
  <c r="S994" i="5" s="1"/>
  <c r="F899" i="5"/>
  <c r="S899" i="5" s="1"/>
  <c r="F900" i="5"/>
  <c r="S900" i="5" s="1"/>
  <c r="F902" i="5"/>
  <c r="S902" i="5" s="1"/>
  <c r="F904" i="5"/>
  <c r="S904" i="5" s="1"/>
  <c r="F905" i="5"/>
  <c r="S905" i="5" s="1"/>
  <c r="F916" i="5"/>
  <c r="S916" i="5" s="1"/>
  <c r="F918" i="5"/>
  <c r="S918" i="5" s="1"/>
  <c r="F919" i="5"/>
  <c r="S919" i="5" s="1"/>
  <c r="F920" i="5"/>
  <c r="S920" i="5" s="1"/>
  <c r="F921" i="5"/>
  <c r="S921" i="5" s="1"/>
  <c r="F928" i="5"/>
  <c r="S928" i="5" s="1"/>
  <c r="F993" i="5"/>
  <c r="S993" i="5" s="1"/>
  <c r="F929" i="5"/>
  <c r="S929" i="5" s="1"/>
  <c r="F930" i="5"/>
  <c r="S930" i="5" s="1"/>
  <c r="F931" i="5"/>
  <c r="S931" i="5" s="1"/>
  <c r="F933" i="5"/>
  <c r="S933" i="5" s="1"/>
  <c r="F934" i="5"/>
  <c r="S934" i="5" s="1"/>
  <c r="F935" i="5"/>
  <c r="S935" i="5" s="1"/>
  <c r="F937" i="5"/>
  <c r="S937" i="5" s="1"/>
  <c r="F936" i="5"/>
  <c r="S936" i="5" s="1"/>
  <c r="F940" i="5"/>
  <c r="S940" i="5" s="1"/>
  <c r="F941" i="5"/>
  <c r="S941" i="5" s="1"/>
  <c r="F942" i="5"/>
  <c r="S942" i="5" s="1"/>
  <c r="F943" i="5"/>
  <c r="S943" i="5" s="1"/>
  <c r="F944" i="5"/>
  <c r="S944" i="5" s="1"/>
  <c r="F945" i="5"/>
  <c r="S945" i="5" s="1"/>
  <c r="F952" i="5"/>
  <c r="F954" i="5"/>
  <c r="S954" i="5" s="1"/>
  <c r="F957" i="5"/>
  <c r="S957" i="5" s="1"/>
  <c r="F958" i="5"/>
  <c r="S958" i="5" s="1"/>
  <c r="F959" i="5"/>
  <c r="S959" i="5" s="1"/>
  <c r="F961" i="5"/>
  <c r="S961" i="5" s="1"/>
  <c r="F962" i="5"/>
  <c r="S962" i="5" s="1"/>
  <c r="F963" i="5"/>
  <c r="S963" i="5" s="1"/>
  <c r="F964" i="5"/>
  <c r="S964" i="5" s="1"/>
  <c r="F965" i="5"/>
  <c r="S965" i="5" s="1"/>
  <c r="F966" i="5"/>
  <c r="S966" i="5" s="1"/>
  <c r="F967" i="5"/>
  <c r="S967" i="5" s="1"/>
  <c r="F968" i="5"/>
  <c r="S968" i="5" s="1"/>
  <c r="F969" i="5"/>
  <c r="S969" i="5" s="1"/>
  <c r="F970" i="5"/>
  <c r="S970" i="5" s="1"/>
  <c r="F971" i="5"/>
  <c r="S971" i="5" s="1"/>
  <c r="F977" i="5"/>
  <c r="S977" i="5" s="1"/>
  <c r="F978" i="5"/>
  <c r="S978" i="5" s="1"/>
  <c r="F980" i="5"/>
  <c r="S980" i="5" s="1"/>
  <c r="F981" i="5"/>
  <c r="S981" i="5" s="1"/>
  <c r="F983" i="5"/>
  <c r="S983" i="5" s="1"/>
  <c r="F985" i="5"/>
  <c r="S985" i="5" s="1"/>
  <c r="F987" i="5"/>
  <c r="S987" i="5" s="1"/>
  <c r="F1004" i="5"/>
  <c r="S1004" i="5" s="1"/>
  <c r="F1005" i="5"/>
  <c r="S1005" i="5" s="1"/>
  <c r="F1006" i="5"/>
  <c r="S1006" i="5" s="1"/>
  <c r="F1007" i="5"/>
  <c r="S1007" i="5" s="1"/>
  <c r="F1008" i="5"/>
  <c r="S1008" i="5" s="1"/>
  <c r="F1009" i="5"/>
  <c r="S1009" i="5" s="1"/>
  <c r="F1010" i="5"/>
  <c r="S1010" i="5" s="1"/>
  <c r="F1011" i="5"/>
  <c r="S1011" i="5" s="1"/>
  <c r="F1012" i="5"/>
  <c r="S1012" i="5" s="1"/>
  <c r="F1013" i="5"/>
  <c r="S1013" i="5" s="1"/>
  <c r="F1014" i="5"/>
  <c r="S1014" i="5" s="1"/>
  <c r="F1015" i="5"/>
  <c r="S1015" i="5" s="1"/>
  <c r="F1016" i="5"/>
  <c r="S1016" i="5" s="1"/>
  <c r="F1017" i="5"/>
  <c r="S1017" i="5" s="1"/>
  <c r="F1018" i="5"/>
  <c r="S1018" i="5" s="1"/>
  <c r="F1019" i="5"/>
  <c r="S1019" i="5" s="1"/>
  <c r="F1021" i="5"/>
  <c r="S1021" i="5" s="1"/>
  <c r="F1034" i="5"/>
  <c r="S1034" i="5" s="1"/>
  <c r="F1035" i="5"/>
  <c r="S1035" i="5" s="1"/>
  <c r="F1036" i="5"/>
  <c r="S1036" i="5" s="1"/>
  <c r="F1037" i="5"/>
  <c r="S1037" i="5" s="1"/>
  <c r="F1038" i="5"/>
  <c r="S1038" i="5" s="1"/>
  <c r="F1039" i="5"/>
  <c r="S1039" i="5" s="1"/>
  <c r="F1041" i="5"/>
  <c r="S1041" i="5" s="1"/>
  <c r="F1042" i="5"/>
  <c r="S1042" i="5" s="1"/>
  <c r="F1043" i="5"/>
  <c r="S1043" i="5" s="1"/>
  <c r="F1046" i="5"/>
  <c r="S1046" i="5" s="1"/>
  <c r="F1047" i="5"/>
  <c r="S1047" i="5" s="1"/>
  <c r="F1049" i="5"/>
  <c r="S1049" i="5" s="1"/>
  <c r="F1052" i="5"/>
  <c r="S1052" i="5" s="1"/>
  <c r="F1054" i="5"/>
  <c r="S1054" i="5" s="1"/>
  <c r="F1055" i="5"/>
  <c r="S1055" i="5" s="1"/>
  <c r="F1056" i="5"/>
  <c r="S1056" i="5" s="1"/>
  <c r="F1057" i="5"/>
  <c r="S1057" i="5" s="1"/>
  <c r="F1058" i="5"/>
  <c r="S1058" i="5" s="1"/>
  <c r="F1059" i="5"/>
  <c r="S1059" i="5" s="1"/>
  <c r="F1033" i="5"/>
  <c r="F1003" i="5"/>
  <c r="F976" i="5"/>
  <c r="S976" i="5" s="1"/>
  <c r="F927" i="5"/>
  <c r="F914" i="5"/>
  <c r="S914" i="5" s="1"/>
  <c r="F895" i="5"/>
  <c r="S895" i="5" s="1"/>
  <c r="F883" i="5"/>
  <c r="F886" i="5"/>
  <c r="S886" i="5" s="1"/>
  <c r="F877" i="5"/>
  <c r="S877" i="5" s="1"/>
  <c r="F871" i="5"/>
  <c r="S871" i="5" s="1"/>
  <c r="F864" i="5"/>
  <c r="S864" i="5" s="1"/>
  <c r="F852" i="5"/>
  <c r="S852" i="5" s="1"/>
  <c r="F842" i="5"/>
  <c r="S842" i="5" s="1"/>
  <c r="F807" i="5"/>
  <c r="S807" i="5" s="1"/>
  <c r="F768" i="5"/>
  <c r="F746" i="5"/>
  <c r="S746" i="5" s="1"/>
  <c r="S654" i="5"/>
  <c r="F636" i="5"/>
  <c r="S636" i="5" s="1"/>
  <c r="F609" i="5"/>
  <c r="F592" i="5"/>
  <c r="S592" i="5" s="1"/>
  <c r="F571" i="5"/>
  <c r="S571" i="5" s="1"/>
  <c r="F572" i="5"/>
  <c r="S572" i="5" s="1"/>
  <c r="F573" i="5"/>
  <c r="S573" i="5" s="1"/>
  <c r="F574" i="5"/>
  <c r="S574" i="5" s="1"/>
  <c r="F575" i="5"/>
  <c r="S575" i="5" s="1"/>
  <c r="F577" i="5"/>
  <c r="S577" i="5" s="1"/>
  <c r="F578" i="5"/>
  <c r="S578" i="5" s="1"/>
  <c r="F579" i="5"/>
  <c r="S579" i="5" s="1"/>
  <c r="F580" i="5"/>
  <c r="S580" i="5" s="1"/>
  <c r="F581" i="5"/>
  <c r="S581" i="5" s="1"/>
  <c r="F582" i="5"/>
  <c r="S582" i="5" s="1"/>
  <c r="F583" i="5"/>
  <c r="S583" i="5" s="1"/>
  <c r="F584" i="5"/>
  <c r="S584" i="5" s="1"/>
  <c r="F585" i="5"/>
  <c r="S585" i="5" s="1"/>
  <c r="F570" i="5"/>
  <c r="S570" i="5" s="1"/>
  <c r="F550" i="5"/>
  <c r="S550" i="5" s="1"/>
  <c r="F553" i="5"/>
  <c r="S553" i="5" s="1"/>
  <c r="F554" i="5"/>
  <c r="S554" i="5" s="1"/>
  <c r="F555" i="5"/>
  <c r="S555" i="5" s="1"/>
  <c r="F556" i="5"/>
  <c r="S556" i="5" s="1"/>
  <c r="F557" i="5"/>
  <c r="S557" i="5" s="1"/>
  <c r="F558" i="5"/>
  <c r="S558" i="5" s="1"/>
  <c r="F559" i="5"/>
  <c r="S559" i="5" s="1"/>
  <c r="F560" i="5"/>
  <c r="S560" i="5" s="1"/>
  <c r="F561" i="5"/>
  <c r="S561" i="5" s="1"/>
  <c r="F562" i="5"/>
  <c r="S562" i="5" s="1"/>
  <c r="F563" i="5"/>
  <c r="S563" i="5" s="1"/>
  <c r="F564" i="5"/>
  <c r="S564" i="5" s="1"/>
  <c r="F565" i="5"/>
  <c r="S565" i="5" s="1"/>
  <c r="F549" i="5"/>
  <c r="F522" i="5"/>
  <c r="S522" i="5" s="1"/>
  <c r="F523" i="5"/>
  <c r="S523" i="5" s="1"/>
  <c r="F524" i="5"/>
  <c r="S524" i="5" s="1"/>
  <c r="F525" i="5"/>
  <c r="S525" i="5" s="1"/>
  <c r="F519" i="5"/>
  <c r="S519" i="5" s="1"/>
  <c r="F499" i="5"/>
  <c r="F500" i="5"/>
  <c r="S500" i="5" s="1"/>
  <c r="F502" i="5"/>
  <c r="S502" i="5" s="1"/>
  <c r="F504" i="5"/>
  <c r="S504" i="5" s="1"/>
  <c r="F505" i="5"/>
  <c r="S505" i="5" s="1"/>
  <c r="F506" i="5"/>
  <c r="S506" i="5" s="1"/>
  <c r="F507" i="5"/>
  <c r="S507" i="5" s="1"/>
  <c r="F508" i="5"/>
  <c r="S508" i="5" s="1"/>
  <c r="F510" i="5"/>
  <c r="S510" i="5" s="1"/>
  <c r="F498" i="5"/>
  <c r="F460" i="5"/>
  <c r="S460" i="5" s="1"/>
  <c r="F461" i="5"/>
  <c r="S461" i="5" s="1"/>
  <c r="F463" i="5"/>
  <c r="S463" i="5" s="1"/>
  <c r="F464" i="5"/>
  <c r="S464" i="5" s="1"/>
  <c r="F465" i="5"/>
  <c r="S465" i="5" s="1"/>
  <c r="F466" i="5"/>
  <c r="S466" i="5" s="1"/>
  <c r="F467" i="5"/>
  <c r="S467" i="5" s="1"/>
  <c r="F468" i="5"/>
  <c r="S468" i="5" s="1"/>
  <c r="F469" i="5"/>
  <c r="S469" i="5" s="1"/>
  <c r="F470" i="5"/>
  <c r="S470" i="5" s="1"/>
  <c r="F471" i="5"/>
  <c r="S471" i="5" s="1"/>
  <c r="F472" i="5"/>
  <c r="S472" i="5" s="1"/>
  <c r="F473" i="5"/>
  <c r="S473" i="5" s="1"/>
  <c r="F474" i="5"/>
  <c r="S474" i="5" s="1"/>
  <c r="F475" i="5"/>
  <c r="S475" i="5" s="1"/>
  <c r="F476" i="5"/>
  <c r="S476" i="5" s="1"/>
  <c r="F477" i="5"/>
  <c r="S477" i="5" s="1"/>
  <c r="F478" i="5"/>
  <c r="S478" i="5" s="1"/>
  <c r="F479" i="5"/>
  <c r="S479" i="5" s="1"/>
  <c r="F480" i="5"/>
  <c r="S480" i="5" s="1"/>
  <c r="F481" i="5"/>
  <c r="S481" i="5" s="1"/>
  <c r="F482" i="5"/>
  <c r="S482" i="5" s="1"/>
  <c r="F483" i="5"/>
  <c r="S483" i="5" s="1"/>
  <c r="F485" i="5"/>
  <c r="S485" i="5" s="1"/>
  <c r="F486" i="5"/>
  <c r="S486" i="5" s="1"/>
  <c r="F488" i="5"/>
  <c r="S488" i="5" s="1"/>
  <c r="F489" i="5"/>
  <c r="S489" i="5" s="1"/>
  <c r="F490" i="5"/>
  <c r="S490" i="5" s="1"/>
  <c r="F492" i="5"/>
  <c r="S492" i="5" s="1"/>
  <c r="F459" i="5"/>
  <c r="F453" i="5"/>
  <c r="S453" i="5" s="1"/>
  <c r="F451" i="5"/>
  <c r="S451" i="5" s="1"/>
  <c r="F450" i="5"/>
  <c r="S450" i="5" s="1"/>
  <c r="F449" i="5"/>
  <c r="S449" i="5" s="1"/>
  <c r="F448" i="5"/>
  <c r="S448" i="5" s="1"/>
  <c r="F447" i="5"/>
  <c r="S447" i="5" s="1"/>
  <c r="F445" i="5"/>
  <c r="S445" i="5" s="1"/>
  <c r="F444" i="5"/>
  <c r="S444" i="5" s="1"/>
  <c r="F443" i="5"/>
  <c r="S443" i="5" s="1"/>
  <c r="F442" i="5"/>
  <c r="S442" i="5" s="1"/>
  <c r="F441" i="5"/>
  <c r="S441" i="5" s="1"/>
  <c r="F440" i="5"/>
  <c r="S440" i="5" s="1"/>
  <c r="F439" i="5"/>
  <c r="S439" i="5" s="1"/>
  <c r="F438" i="5"/>
  <c r="S438" i="5" s="1"/>
  <c r="F437" i="5"/>
  <c r="S437" i="5" s="1"/>
  <c r="F436" i="5"/>
  <c r="S436" i="5" s="1"/>
  <c r="F435" i="5"/>
  <c r="S435" i="5" s="1"/>
  <c r="F434" i="5"/>
  <c r="S434" i="5" s="1"/>
  <c r="F433" i="5"/>
  <c r="S433" i="5" s="1"/>
  <c r="F432" i="5"/>
  <c r="S432" i="5" s="1"/>
  <c r="F431" i="5"/>
  <c r="S431" i="5" s="1"/>
  <c r="F430" i="5"/>
  <c r="S430" i="5" s="1"/>
  <c r="F429" i="5"/>
  <c r="S429" i="5" s="1"/>
  <c r="F428" i="5"/>
  <c r="S428" i="5" s="1"/>
  <c r="F427" i="5"/>
  <c r="S427" i="5" s="1"/>
  <c r="F426" i="5"/>
  <c r="S426" i="5" s="1"/>
  <c r="F425" i="5"/>
  <c r="S425" i="5" s="1"/>
  <c r="F424" i="5"/>
  <c r="S424" i="5" s="1"/>
  <c r="F423" i="5"/>
  <c r="S423" i="5" s="1"/>
  <c r="F422" i="5"/>
  <c r="S422" i="5" s="1"/>
  <c r="F421" i="5"/>
  <c r="S421" i="5" s="1"/>
  <c r="F420" i="5"/>
  <c r="S420" i="5" s="1"/>
  <c r="F419" i="5"/>
  <c r="S419" i="5" s="1"/>
  <c r="F417" i="5"/>
  <c r="S417" i="5" s="1"/>
  <c r="F416" i="5"/>
  <c r="S416" i="5" s="1"/>
  <c r="F415" i="5"/>
  <c r="F388" i="5"/>
  <c r="S388" i="5" s="1"/>
  <c r="F387" i="5"/>
  <c r="S387" i="5" s="1"/>
  <c r="F373" i="5"/>
  <c r="S377" i="5"/>
  <c r="S378" i="5"/>
  <c r="F382" i="5"/>
  <c r="S382" i="5" s="1"/>
  <c r="F328" i="5"/>
  <c r="S328" i="5" s="1"/>
  <c r="F329" i="5"/>
  <c r="S329" i="5" s="1"/>
  <c r="F330" i="5"/>
  <c r="S330" i="5" s="1"/>
  <c r="F331" i="5"/>
  <c r="S331" i="5" s="1"/>
  <c r="F332" i="5"/>
  <c r="S332" i="5" s="1"/>
  <c r="F333" i="5"/>
  <c r="S333" i="5" s="1"/>
  <c r="F334" i="5"/>
  <c r="S334" i="5" s="1"/>
  <c r="F335" i="5"/>
  <c r="S335" i="5" s="1"/>
  <c r="F338" i="5"/>
  <c r="S338" i="5" s="1"/>
  <c r="F341" i="5"/>
  <c r="S341" i="5" s="1"/>
  <c r="F343" i="5"/>
  <c r="S343" i="5" s="1"/>
  <c r="F344" i="5"/>
  <c r="S344" i="5" s="1"/>
  <c r="F345" i="5"/>
  <c r="S345" i="5" s="1"/>
  <c r="F346" i="5"/>
  <c r="S346" i="5" s="1"/>
  <c r="F347" i="5"/>
  <c r="S347" i="5" s="1"/>
  <c r="F348" i="5"/>
  <c r="S348" i="5" s="1"/>
  <c r="F351" i="5"/>
  <c r="S351" i="5" s="1"/>
  <c r="F355" i="5"/>
  <c r="S355" i="5" s="1"/>
  <c r="F357" i="5"/>
  <c r="S357" i="5" s="1"/>
  <c r="F358" i="5"/>
  <c r="S358" i="5" s="1"/>
  <c r="F359" i="5"/>
  <c r="S359" i="5" s="1"/>
  <c r="F360" i="5"/>
  <c r="S360" i="5" s="1"/>
  <c r="F361" i="5"/>
  <c r="S361" i="5" s="1"/>
  <c r="F362" i="5"/>
  <c r="S362" i="5" s="1"/>
  <c r="F363" i="5"/>
  <c r="S363" i="5" s="1"/>
  <c r="F364" i="5"/>
  <c r="S364" i="5" s="1"/>
  <c r="F365" i="5"/>
  <c r="S365" i="5" s="1"/>
  <c r="F366" i="5"/>
  <c r="S366" i="5" s="1"/>
  <c r="F367" i="5"/>
  <c r="S367" i="5" s="1"/>
  <c r="F327" i="5"/>
  <c r="S327" i="5" s="1"/>
  <c r="F269" i="5"/>
  <c r="F270" i="5"/>
  <c r="S270" i="5" s="1"/>
  <c r="F272" i="5"/>
  <c r="S272" i="5" s="1"/>
  <c r="F273" i="5"/>
  <c r="S273" i="5" s="1"/>
  <c r="F275" i="5"/>
  <c r="S275" i="5" s="1"/>
  <c r="F276" i="5"/>
  <c r="S276" i="5" s="1"/>
  <c r="F277" i="5"/>
  <c r="S277" i="5" s="1"/>
  <c r="F278" i="5"/>
  <c r="S278" i="5" s="1"/>
  <c r="F280" i="5"/>
  <c r="S280" i="5" s="1"/>
  <c r="F281" i="5"/>
  <c r="S281" i="5" s="1"/>
  <c r="F282" i="5"/>
  <c r="S282" i="5" s="1"/>
  <c r="F283" i="5"/>
  <c r="S283" i="5" s="1"/>
  <c r="F284" i="5"/>
  <c r="S284" i="5" s="1"/>
  <c r="F285" i="5"/>
  <c r="S285" i="5" s="1"/>
  <c r="F286" i="5"/>
  <c r="S286" i="5" s="1"/>
  <c r="F287" i="5"/>
  <c r="S287" i="5" s="1"/>
  <c r="F289" i="5"/>
  <c r="S289" i="5" s="1"/>
  <c r="F290" i="5"/>
  <c r="S290" i="5" s="1"/>
  <c r="F291" i="5"/>
  <c r="S291" i="5" s="1"/>
  <c r="F292" i="5"/>
  <c r="S292" i="5" s="1"/>
  <c r="F293" i="5"/>
  <c r="S293" i="5" s="1"/>
  <c r="F294" i="5"/>
  <c r="S294" i="5" s="1"/>
  <c r="F295" i="5"/>
  <c r="S295" i="5" s="1"/>
  <c r="F299" i="5"/>
  <c r="S299" i="5" s="1"/>
  <c r="F300" i="5"/>
  <c r="S300" i="5" s="1"/>
  <c r="F301" i="5"/>
  <c r="S301" i="5" s="1"/>
  <c r="F302" i="5"/>
  <c r="S302" i="5" s="1"/>
  <c r="F303" i="5"/>
  <c r="S303" i="5" s="1"/>
  <c r="F305" i="5"/>
  <c r="S305" i="5" s="1"/>
  <c r="F306" i="5"/>
  <c r="S306" i="5" s="1"/>
  <c r="F307" i="5"/>
  <c r="S307" i="5" s="1"/>
  <c r="F308" i="5"/>
  <c r="S308" i="5" s="1"/>
  <c r="F309" i="5"/>
  <c r="S309" i="5" s="1"/>
  <c r="F310" i="5"/>
  <c r="S310" i="5" s="1"/>
  <c r="F312" i="5"/>
  <c r="S312" i="5" s="1"/>
  <c r="F313" i="5"/>
  <c r="S313" i="5" s="1"/>
  <c r="F314" i="5"/>
  <c r="S314" i="5" s="1"/>
  <c r="F317" i="5"/>
  <c r="S317" i="5" s="1"/>
  <c r="F318" i="5"/>
  <c r="S318" i="5" s="1"/>
  <c r="F319" i="5"/>
  <c r="S319" i="5" s="1"/>
  <c r="F321" i="5"/>
  <c r="S321" i="5" s="1"/>
  <c r="F322" i="5"/>
  <c r="S322" i="5" s="1"/>
  <c r="F268" i="5"/>
  <c r="S268" i="5" s="1"/>
  <c r="F258" i="5"/>
  <c r="S258" i="5" s="1"/>
  <c r="F236" i="5"/>
  <c r="S236" i="5" s="1"/>
  <c r="F234" i="5"/>
  <c r="S234" i="5" s="1"/>
  <c r="F233" i="5"/>
  <c r="F226" i="5"/>
  <c r="F209" i="5"/>
  <c r="F211" i="5"/>
  <c r="S211" i="5" s="1"/>
  <c r="F212" i="5"/>
  <c r="S212" i="5" s="1"/>
  <c r="F213" i="5"/>
  <c r="S213" i="5" s="1"/>
  <c r="F215" i="5"/>
  <c r="S215" i="5" s="1"/>
  <c r="F216" i="5"/>
  <c r="S216" i="5" s="1"/>
  <c r="F208" i="5"/>
  <c r="S208" i="5" s="1"/>
  <c r="F192" i="5"/>
  <c r="F193" i="5"/>
  <c r="S193" i="5" s="1"/>
  <c r="F195" i="5"/>
  <c r="S195" i="5" s="1"/>
  <c r="F196" i="5"/>
  <c r="S196" i="5" s="1"/>
  <c r="F197" i="5"/>
  <c r="S197" i="5" s="1"/>
  <c r="F199" i="5"/>
  <c r="S199" i="5" s="1"/>
  <c r="F200" i="5"/>
  <c r="S200" i="5" s="1"/>
  <c r="F203" i="5"/>
  <c r="S203" i="5" s="1"/>
  <c r="F191" i="5"/>
  <c r="S191" i="5" s="1"/>
  <c r="F155" i="5"/>
  <c r="S155" i="5" s="1"/>
  <c r="F154" i="5"/>
  <c r="S154" i="5" s="1"/>
  <c r="F153" i="5"/>
  <c r="S153" i="5" s="1"/>
  <c r="F152" i="5"/>
  <c r="S152" i="5" s="1"/>
  <c r="F149" i="5"/>
  <c r="S149" i="5" s="1"/>
  <c r="F148" i="5"/>
  <c r="S148" i="5" s="1"/>
  <c r="F146" i="5"/>
  <c r="S146" i="5" s="1"/>
  <c r="F145" i="5"/>
  <c r="S145" i="5" s="1"/>
  <c r="F139" i="5"/>
  <c r="S139" i="5" s="1"/>
  <c r="F138" i="5"/>
  <c r="S138" i="5" s="1"/>
  <c r="F137" i="5"/>
  <c r="S137" i="5" s="1"/>
  <c r="F136" i="5"/>
  <c r="S136" i="5" s="1"/>
  <c r="F135" i="5"/>
  <c r="S135" i="5" s="1"/>
  <c r="F134" i="5"/>
  <c r="S134" i="5" s="1"/>
  <c r="F133" i="5"/>
  <c r="S133" i="5" s="1"/>
  <c r="F131" i="5"/>
  <c r="S131" i="5" s="1"/>
  <c r="F130" i="5"/>
  <c r="S130" i="5" s="1"/>
  <c r="R122" i="5"/>
  <c r="P122" i="5"/>
  <c r="N122" i="5"/>
  <c r="L122" i="5"/>
  <c r="J122" i="5"/>
  <c r="H122" i="5"/>
  <c r="S120" i="5"/>
  <c r="F118" i="5"/>
  <c r="S118" i="5" s="1"/>
  <c r="F117" i="5"/>
  <c r="S117" i="5" s="1"/>
  <c r="F116" i="5"/>
  <c r="S116" i="5" s="1"/>
  <c r="F115" i="5"/>
  <c r="S115" i="5" s="1"/>
  <c r="F100" i="5"/>
  <c r="S100" i="5" s="1"/>
  <c r="F98" i="5"/>
  <c r="F85" i="5"/>
  <c r="S85" i="5" s="1"/>
  <c r="F84" i="5"/>
  <c r="S84" i="5" s="1"/>
  <c r="F83" i="5"/>
  <c r="S83" i="5" s="1"/>
  <c r="F82" i="5"/>
  <c r="S82" i="5" s="1"/>
  <c r="F81" i="5"/>
  <c r="S81" i="5" s="1"/>
  <c r="F80" i="5"/>
  <c r="S80" i="5" s="1"/>
  <c r="F79" i="5"/>
  <c r="S79" i="5" s="1"/>
  <c r="F78" i="5"/>
  <c r="S78" i="5" s="1"/>
  <c r="F77" i="5"/>
  <c r="S77" i="5" s="1"/>
  <c r="F76" i="5"/>
  <c r="S76" i="5" s="1"/>
  <c r="F75" i="5"/>
  <c r="S75" i="5" s="1"/>
  <c r="F74" i="5"/>
  <c r="S74" i="5" s="1"/>
  <c r="F73" i="5"/>
  <c r="S73" i="5" s="1"/>
  <c r="F72" i="5"/>
  <c r="S72" i="5" s="1"/>
  <c r="F71" i="5"/>
  <c r="S71" i="5" s="1"/>
  <c r="F70" i="5"/>
  <c r="S70" i="5" s="1"/>
  <c r="F68" i="5"/>
  <c r="S68" i="5" s="1"/>
  <c r="F67" i="5"/>
  <c r="S67" i="5" s="1"/>
  <c r="F66" i="5"/>
  <c r="S66" i="5" s="1"/>
  <c r="F65" i="5"/>
  <c r="S65" i="5" s="1"/>
  <c r="F1065" i="5"/>
  <c r="S1065" i="5" s="1"/>
  <c r="F1028" i="5"/>
  <c r="S1028" i="5" s="1"/>
  <c r="F1026" i="5"/>
  <c r="S1026" i="5" s="1"/>
  <c r="F995" i="5"/>
  <c r="S995" i="5" s="1"/>
  <c r="F988" i="5"/>
  <c r="S988" i="5" s="1"/>
  <c r="F947" i="5"/>
  <c r="S947" i="5" s="1"/>
  <c r="F922" i="5"/>
  <c r="S922" i="5" s="1"/>
  <c r="F908" i="5"/>
  <c r="S908" i="5" s="1"/>
  <c r="F878" i="5"/>
  <c r="S878" i="5" s="1"/>
  <c r="F872" i="5"/>
  <c r="S872" i="5" s="1"/>
  <c r="F865" i="5"/>
  <c r="S865" i="5" s="1"/>
  <c r="F858" i="5"/>
  <c r="S858" i="5" s="1"/>
  <c r="F836" i="5"/>
  <c r="S836" i="5" s="1"/>
  <c r="F809" i="5"/>
  <c r="S809" i="5" s="1"/>
  <c r="F799" i="5"/>
  <c r="S799" i="5" s="1"/>
  <c r="F638" i="5"/>
  <c r="S638" i="5" s="1"/>
  <c r="F629" i="5"/>
  <c r="S629" i="5" s="1"/>
  <c r="F603" i="5"/>
  <c r="S603" i="5" s="1"/>
  <c r="F587" i="5"/>
  <c r="S587" i="5" s="1"/>
  <c r="F526" i="5"/>
  <c r="S526" i="5" s="1"/>
  <c r="F514" i="5"/>
  <c r="S514" i="5" s="1"/>
  <c r="F493" i="5"/>
  <c r="S493" i="5" s="1"/>
  <c r="F454" i="5"/>
  <c r="S454" i="5" s="1"/>
  <c r="F408" i="5"/>
  <c r="S408" i="5" s="1"/>
  <c r="F405" i="5"/>
  <c r="S405" i="5" s="1"/>
  <c r="F402" i="5"/>
  <c r="S402" i="5" s="1"/>
  <c r="F399" i="5"/>
  <c r="S399" i="5" s="1"/>
  <c r="F389" i="5"/>
  <c r="S389" i="5" s="1"/>
  <c r="F259" i="5"/>
  <c r="S259" i="5" s="1"/>
  <c r="F253" i="5"/>
  <c r="S253" i="5" s="1"/>
  <c r="F249" i="5"/>
  <c r="S249" i="5" s="1"/>
  <c r="F246" i="5"/>
  <c r="S246" i="5" s="1"/>
  <c r="F237" i="5"/>
  <c r="S237" i="5" s="1"/>
  <c r="F228" i="5"/>
  <c r="S228" i="5" s="1"/>
  <c r="F181" i="5"/>
  <c r="F178" i="5"/>
  <c r="S178" i="5" s="1"/>
  <c r="F175" i="5"/>
  <c r="F156" i="5"/>
  <c r="S156" i="5" s="1"/>
  <c r="F140" i="5"/>
  <c r="S140" i="5" s="1"/>
  <c r="F86" i="5"/>
  <c r="S86" i="5" s="1"/>
  <c r="F54" i="5"/>
  <c r="S54" i="5" s="1"/>
  <c r="P1023" i="5"/>
  <c r="H516" i="5"/>
  <c r="J516" i="5"/>
  <c r="N516" i="5"/>
  <c r="P516" i="5"/>
  <c r="R516" i="5"/>
  <c r="F167" i="5"/>
  <c r="S167" i="5" s="1"/>
  <c r="P369" i="5"/>
  <c r="R910" i="5"/>
  <c r="R924" i="5"/>
  <c r="R990" i="5"/>
  <c r="P910" i="5"/>
  <c r="P924" i="5"/>
  <c r="P990" i="5"/>
  <c r="N910" i="5"/>
  <c r="N924" i="5"/>
  <c r="N990" i="5"/>
  <c r="L910" i="5"/>
  <c r="L924" i="5"/>
  <c r="L990" i="5"/>
  <c r="J910" i="5"/>
  <c r="J924" i="5"/>
  <c r="J990" i="5"/>
  <c r="H910" i="5"/>
  <c r="H924" i="5"/>
  <c r="H990" i="5"/>
  <c r="R56" i="5"/>
  <c r="R239" i="5"/>
  <c r="R261" i="5"/>
  <c r="R391" i="5"/>
  <c r="R528" i="5"/>
  <c r="P391" i="5"/>
  <c r="P528" i="5"/>
  <c r="P261" i="5"/>
  <c r="P239" i="5"/>
  <c r="P794" i="5"/>
  <c r="P56" i="5"/>
  <c r="N391" i="5"/>
  <c r="N528" i="5"/>
  <c r="N794" i="5"/>
  <c r="N56" i="5"/>
  <c r="N239" i="5"/>
  <c r="N261" i="5"/>
  <c r="L56" i="5"/>
  <c r="L239" i="5"/>
  <c r="L261" i="5"/>
  <c r="L391" i="5"/>
  <c r="L528" i="5"/>
  <c r="L794" i="5"/>
  <c r="J794" i="5"/>
  <c r="J56" i="5"/>
  <c r="J239" i="5"/>
  <c r="J261" i="5"/>
  <c r="J391" i="5"/>
  <c r="J528" i="5"/>
  <c r="H794" i="5"/>
  <c r="H261" i="5"/>
  <c r="H239" i="5"/>
  <c r="H56" i="5"/>
  <c r="H391" i="5"/>
  <c r="H528" i="5"/>
  <c r="R605" i="5"/>
  <c r="R255" i="5"/>
  <c r="P605" i="5"/>
  <c r="P255" i="5"/>
  <c r="N255" i="5"/>
  <c r="N605" i="5"/>
  <c r="L255" i="5"/>
  <c r="L605" i="5"/>
  <c r="J255" i="5"/>
  <c r="J605" i="5"/>
  <c r="H255" i="5"/>
  <c r="H605" i="5"/>
  <c r="R589" i="5"/>
  <c r="R369" i="5"/>
  <c r="R158" i="5"/>
  <c r="R495" i="5"/>
  <c r="P158" i="5"/>
  <c r="P495" i="5"/>
  <c r="P589" i="5"/>
  <c r="N158" i="5"/>
  <c r="N369" i="5"/>
  <c r="N495" i="5"/>
  <c r="N589" i="5"/>
  <c r="L158" i="5"/>
  <c r="L369" i="5"/>
  <c r="L495" i="5"/>
  <c r="L589" i="5"/>
  <c r="J158" i="5"/>
  <c r="J369" i="5"/>
  <c r="J495" i="5"/>
  <c r="J589" i="5"/>
  <c r="H158" i="5"/>
  <c r="H589" i="5"/>
  <c r="H495" i="5"/>
  <c r="R142" i="5"/>
  <c r="R567" i="5"/>
  <c r="R456" i="5"/>
  <c r="R88" i="5"/>
  <c r="R205" i="5"/>
  <c r="R324" i="5"/>
  <c r="P142" i="5"/>
  <c r="P88" i="5"/>
  <c r="P205" i="5"/>
  <c r="P324" i="5"/>
  <c r="P456" i="5"/>
  <c r="P567" i="5"/>
  <c r="N142" i="5"/>
  <c r="N88" i="5"/>
  <c r="N205" i="5"/>
  <c r="N324" i="5"/>
  <c r="N456" i="5"/>
  <c r="N567" i="5"/>
  <c r="L142" i="5"/>
  <c r="L205" i="5"/>
  <c r="L88" i="5"/>
  <c r="L324" i="5"/>
  <c r="L456" i="5"/>
  <c r="L567" i="5"/>
  <c r="J205" i="5"/>
  <c r="J88" i="5"/>
  <c r="J142" i="5"/>
  <c r="J324" i="5"/>
  <c r="J456" i="5"/>
  <c r="J567" i="5"/>
  <c r="H88" i="5"/>
  <c r="H142" i="5"/>
  <c r="H205" i="5"/>
  <c r="H324" i="5"/>
  <c r="H456" i="5"/>
  <c r="H567" i="5"/>
  <c r="N410" i="5"/>
  <c r="N631" i="5"/>
  <c r="N801" i="5"/>
  <c r="N811" i="5"/>
  <c r="N848" i="5"/>
  <c r="N860" i="5"/>
  <c r="N867" i="5"/>
  <c r="N874" i="5"/>
  <c r="N880" i="5"/>
  <c r="N888" i="5"/>
  <c r="N1023" i="5"/>
  <c r="N1030" i="5"/>
  <c r="P410" i="5"/>
  <c r="P631" i="5"/>
  <c r="P801" i="5"/>
  <c r="P811" i="5"/>
  <c r="P848" i="5"/>
  <c r="P860" i="5"/>
  <c r="P867" i="5"/>
  <c r="P874" i="5"/>
  <c r="P880" i="5"/>
  <c r="P888" i="5"/>
  <c r="P1030" i="5"/>
  <c r="R410" i="5"/>
  <c r="R631" i="5"/>
  <c r="R801" i="5"/>
  <c r="R811" i="5"/>
  <c r="R848" i="5"/>
  <c r="R860" i="5"/>
  <c r="R867" i="5"/>
  <c r="R874" i="5"/>
  <c r="R880" i="5"/>
  <c r="R888" i="5"/>
  <c r="R1023" i="5"/>
  <c r="R1030" i="5"/>
  <c r="H410" i="5"/>
  <c r="H631" i="5"/>
  <c r="H801" i="5"/>
  <c r="H811" i="5"/>
  <c r="H848" i="5"/>
  <c r="H860" i="5"/>
  <c r="H867" i="5"/>
  <c r="H874" i="5"/>
  <c r="H880" i="5"/>
  <c r="H888" i="5"/>
  <c r="H1023" i="5"/>
  <c r="H1030" i="5"/>
  <c r="J410" i="5"/>
  <c r="J631" i="5"/>
  <c r="J801" i="5"/>
  <c r="J811" i="5"/>
  <c r="J848" i="5"/>
  <c r="J860" i="5"/>
  <c r="J867" i="5"/>
  <c r="J874" i="5"/>
  <c r="J880" i="5"/>
  <c r="J888" i="5"/>
  <c r="J1023" i="5"/>
  <c r="J1030" i="5"/>
  <c r="L410" i="5"/>
  <c r="L631" i="5"/>
  <c r="L801" i="5"/>
  <c r="L811" i="5"/>
  <c r="L848" i="5"/>
  <c r="L860" i="5"/>
  <c r="L867" i="5"/>
  <c r="L874" i="5"/>
  <c r="L880" i="5"/>
  <c r="L888" i="5"/>
  <c r="L1023" i="5"/>
  <c r="L1030" i="5"/>
  <c r="H369" i="5"/>
  <c r="L516" i="5"/>
  <c r="F794" i="5" l="1"/>
  <c r="S794" i="5" s="1"/>
  <c r="S498" i="5"/>
  <c r="F516" i="5"/>
  <c r="S516" i="5" s="1"/>
  <c r="F765" i="5"/>
  <c r="S765" i="5" s="1"/>
  <c r="S688" i="5"/>
  <c r="F735" i="5"/>
  <c r="S735" i="5" s="1"/>
  <c r="F683" i="5"/>
  <c r="S683" i="5" s="1"/>
  <c r="F384" i="5"/>
  <c r="F186" i="5"/>
  <c r="S181" i="5"/>
  <c r="S1033" i="5"/>
  <c r="F1061" i="5"/>
  <c r="S1061" i="5" s="1"/>
  <c r="S1003" i="5"/>
  <c r="F1023" i="5"/>
  <c r="S1023" i="5" s="1"/>
  <c r="S952" i="5"/>
  <c r="F973" i="5"/>
  <c r="S973" i="5" s="1"/>
  <c r="S927" i="5"/>
  <c r="F949" i="5"/>
  <c r="S949" i="5" s="1"/>
  <c r="S897" i="5"/>
  <c r="F910" i="5"/>
  <c r="S910" i="5" s="1"/>
  <c r="S883" i="5"/>
  <c r="F888" i="5"/>
  <c r="S888" i="5" s="1"/>
  <c r="S817" i="5"/>
  <c r="F838" i="5"/>
  <c r="S838" i="5" s="1"/>
  <c r="S768" i="5"/>
  <c r="S740" i="5"/>
  <c r="S686" i="5"/>
  <c r="S653" i="5"/>
  <c r="S611" i="5"/>
  <c r="F622" i="5"/>
  <c r="S622" i="5" s="1"/>
  <c r="S609" i="5"/>
  <c r="S549" i="5"/>
  <c r="F567" i="5"/>
  <c r="S567" i="5" s="1"/>
  <c r="S499" i="5"/>
  <c r="S459" i="5"/>
  <c r="F495" i="5"/>
  <c r="S415" i="5"/>
  <c r="F456" i="5"/>
  <c r="S373" i="5"/>
  <c r="S269" i="5"/>
  <c r="F324" i="5"/>
  <c r="P59" i="5"/>
  <c r="L59" i="5"/>
  <c r="S233" i="5"/>
  <c r="F239" i="5"/>
  <c r="S226" i="5"/>
  <c r="F230" i="5"/>
  <c r="S209" i="5"/>
  <c r="S192" i="5"/>
  <c r="F205" i="5"/>
  <c r="J170" i="5"/>
  <c r="L170" i="5"/>
  <c r="P170" i="5"/>
  <c r="S175" i="5"/>
  <c r="N170" i="5"/>
  <c r="R170" i="5"/>
  <c r="H170" i="5"/>
  <c r="L263" i="5"/>
  <c r="J59" i="5"/>
  <c r="F631" i="5"/>
  <c r="S631" i="5" s="1"/>
  <c r="S98" i="5"/>
  <c r="F112" i="5"/>
  <c r="R59" i="5"/>
  <c r="H59" i="5"/>
  <c r="N59" i="5"/>
  <c r="J530" i="5"/>
  <c r="J241" i="5"/>
  <c r="F801" i="5"/>
  <c r="S801" i="5" s="1"/>
  <c r="H125" i="5"/>
  <c r="J625" i="5"/>
  <c r="P530" i="5"/>
  <c r="L125" i="5"/>
  <c r="F997" i="5"/>
  <c r="S997" i="5" s="1"/>
  <c r="P263" i="5"/>
  <c r="F811" i="5"/>
  <c r="S811" i="5" s="1"/>
  <c r="H890" i="5"/>
  <c r="P999" i="5"/>
  <c r="P796" i="5"/>
  <c r="F848" i="5"/>
  <c r="S848" i="5" s="1"/>
  <c r="F410" i="5"/>
  <c r="S410" i="5" s="1"/>
  <c r="P890" i="5"/>
  <c r="J999" i="5"/>
  <c r="P394" i="5"/>
  <c r="F860" i="5"/>
  <c r="S860" i="5" s="1"/>
  <c r="F589" i="5"/>
  <c r="S589" i="5" s="1"/>
  <c r="J125" i="5"/>
  <c r="N394" i="5"/>
  <c r="N125" i="5"/>
  <c r="P125" i="5"/>
  <c r="R125" i="5"/>
  <c r="F874" i="5"/>
  <c r="S874" i="5" s="1"/>
  <c r="H394" i="5"/>
  <c r="R796" i="5"/>
  <c r="J796" i="5"/>
  <c r="P625" i="5"/>
  <c r="R890" i="5"/>
  <c r="L530" i="5"/>
  <c r="F391" i="5"/>
  <c r="S391" i="5" s="1"/>
  <c r="N999" i="5"/>
  <c r="R999" i="5"/>
  <c r="H796" i="5"/>
  <c r="L796" i="5"/>
  <c r="J890" i="5"/>
  <c r="N890" i="5"/>
  <c r="H625" i="5"/>
  <c r="L625" i="5"/>
  <c r="L394" i="5"/>
  <c r="N796" i="5"/>
  <c r="N530" i="5"/>
  <c r="P241" i="5"/>
  <c r="R530" i="5"/>
  <c r="J263" i="5"/>
  <c r="H263" i="5"/>
  <c r="N263" i="5"/>
  <c r="F990" i="5"/>
  <c r="S990" i="5" s="1"/>
  <c r="F528" i="5"/>
  <c r="F867" i="5"/>
  <c r="S867" i="5" s="1"/>
  <c r="F880" i="5"/>
  <c r="S880" i="5" s="1"/>
  <c r="F88" i="5"/>
  <c r="F1030" i="5"/>
  <c r="S1030" i="5" s="1"/>
  <c r="F255" i="5"/>
  <c r="H241" i="5"/>
  <c r="N241" i="5"/>
  <c r="L241" i="5"/>
  <c r="N625" i="5"/>
  <c r="F56" i="5"/>
  <c r="R394" i="5"/>
  <c r="R263" i="5"/>
  <c r="H530" i="5"/>
  <c r="R241" i="5"/>
  <c r="R647" i="5"/>
  <c r="N647" i="5"/>
  <c r="J647" i="5"/>
  <c r="F645" i="5"/>
  <c r="S645" i="5" s="1"/>
  <c r="P647" i="5"/>
  <c r="L647" i="5"/>
  <c r="H647" i="5"/>
  <c r="F640" i="5"/>
  <c r="S640" i="5" s="1"/>
  <c r="R625" i="5"/>
  <c r="F369" i="5"/>
  <c r="F158" i="5"/>
  <c r="J394" i="5"/>
  <c r="L890" i="5"/>
  <c r="F122" i="5"/>
  <c r="H999" i="5"/>
  <c r="L999" i="5"/>
  <c r="F142" i="5"/>
  <c r="F261" i="5"/>
  <c r="F605" i="5"/>
  <c r="S605" i="5" s="1"/>
  <c r="F924" i="5"/>
  <c r="S924" i="5" s="1"/>
  <c r="L1068" i="5" l="1"/>
  <c r="N1068" i="5"/>
  <c r="R1068" i="5"/>
  <c r="H1068" i="5"/>
  <c r="P1068" i="5"/>
  <c r="J1068" i="5"/>
  <c r="F59" i="5"/>
  <c r="F625" i="5"/>
  <c r="S625" i="5" s="1"/>
  <c r="S528" i="5"/>
  <c r="F394" i="5"/>
  <c r="S394" i="5" s="1"/>
  <c r="F241" i="5"/>
  <c r="F170" i="5"/>
  <c r="F125" i="5"/>
  <c r="F263" i="5"/>
  <c r="F796" i="5"/>
  <c r="S796" i="5" s="1"/>
  <c r="F890" i="5"/>
  <c r="S890" i="5" s="1"/>
  <c r="F999" i="5"/>
  <c r="S999" i="5" s="1"/>
  <c r="F530" i="5"/>
  <c r="S530" i="5" s="1"/>
  <c r="F647" i="5"/>
  <c r="S647" i="5" s="1"/>
  <c r="F1068" i="5" l="1"/>
  <c r="S1068" i="5" s="1"/>
  <c r="S537" i="5"/>
  <c r="S542" i="5" l="1"/>
  <c r="S544" i="5"/>
</calcChain>
</file>

<file path=xl/comments1.xml><?xml version="1.0" encoding="utf-8"?>
<comments xmlns="http://schemas.openxmlformats.org/spreadsheetml/2006/main">
  <authors>
    <author>Reynaldo Enriquez</author>
  </authors>
  <commentList>
    <comment ref="C14" authorId="0" shapeId="0">
      <text>
        <r>
          <rPr>
            <b/>
            <sz val="9"/>
            <color indexed="81"/>
            <rFont val="Tahoma"/>
            <family val="2"/>
          </rPr>
          <t>Reynaldo Enriquez:</t>
        </r>
        <r>
          <rPr>
            <sz val="9"/>
            <color indexed="81"/>
            <rFont val="Tahoma"/>
            <family val="2"/>
          </rPr>
          <t xml:space="preserve">
Changed from Community development to Human Ecology</t>
        </r>
      </text>
    </comment>
    <comment ref="C69" authorId="0" shapeId="0">
      <text>
        <r>
          <rPr>
            <b/>
            <sz val="9"/>
            <color indexed="81"/>
            <rFont val="Tahoma"/>
            <family val="2"/>
          </rPr>
          <t>Reynaldo Enriquez:</t>
        </r>
        <r>
          <rPr>
            <sz val="9"/>
            <color indexed="81"/>
            <rFont val="Tahoma"/>
            <family val="2"/>
          </rPr>
          <t xml:space="preserve">
Spelling error within the template</t>
        </r>
      </text>
    </comment>
    <comment ref="C91" authorId="0" shapeId="0">
      <text>
        <r>
          <rPr>
            <b/>
            <sz val="9"/>
            <color indexed="81"/>
            <rFont val="Tahoma"/>
            <family val="2"/>
          </rPr>
          <t>Reynaldo Enriquez:</t>
        </r>
        <r>
          <rPr>
            <sz val="9"/>
            <color indexed="81"/>
            <rFont val="Tahoma"/>
            <family val="2"/>
          </rPr>
          <t xml:space="preserve">
spelling error within template</t>
        </r>
      </text>
    </comment>
    <comment ref="C106" authorId="0" shapeId="0">
      <text>
        <r>
          <rPr>
            <b/>
            <sz val="9"/>
            <color indexed="81"/>
            <rFont val="Tahoma"/>
            <family val="2"/>
          </rPr>
          <t>Reynaldo Enriquez:</t>
        </r>
        <r>
          <rPr>
            <sz val="9"/>
            <color indexed="81"/>
            <rFont val="Tahoma"/>
            <family val="2"/>
          </rPr>
          <t xml:space="preserve">
Changed from Human &amp; community development to Human Ecology
</t>
        </r>
      </text>
    </comment>
    <comment ref="C508" authorId="0" shapeId="0">
      <text>
        <r>
          <rPr>
            <b/>
            <sz val="9"/>
            <color indexed="81"/>
            <rFont val="Tahoma"/>
            <family val="2"/>
          </rPr>
          <t>Reynaldo Enriquez:</t>
        </r>
        <r>
          <rPr>
            <sz val="9"/>
            <color indexed="81"/>
            <rFont val="Tahoma"/>
            <family val="2"/>
          </rPr>
          <t xml:space="preserve">
spelling error on the template</t>
        </r>
      </text>
    </comment>
  </commentList>
</comments>
</file>

<file path=xl/sharedStrings.xml><?xml version="1.0" encoding="utf-8"?>
<sst xmlns="http://schemas.openxmlformats.org/spreadsheetml/2006/main" count="924" uniqueCount="579">
  <si>
    <t>AUXILIARY ENTERPRISES</t>
  </si>
  <si>
    <t>STUDENT FINANCIAL AID</t>
  </si>
  <si>
    <t>SCHOOL OF EDUCATION</t>
  </si>
  <si>
    <t>Other Expenditures</t>
  </si>
  <si>
    <t>Total</t>
  </si>
  <si>
    <t>Restricted</t>
  </si>
  <si>
    <t>COLLEGE OF ENGINEERING</t>
  </si>
  <si>
    <t>COLLEGE OF LETTERS AND SCIENCE</t>
  </si>
  <si>
    <t>GRADUATE SCHOOL OF MANAGEMENT</t>
  </si>
  <si>
    <t>SCHOOL OF MEDICINE</t>
  </si>
  <si>
    <t>SCHOOL OF VETERINARY MEDICINE</t>
  </si>
  <si>
    <t>SUMMER SESSION</t>
  </si>
  <si>
    <t>UNIVERSITY EXTENSION</t>
  </si>
  <si>
    <t>CAMPUS-WIDE PROGRAMS</t>
  </si>
  <si>
    <t>STUDENT SERVICES</t>
  </si>
  <si>
    <t>INSTITUTIONAL SUPPORT</t>
  </si>
  <si>
    <t xml:space="preserve"> </t>
  </si>
  <si>
    <t>Current Funds</t>
  </si>
  <si>
    <t>Distribution</t>
  </si>
  <si>
    <t>Unrestricted</t>
  </si>
  <si>
    <t>Salaries and Wages</t>
  </si>
  <si>
    <t>Less: Transfers</t>
  </si>
  <si>
    <t>General</t>
  </si>
  <si>
    <t>Designated</t>
  </si>
  <si>
    <t xml:space="preserve">AGRICULTURAL EXPERIMENT </t>
  </si>
  <si>
    <t>STATION</t>
  </si>
  <si>
    <t>RESEARCH</t>
  </si>
  <si>
    <t>Agricultural resource economics</t>
  </si>
  <si>
    <t>Animal science</t>
  </si>
  <si>
    <t>Avian sciences</t>
  </si>
  <si>
    <t>Center for population biology</t>
  </si>
  <si>
    <t>Entomology</t>
  </si>
  <si>
    <t>Environmental design</t>
  </si>
  <si>
    <t>Environmental science and policy</t>
  </si>
  <si>
    <t>Environmental toxicology</t>
  </si>
  <si>
    <t>Evolution and ecology</t>
  </si>
  <si>
    <t>Food science and technology</t>
  </si>
  <si>
    <t>Human &amp; community development</t>
  </si>
  <si>
    <t>Land, air and water resources</t>
  </si>
  <si>
    <t>Medicine and epidemiology</t>
  </si>
  <si>
    <t>Microbiology</t>
  </si>
  <si>
    <t>Molecular &amp; cellular biology</t>
  </si>
  <si>
    <t>Nematology</t>
  </si>
  <si>
    <t>Nutrition</t>
  </si>
  <si>
    <t>Pathology, micro &amp; immunology</t>
  </si>
  <si>
    <t>Plant biology</t>
  </si>
  <si>
    <t>Plant pathology</t>
  </si>
  <si>
    <t>Plant science</t>
  </si>
  <si>
    <t>Population health &amp; reproduction</t>
  </si>
  <si>
    <t>Public programs</t>
  </si>
  <si>
    <t>Regional research</t>
  </si>
  <si>
    <t>Textiles and clothing</t>
  </si>
  <si>
    <t>Tulare teaching and research center</t>
  </si>
  <si>
    <t>Viticulture and enology</t>
  </si>
  <si>
    <t>ACADEMIC SUPPORT</t>
  </si>
  <si>
    <t>Total Agricultural Experiment</t>
  </si>
  <si>
    <t>COLLEGE OF AGRICULTURAL</t>
  </si>
  <si>
    <t>INSTRUCTION</t>
  </si>
  <si>
    <t>Agronomy and range science</t>
  </si>
  <si>
    <t>Plant sciences</t>
  </si>
  <si>
    <t>Plant sciences teaching center</t>
  </si>
  <si>
    <t>Pomology</t>
  </si>
  <si>
    <t>Vegetable crops</t>
  </si>
  <si>
    <t>PUBLIC SERVICE</t>
  </si>
  <si>
    <t>Dean's office</t>
  </si>
  <si>
    <t>Foundation seed and plant</t>
  </si>
  <si>
    <t>Land air &amp; water resources</t>
  </si>
  <si>
    <t>Academic advising</t>
  </si>
  <si>
    <t>Animal science-livestock management</t>
  </si>
  <si>
    <t>Total College of Agricultural and</t>
  </si>
  <si>
    <t>COLLEGE OF BIOLOGICAL SCIENCE</t>
  </si>
  <si>
    <t>Center for neuroscience</t>
  </si>
  <si>
    <t>Exercise biology</t>
  </si>
  <si>
    <t>Genome center</t>
  </si>
  <si>
    <t>Total College of Biological</t>
  </si>
  <si>
    <t xml:space="preserve"> Science</t>
  </si>
  <si>
    <t>Total School of Education</t>
  </si>
  <si>
    <t>Applied science</t>
  </si>
  <si>
    <t>Biomedical engineering</t>
  </si>
  <si>
    <t>Civil and environmental  engineering</t>
  </si>
  <si>
    <t>Computer science</t>
  </si>
  <si>
    <t>Electrical and computer engineering</t>
  </si>
  <si>
    <t>Civil engineering</t>
  </si>
  <si>
    <t xml:space="preserve">General </t>
  </si>
  <si>
    <t>General services-computers</t>
  </si>
  <si>
    <t>General services-mechanical</t>
  </si>
  <si>
    <t>Total College of Engineering</t>
  </si>
  <si>
    <t>SCHOOL OF LAW</t>
  </si>
  <si>
    <t>General Instruction</t>
  </si>
  <si>
    <t>General Research</t>
  </si>
  <si>
    <t>Indigent legal service</t>
  </si>
  <si>
    <t>Outreach</t>
  </si>
  <si>
    <t>Law review</t>
  </si>
  <si>
    <t>Total School of Law</t>
  </si>
  <si>
    <t>African american and african studies</t>
  </si>
  <si>
    <t>American studies</t>
  </si>
  <si>
    <t>Anthropology</t>
  </si>
  <si>
    <t>Art</t>
  </si>
  <si>
    <t>Asian american studies</t>
  </si>
  <si>
    <t>Center for mind and brain</t>
  </si>
  <si>
    <t>Chemistry</t>
  </si>
  <si>
    <t>Chicano and chicana studies</t>
  </si>
  <si>
    <t>Chinese and japanese program</t>
  </si>
  <si>
    <t>Communication</t>
  </si>
  <si>
    <t>Critical theory program</t>
  </si>
  <si>
    <t>Design</t>
  </si>
  <si>
    <t>Dramatic art</t>
  </si>
  <si>
    <t>East asian studies program</t>
  </si>
  <si>
    <t>Economics</t>
  </si>
  <si>
    <t>English</t>
  </si>
  <si>
    <t>French &amp; italian</t>
  </si>
  <si>
    <t>Geology</t>
  </si>
  <si>
    <t>Thoracic</t>
  </si>
  <si>
    <t>Neurobiology, physiology &amp; behavior</t>
  </si>
  <si>
    <t>Pathology, microbiology &amp; immunology</t>
  </si>
  <si>
    <t>Agricultural  &amp; environmental</t>
  </si>
  <si>
    <t>science - dean's office</t>
  </si>
  <si>
    <t xml:space="preserve">   Station</t>
  </si>
  <si>
    <t>AND ENVIRONMENTAL SCIENCES</t>
  </si>
  <si>
    <t>Environmental Sciences</t>
  </si>
  <si>
    <t xml:space="preserve">Cooperative education </t>
  </si>
  <si>
    <t>Medical use of computer &amp; technology</t>
  </si>
  <si>
    <t>Public health sciences</t>
  </si>
  <si>
    <t>services</t>
  </si>
  <si>
    <t>Total School of Veterinary</t>
  </si>
  <si>
    <t xml:space="preserve">  Medicine</t>
  </si>
  <si>
    <t>Continuing education - general programs</t>
  </si>
  <si>
    <t>Federal contract &amp; grant administration:</t>
  </si>
  <si>
    <t>Humphrey fellowship program</t>
  </si>
  <si>
    <t>Property liability insurance</t>
  </si>
  <si>
    <t>Workers' compensation</t>
  </si>
  <si>
    <t>Air quality research center</t>
  </si>
  <si>
    <t xml:space="preserve">Center for biophotonics, </t>
  </si>
  <si>
    <t xml:space="preserve">General campus organized research </t>
  </si>
  <si>
    <t>program</t>
  </si>
  <si>
    <t xml:space="preserve">Satellite mass spectro </t>
  </si>
  <si>
    <t>Mondavi center</t>
  </si>
  <si>
    <t>Work study</t>
  </si>
  <si>
    <t>Academic procedures and faculty</t>
  </si>
  <si>
    <t>relations</t>
  </si>
  <si>
    <t>Graduate studies-general</t>
  </si>
  <si>
    <t>Libraries-general</t>
  </si>
  <si>
    <t>Libraries-health sciences</t>
  </si>
  <si>
    <t>Libraries-law</t>
  </si>
  <si>
    <t>CULTURAL AND SOCIAL</t>
  </si>
  <si>
    <t>ACTIVITIES</t>
  </si>
  <si>
    <t>Recreation program-general</t>
  </si>
  <si>
    <t xml:space="preserve">Recreation program-life styles </t>
  </si>
  <si>
    <t>information network</t>
  </si>
  <si>
    <t>International student</t>
  </si>
  <si>
    <t>FINANCIAL AID</t>
  </si>
  <si>
    <t>STUDENT ADMISSIONS AND</t>
  </si>
  <si>
    <t>RECORDS</t>
  </si>
  <si>
    <t>Student services-general</t>
  </si>
  <si>
    <t>Student activity-general</t>
  </si>
  <si>
    <t>Office of resource management</t>
  </si>
  <si>
    <t>and planning</t>
  </si>
  <si>
    <t>Accounting &amp; financial services -</t>
  </si>
  <si>
    <t>FIS</t>
  </si>
  <si>
    <t>general</t>
  </si>
  <si>
    <t>sponsored projects</t>
  </si>
  <si>
    <t>Safety services</t>
  </si>
  <si>
    <t>Veterinary medicine-central services</t>
  </si>
  <si>
    <t>University center</t>
  </si>
  <si>
    <t>University relations-administrative</t>
  </si>
  <si>
    <t>University relations-gifts &amp;</t>
  </si>
  <si>
    <t>endowments</t>
  </si>
  <si>
    <t>University relations-government</t>
  </si>
  <si>
    <t>communications</t>
  </si>
  <si>
    <t>OPERATION AND MAINTENANCE</t>
  </si>
  <si>
    <t>OF PLANT</t>
  </si>
  <si>
    <t>Tahoe environmental research center</t>
  </si>
  <si>
    <t>German &amp; russian</t>
  </si>
  <si>
    <t>Hemisphere institute of america</t>
  </si>
  <si>
    <t>History</t>
  </si>
  <si>
    <t>History &amp; philosophy of science</t>
  </si>
  <si>
    <t>International relations</t>
  </si>
  <si>
    <t>Language laboratory</t>
  </si>
  <si>
    <t>Languages &amp; literature</t>
  </si>
  <si>
    <t>Linguistics</t>
  </si>
  <si>
    <t>Mathematics</t>
  </si>
  <si>
    <t>Military science</t>
  </si>
  <si>
    <t>Music</t>
  </si>
  <si>
    <t>Native american studies</t>
  </si>
  <si>
    <t>Philosophy</t>
  </si>
  <si>
    <t>Physical education</t>
  </si>
  <si>
    <t>Physics</t>
  </si>
  <si>
    <t>Political science</t>
  </si>
  <si>
    <t>Program development</t>
  </si>
  <si>
    <t>Psychology</t>
  </si>
  <si>
    <t>Religious studies</t>
  </si>
  <si>
    <t>Second language acquisition</t>
  </si>
  <si>
    <t>Sociology</t>
  </si>
  <si>
    <t>Spanish and classics</t>
  </si>
  <si>
    <t>Statistics</t>
  </si>
  <si>
    <t>Women and gender studies</t>
  </si>
  <si>
    <t>Center for mind sciences</t>
  </si>
  <si>
    <t>Chinese and japanese</t>
  </si>
  <si>
    <t>Comparative literature</t>
  </si>
  <si>
    <t>French and italian</t>
  </si>
  <si>
    <t>German &amp; Russian</t>
  </si>
  <si>
    <t>History of philosophy &amp; science</t>
  </si>
  <si>
    <t>Campus writing center journal</t>
  </si>
  <si>
    <t>Dramatic art production</t>
  </si>
  <si>
    <t>Statistical laboratory</t>
  </si>
  <si>
    <t>Total College of Letters and</t>
  </si>
  <si>
    <t xml:space="preserve">  Science</t>
  </si>
  <si>
    <t>Total Graduate School of Management</t>
  </si>
  <si>
    <t>Anesthesiology</t>
  </si>
  <si>
    <t>Biological chemistry</t>
  </si>
  <si>
    <t>Cancer center</t>
  </si>
  <si>
    <t>Curricular support</t>
  </si>
  <si>
    <t>Dermatology</t>
  </si>
  <si>
    <t>Diagnostic radiology</t>
  </si>
  <si>
    <t>Emergency Medicine</t>
  </si>
  <si>
    <t>Family practice</t>
  </si>
  <si>
    <t>General surgery</t>
  </si>
  <si>
    <t>Hospital affairs</t>
  </si>
  <si>
    <t>Human anatomy</t>
  </si>
  <si>
    <t>Human physiology</t>
  </si>
  <si>
    <t>Internal medicine</t>
  </si>
  <si>
    <t>M.I.N.D. institute</t>
  </si>
  <si>
    <t>Malpractice insurance premium</t>
  </si>
  <si>
    <t>Medical microbiology and immunology</t>
  </si>
  <si>
    <t>Neonatology</t>
  </si>
  <si>
    <t>Neurological surgery</t>
  </si>
  <si>
    <t>Neurology</t>
  </si>
  <si>
    <t>Nursing</t>
  </si>
  <si>
    <t>Obstetrics and gynecology</t>
  </si>
  <si>
    <t>Ophthalmology</t>
  </si>
  <si>
    <t>Orthopedic surgery</t>
  </si>
  <si>
    <t>Otolaryngology</t>
  </si>
  <si>
    <t>Pathology</t>
  </si>
  <si>
    <t>Pediatrics</t>
  </si>
  <si>
    <t>Pharmacology</t>
  </si>
  <si>
    <t>Physical medicine and rehabilitation</t>
  </si>
  <si>
    <t>Plastic surgery</t>
  </si>
  <si>
    <t>Psychiatry</t>
  </si>
  <si>
    <t>Radiation oncology</t>
  </si>
  <si>
    <t>Reproductive biology</t>
  </si>
  <si>
    <t>Residents</t>
  </si>
  <si>
    <t>Salary plan cost recovery</t>
  </si>
  <si>
    <t>Urology</t>
  </si>
  <si>
    <t>Comparative medicine</t>
  </si>
  <si>
    <t>Nuclear medicine</t>
  </si>
  <si>
    <t>Physical medicine &amp; rehabilitation</t>
  </si>
  <si>
    <t>Emergency medicine</t>
  </si>
  <si>
    <t>Health science department service</t>
  </si>
  <si>
    <t>Leased space</t>
  </si>
  <si>
    <t>Professional service billing group</t>
  </si>
  <si>
    <t>Professional service group</t>
  </si>
  <si>
    <t>Total School of Medicine</t>
  </si>
  <si>
    <t>Anatomy, physiology &amp; cell biology</t>
  </si>
  <si>
    <t>Biological media service</t>
  </si>
  <si>
    <t>Center for equine health</t>
  </si>
  <si>
    <t>Center for Vector borne disease</t>
  </si>
  <si>
    <t>Food Security and Safety</t>
  </si>
  <si>
    <t>Medicine &amp; epidemiology</t>
  </si>
  <si>
    <t>Molecular bioscience</t>
  </si>
  <si>
    <t>Special clinical instruction</t>
  </si>
  <si>
    <t>Surgical &amp; radiological sciences</t>
  </si>
  <si>
    <t>Wildlife health center</t>
  </si>
  <si>
    <t>Center for companion animal health</t>
  </si>
  <si>
    <t>Center for comparative medicine</t>
  </si>
  <si>
    <t>Equine research laboratory</t>
  </si>
  <si>
    <t>Food safety and security</t>
  </si>
  <si>
    <t>Office of general research</t>
  </si>
  <si>
    <t>Vector borne diseases</t>
  </si>
  <si>
    <t>Veterinary genetic laboratory</t>
  </si>
  <si>
    <t>California diagnostic laboratory</t>
  </si>
  <si>
    <t>Center for animal alternatives</t>
  </si>
  <si>
    <t>Center for companion animal</t>
  </si>
  <si>
    <t>Equine analytical chemistry</t>
  </si>
  <si>
    <t>Food security and safety</t>
  </si>
  <si>
    <t>Oiled wildlife network</t>
  </si>
  <si>
    <t>Veterinary genetics laboratory</t>
  </si>
  <si>
    <t>Center for lab animal science</t>
  </si>
  <si>
    <t>Comparative pathology lab</t>
  </si>
  <si>
    <t>Raptor center</t>
  </si>
  <si>
    <t>Special clinical procedures labs</t>
  </si>
  <si>
    <t>Total Summer Session</t>
  </si>
  <si>
    <t>Professional programs</t>
  </si>
  <si>
    <t>Other</t>
  </si>
  <si>
    <t>Total University Extension</t>
  </si>
  <si>
    <t>Biotechnology program</t>
  </si>
  <si>
    <t>Bodega marine laboratory</t>
  </si>
  <si>
    <t>Compensated absences accrual</t>
  </si>
  <si>
    <t>Computer aided instruction</t>
  </si>
  <si>
    <t>Education</t>
  </si>
  <si>
    <t>Educational fee expense</t>
  </si>
  <si>
    <t>Graduate student health insurance</t>
  </si>
  <si>
    <t>Honors challenge</t>
  </si>
  <si>
    <t>Integrated studies</t>
  </si>
  <si>
    <t>Nanomaterials in the environment</t>
  </si>
  <si>
    <t>Partner opportunity program</t>
  </si>
  <si>
    <t>Provision for removal expense</t>
  </si>
  <si>
    <t>Subject A</t>
  </si>
  <si>
    <t>Work study program</t>
  </si>
  <si>
    <t>Arboretum</t>
  </si>
  <si>
    <t>Center for geotechnical modeling</t>
  </si>
  <si>
    <t>Center for health services</t>
  </si>
  <si>
    <t>Center for plasma mass spectrometry</t>
  </si>
  <si>
    <t>Crocker nuclear laboratory</t>
  </si>
  <si>
    <t>Center for health &amp; the environment</t>
  </si>
  <si>
    <t>Energy and transportation</t>
  </si>
  <si>
    <t>Graduate student travel</t>
  </si>
  <si>
    <t>Humanities institute</t>
  </si>
  <si>
    <t>Institute of governmental affairs</t>
  </si>
  <si>
    <t>Institute of transportation studies</t>
  </si>
  <si>
    <t>International nutrition program</t>
  </si>
  <si>
    <t xml:space="preserve">John Muir institute of the environment </t>
  </si>
  <si>
    <t>McClellan nuclear radiation center</t>
  </si>
  <si>
    <t>Natural reserve system</t>
  </si>
  <si>
    <t>Office of vice-chancellor research grant</t>
  </si>
  <si>
    <t>Primate center</t>
  </si>
  <si>
    <t>Research assistant/mentor</t>
  </si>
  <si>
    <t>Toxic substance research</t>
  </si>
  <si>
    <t>California academy math &amp; science</t>
  </si>
  <si>
    <t>Community service projects</t>
  </si>
  <si>
    <t>Mare island initiative</t>
  </si>
  <si>
    <t>Student services public service</t>
  </si>
  <si>
    <t>Transfer opportunity program</t>
  </si>
  <si>
    <t>University culture program</t>
  </si>
  <si>
    <t>Academic immigration procedures</t>
  </si>
  <si>
    <t>Consortium for women</t>
  </si>
  <si>
    <t>ITEH service facility</t>
  </si>
  <si>
    <t>Microscope pool operations</t>
  </si>
  <si>
    <t>Northern california occupational health</t>
  </si>
  <si>
    <t>Nuclear magnetic resonance facility</t>
  </si>
  <si>
    <t>Teaching resources center</t>
  </si>
  <si>
    <t>Washington center</t>
  </si>
  <si>
    <t>Women's resources and research center</t>
  </si>
  <si>
    <t>Work learn center</t>
  </si>
  <si>
    <t>Total Campus-Wide Programs</t>
  </si>
  <si>
    <t>MEDICAL CENTERS</t>
  </si>
  <si>
    <t>Operations</t>
  </si>
  <si>
    <t>Total Medical Center</t>
  </si>
  <si>
    <t>ADMINISTRATION</t>
  </si>
  <si>
    <t>Vice chancellor</t>
  </si>
  <si>
    <t>Academic services</t>
  </si>
  <si>
    <t>Student activities</t>
  </si>
  <si>
    <t>Student affairs</t>
  </si>
  <si>
    <t>ASUCD student services</t>
  </si>
  <si>
    <t>Cal aggie band</t>
  </si>
  <si>
    <t>Club sports</t>
  </si>
  <si>
    <t>Cross-cultural center</t>
  </si>
  <si>
    <t>Cultural programs</t>
  </si>
  <si>
    <t>Intercollegiate athletics</t>
  </si>
  <si>
    <t>Intramural sports</t>
  </si>
  <si>
    <t>Recreation hall operations</t>
  </si>
  <si>
    <t>Student government</t>
  </si>
  <si>
    <t>Student judicial affairs</t>
  </si>
  <si>
    <t>Student Memorial Union</t>
  </si>
  <si>
    <t xml:space="preserve">SUPPLEMENTARY EDUCATION </t>
  </si>
  <si>
    <t>SERVICES</t>
  </si>
  <si>
    <t>Law school tutoring program</t>
  </si>
  <si>
    <t>School of law recruitment program</t>
  </si>
  <si>
    <t>Summer transitional enrichment</t>
  </si>
  <si>
    <t xml:space="preserve">COUNSELING AND CAREER </t>
  </si>
  <si>
    <t>GUIDANCE</t>
  </si>
  <si>
    <t>Advising service</t>
  </si>
  <si>
    <t>Career planning and placement center</t>
  </si>
  <si>
    <t>Counseling center</t>
  </si>
  <si>
    <t>Student affirmative action programs</t>
  </si>
  <si>
    <t>Student services-special</t>
  </si>
  <si>
    <t>Student accounting</t>
  </si>
  <si>
    <t>Financial aid office</t>
  </si>
  <si>
    <t>Registrar's office</t>
  </si>
  <si>
    <t>Undergraduate admissions</t>
  </si>
  <si>
    <t>STUDENT HEALTH SERVICES</t>
  </si>
  <si>
    <t>Educational fee expense proration</t>
  </si>
  <si>
    <t>Student health center-general</t>
  </si>
  <si>
    <t>OTHER</t>
  </si>
  <si>
    <t>Total Student Services</t>
  </si>
  <si>
    <t>EXECUTIVE MANAGEMENT</t>
  </si>
  <si>
    <t>Academic senate secretariat</t>
  </si>
  <si>
    <t>Chancellor's office</t>
  </si>
  <si>
    <t>Employee health service</t>
  </si>
  <si>
    <t>Employee relations and development</t>
  </si>
  <si>
    <t>Labor relations</t>
  </si>
  <si>
    <t>Vice chancellor-academic affairs</t>
  </si>
  <si>
    <t>Vice chancellor-administration</t>
  </si>
  <si>
    <t>FISCAL OPERATIONS</t>
  </si>
  <si>
    <t>Bad debts and collections</t>
  </si>
  <si>
    <t>Cashier</t>
  </si>
  <si>
    <t>Internal audit</t>
  </si>
  <si>
    <t>Office of research</t>
  </si>
  <si>
    <t>GENERAL ADMINISTRATIVE SERVICES</t>
  </si>
  <si>
    <t>Alumni and visitors center-debt service</t>
  </si>
  <si>
    <t>Benefits and risk management</t>
  </si>
  <si>
    <t>Employee assistance program</t>
  </si>
  <si>
    <t>Environmental health and safety</t>
  </si>
  <si>
    <t>Information technology</t>
  </si>
  <si>
    <t>Information technology association</t>
  </si>
  <si>
    <t>Information technology digital</t>
  </si>
  <si>
    <t>Miscellaneous employee benefits</t>
  </si>
  <si>
    <t>Musical performance</t>
  </si>
  <si>
    <t>Personnel office</t>
  </si>
  <si>
    <t>Temporary employment pool</t>
  </si>
  <si>
    <t>Vocational rehabilitation counseling</t>
  </si>
  <si>
    <t>LOGISTICAL SERVICES</t>
  </si>
  <si>
    <t>Chiles road warehouse</t>
  </si>
  <si>
    <t>Construction management</t>
  </si>
  <si>
    <t>Equipment inventory</t>
  </si>
  <si>
    <t>General rental service</t>
  </si>
  <si>
    <t>Intercampus exchange operations</t>
  </si>
  <si>
    <t>Mail service</t>
  </si>
  <si>
    <t>Police</t>
  </si>
  <si>
    <t>Police student monitor service</t>
  </si>
  <si>
    <t>Purchasing</t>
  </si>
  <si>
    <t>Receiving</t>
  </si>
  <si>
    <t>Reprographics</t>
  </si>
  <si>
    <t>Storehouse-campus</t>
  </si>
  <si>
    <t>Storehouse-chemistry</t>
  </si>
  <si>
    <t>COMMUNITY RELATIONS</t>
  </si>
  <si>
    <t>Alumni affairs</t>
  </si>
  <si>
    <t>Campus events and information office</t>
  </si>
  <si>
    <t>Development campaigns</t>
  </si>
  <si>
    <t>Public communications</t>
  </si>
  <si>
    <t>Publications</t>
  </si>
  <si>
    <t>Vice chancellor-university relations</t>
  </si>
  <si>
    <t>Total Institutional Support</t>
  </si>
  <si>
    <t>Administration</t>
  </si>
  <si>
    <t>Agriculture industrial services</t>
  </si>
  <si>
    <t>Building maintenance</t>
  </si>
  <si>
    <t>Chancellor's home maintenance</t>
  </si>
  <si>
    <t>Custodial services</t>
  </si>
  <si>
    <t>Deferred maintenance</t>
  </si>
  <si>
    <t>EH&amp;S hazardous waste disposal</t>
  </si>
  <si>
    <t>Fire department</t>
  </si>
  <si>
    <t>Grounds maintenance</t>
  </si>
  <si>
    <t>Major repairs-department relocation</t>
  </si>
  <si>
    <t>Op &amp; maintenance of plant-stdt</t>
  </si>
  <si>
    <t>Purchased utilities</t>
  </si>
  <si>
    <t>Refuse disposal</t>
  </si>
  <si>
    <t>Utilities operations</t>
  </si>
  <si>
    <t>Total Operation and Maintenance</t>
  </si>
  <si>
    <t>Student financial aid</t>
  </si>
  <si>
    <t>Scholarship allowance</t>
  </si>
  <si>
    <t>Total Student Financial Aid</t>
  </si>
  <si>
    <t>ASUCD enterprises</t>
  </si>
  <si>
    <t>Bicycle operations</t>
  </si>
  <si>
    <t>Bodega marine laboratory housing</t>
  </si>
  <si>
    <t>Cooperative housing</t>
  </si>
  <si>
    <t>Cuarto halls</t>
  </si>
  <si>
    <t>Housing central administration</t>
  </si>
  <si>
    <t>Leach halls</t>
  </si>
  <si>
    <t>Memorial union - bookstore</t>
  </si>
  <si>
    <t>Memorial union - general</t>
  </si>
  <si>
    <t>Parking enforcement</t>
  </si>
  <si>
    <t>Privately developed housing</t>
  </si>
  <si>
    <t>Segundo hall</t>
  </si>
  <si>
    <t>Solano park apartments</t>
  </si>
  <si>
    <t>Tercero halls</t>
  </si>
  <si>
    <t>Unitrans bus service</t>
  </si>
  <si>
    <t>University airport</t>
  </si>
  <si>
    <t>Vending concessions</t>
  </si>
  <si>
    <t>Veterinary medical tulare housing</t>
  </si>
  <si>
    <t>Total Auxiliary Enterprises</t>
  </si>
  <si>
    <t>Eliminated capital expenditures</t>
  </si>
  <si>
    <t>Total Current Funds Expenditures</t>
  </si>
  <si>
    <t>Neurobiology, physiology and behavior</t>
  </si>
  <si>
    <t>Wildlife, fish and conservation biology</t>
  </si>
  <si>
    <t>Biological and agricultural engineering</t>
  </si>
  <si>
    <t>Chemical engineering and material science</t>
  </si>
  <si>
    <t>Mechanical  and aeronautical engineering</t>
  </si>
  <si>
    <t>Public service research and dissemination</t>
  </si>
  <si>
    <t>Center for healthy aging</t>
  </si>
  <si>
    <t>Biotech Reserve &amp; Education Program</t>
  </si>
  <si>
    <t>Education abroad</t>
  </si>
  <si>
    <t>Molecular biosciences</t>
  </si>
  <si>
    <t>Department Administration</t>
  </si>
  <si>
    <t>Economics, history, military science adm</t>
  </si>
  <si>
    <t>Mideast south asian studies program</t>
  </si>
  <si>
    <t>Professional service computer services</t>
  </si>
  <si>
    <t>Veterinary medical teaching hospital</t>
  </si>
  <si>
    <t>UCD Connect</t>
  </si>
  <si>
    <t>Institutional meeting facility</t>
  </si>
  <si>
    <t>Information technology communication</t>
  </si>
  <si>
    <t>Psychology &amp; center for the mind and brain</t>
  </si>
  <si>
    <t>Cooperative extension - UCD analytical lab</t>
  </si>
  <si>
    <t>Anthropology &amp; sociology administration</t>
  </si>
  <si>
    <t>Departmental Research Administration</t>
  </si>
  <si>
    <t>PUBLIC SUPPORT</t>
  </si>
  <si>
    <t>Agricultural and environmental sciences</t>
  </si>
  <si>
    <t>Department Administrative Support</t>
  </si>
  <si>
    <t>Plant Sciences</t>
  </si>
  <si>
    <t>Coastal and marine science institute</t>
  </si>
  <si>
    <t>Chemical engineering</t>
  </si>
  <si>
    <t>Material science &amp; engineering</t>
  </si>
  <si>
    <t>Chemical engineering &amp; material science</t>
  </si>
  <si>
    <t>Mechanical and aeronautical engineering</t>
  </si>
  <si>
    <t>General services-electronics</t>
  </si>
  <si>
    <t>Classics</t>
  </si>
  <si>
    <t>Institute for social sciences</t>
  </si>
  <si>
    <t>Spanish and Portuguese</t>
  </si>
  <si>
    <t>Cultural Studies</t>
  </si>
  <si>
    <t>Hemispheric institute on the americas</t>
  </si>
  <si>
    <t>California quarterly</t>
  </si>
  <si>
    <t>Population and global health initiative</t>
  </si>
  <si>
    <t>Sabbatical leave support</t>
  </si>
  <si>
    <t>Pediatrics neonatology</t>
  </si>
  <si>
    <t>Surgery</t>
  </si>
  <si>
    <t>Debt svc-Research III</t>
  </si>
  <si>
    <t>Debt svc-medical res bldg</t>
  </si>
  <si>
    <t>SCHOOL OF NURSING</t>
  </si>
  <si>
    <t>Total School of Nursing</t>
  </si>
  <si>
    <t>Veterinary medicine one health institute</t>
  </si>
  <si>
    <t>Campus veterinary services</t>
  </si>
  <si>
    <t>Campuswide instruction COSMOS</t>
  </si>
  <si>
    <t>Health sci graduate group</t>
  </si>
  <si>
    <t>Biosystematics</t>
  </si>
  <si>
    <t>Graduate studies research</t>
  </si>
  <si>
    <t>Research Projects and Initiatives</t>
  </si>
  <si>
    <t>Research travel-general campus</t>
  </si>
  <si>
    <t>Research travel-health science</t>
  </si>
  <si>
    <t>CHSRPC</t>
  </si>
  <si>
    <t>John Muir institute of the environment</t>
  </si>
  <si>
    <t>Public policy research</t>
  </si>
  <si>
    <t>Shrem museum</t>
  </si>
  <si>
    <t>Vivarium</t>
  </si>
  <si>
    <t>Chicano student affairs</t>
  </si>
  <si>
    <t>General counsel</t>
  </si>
  <si>
    <t>Vice chancellor - finance &amp; resource mgm</t>
  </si>
  <si>
    <t>Vice Provost - undergraduate studies</t>
  </si>
  <si>
    <t>GAEL - General and employee liability</t>
  </si>
  <si>
    <t>Debt Service</t>
  </si>
  <si>
    <t>Institutional support</t>
  </si>
  <si>
    <t>Consolidated employee benefits</t>
  </si>
  <si>
    <t>Retail dining &amp; catering services</t>
  </si>
  <si>
    <t>Extension</t>
  </si>
  <si>
    <t>Micro-electronics</t>
  </si>
  <si>
    <t>Language consortium</t>
  </si>
  <si>
    <t>Rheumatology</t>
  </si>
  <si>
    <t>Architects and engineers</t>
  </si>
  <si>
    <t>Human Ecology</t>
  </si>
  <si>
    <t>USDA research support service</t>
  </si>
  <si>
    <t>Genetics and development</t>
  </si>
  <si>
    <t>Off-campus instruction</t>
  </si>
  <si>
    <t>Center for history, society &amp; culture</t>
  </si>
  <si>
    <t>Language &amp; literature - film studies</t>
  </si>
  <si>
    <t>Center for computer science &amp; engineering</t>
  </si>
  <si>
    <t>Lab for tropical diseases</t>
  </si>
  <si>
    <t>Center for animals in society</t>
  </si>
  <si>
    <t>Replacement of medical student tuition</t>
  </si>
  <si>
    <t>Phased retirement</t>
  </si>
  <si>
    <t>Workers' Compensation</t>
  </si>
  <si>
    <t>Agricultural history center</t>
  </si>
  <si>
    <t>CalSpace Center of Excellence</t>
  </si>
  <si>
    <t>Fed C&amp;G Admin-general campus</t>
  </si>
  <si>
    <t>Global livestock collaborative</t>
  </si>
  <si>
    <t>support program</t>
  </si>
  <si>
    <t>Graduate student fee remission</t>
  </si>
  <si>
    <t>Internet2 Access</t>
  </si>
  <si>
    <t>Nuclear magnetic resource facility</t>
  </si>
  <si>
    <t>Area writing project</t>
  </si>
  <si>
    <t>Institute of global environmental</t>
  </si>
  <si>
    <t>OVCR public service</t>
  </si>
  <si>
    <t>Workers compensation</t>
  </si>
  <si>
    <t>Faculty host-guest graduate</t>
  </si>
  <si>
    <t>Native american student services</t>
  </si>
  <si>
    <t>Recreation facilities-repair and</t>
  </si>
  <si>
    <t>maintenance</t>
  </si>
  <si>
    <t>Learning assistance center</t>
  </si>
  <si>
    <t>Lost &amp; found</t>
  </si>
  <si>
    <t>Box office service</t>
  </si>
  <si>
    <t>Emergency communications</t>
  </si>
  <si>
    <t>Engineering fund raising campaigns</t>
  </si>
  <si>
    <t>Innovative housing</t>
  </si>
  <si>
    <t>Memorial union - recreation</t>
  </si>
  <si>
    <t>Orchard park</t>
  </si>
  <si>
    <t>Parking operations</t>
  </si>
  <si>
    <t>Regan hall</t>
  </si>
  <si>
    <t>Segundo infill housing</t>
  </si>
  <si>
    <t>Political science and international relations</t>
  </si>
  <si>
    <t xml:space="preserve">Social science administration </t>
  </si>
  <si>
    <t>science and technology</t>
  </si>
  <si>
    <t>Asian American studies</t>
  </si>
  <si>
    <t>Faculty staff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</si>
</sst>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0,_);_(* \(#,##0,\);_(* &quot;-&quot;_);_(@_)"/>
    <numFmt numFmtId="165" formatCode="_(&quot;$&quot;* #,##0,_);_(&quot;$&quot;* \(#,##0,\);_(&quot;$&quot;* &quot;-&quot;_);_(@_)"/>
    <numFmt numFmtId="166" formatCode="_(* #,##0_);_(* \(#,##0\);_(* &quot;-&quot;??_);_(@_)"/>
  </numFmts>
  <fonts count="3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Times New Roman"/>
      <family val="1"/>
    </font>
    <font>
      <sz val="10"/>
      <name val="Courier"/>
      <family val="3"/>
    </font>
    <font>
      <sz val="10"/>
      <name val="Times New Roman"/>
      <family val="1"/>
    </font>
    <font>
      <sz val="10"/>
      <color indexed="10"/>
      <name val="Times New Roman"/>
      <family val="1"/>
    </font>
    <font>
      <u/>
      <sz val="10"/>
      <name val="Times New Roman"/>
      <family val="1"/>
    </font>
    <font>
      <u/>
      <sz val="10"/>
      <name val="Times New Roman"/>
      <family val="1"/>
    </font>
    <font>
      <sz val="10"/>
      <name val="Times New Roman"/>
      <family val="1"/>
    </font>
    <font>
      <b/>
      <sz val="10"/>
      <name val="Courier"/>
      <family val="3"/>
    </font>
    <font>
      <b/>
      <sz val="10"/>
      <name val="Times New Roman"/>
      <family val="1"/>
    </font>
    <font>
      <b/>
      <u/>
      <sz val="10"/>
      <name val="Times New Roman"/>
      <family val="1"/>
    </font>
    <font>
      <b/>
      <i/>
      <sz val="10"/>
      <name val="Times New Roman"/>
      <family val="1"/>
    </font>
    <font>
      <sz val="10"/>
      <name val="Courier"/>
      <family val="3"/>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0">
    <xf numFmtId="0" fontId="0" fillId="0" borderId="0"/>
    <xf numFmtId="164" fontId="4" fillId="0" borderId="0" applyNumberFormat="0" applyFill="0" applyBorder="0" applyAlignment="0">
      <protection locked="0"/>
    </xf>
    <xf numFmtId="43" fontId="3" fillId="0" borderId="0" applyFont="0" applyFill="0" applyBorder="0" applyAlignment="0" applyProtection="0"/>
    <xf numFmtId="37" fontId="5" fillId="0" borderId="0"/>
    <xf numFmtId="164" fontId="6" fillId="0" borderId="0" applyNumberFormat="0" applyFill="0" applyBorder="0" applyAlignment="0"/>
    <xf numFmtId="37" fontId="15" fillId="0" borderId="0"/>
    <xf numFmtId="43" fontId="1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8" applyNumberFormat="0" applyAlignment="0" applyProtection="0"/>
    <xf numFmtId="0" fontId="25" fillId="6" borderId="9" applyNumberFormat="0" applyAlignment="0" applyProtection="0"/>
    <xf numFmtId="0" fontId="26" fillId="6" borderId="8" applyNumberFormat="0" applyAlignment="0" applyProtection="0"/>
    <xf numFmtId="0" fontId="27" fillId="0" borderId="10" applyNumberFormat="0" applyFill="0" applyAlignment="0" applyProtection="0"/>
    <xf numFmtId="0" fontId="28" fillId="7" borderId="11"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3" applyNumberFormat="0" applyFill="0" applyAlignment="0" applyProtection="0"/>
    <xf numFmtId="0" fontId="3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2" fillId="32" borderId="0" applyNumberFormat="0" applyBorder="0" applyAlignment="0" applyProtection="0"/>
    <xf numFmtId="37" fontId="5" fillId="0" borderId="0"/>
    <xf numFmtId="0" fontId="2" fillId="0" borderId="0"/>
    <xf numFmtId="0" fontId="2" fillId="8" borderId="12" applyNumberFormat="0" applyFont="0" applyAlignment="0" applyProtection="0"/>
    <xf numFmtId="37" fontId="5" fillId="0" borderId="0"/>
    <xf numFmtId="37" fontId="33"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12" applyNumberFormat="0" applyFont="0" applyAlignment="0" applyProtection="0"/>
    <xf numFmtId="37" fontId="33" fillId="0" borderId="0"/>
    <xf numFmtId="0" fontId="3" fillId="0" borderId="0"/>
    <xf numFmtId="164" fontId="4" fillId="0" borderId="0" applyFill="0" applyBorder="0" applyAlignment="0">
      <protection locked="0"/>
    </xf>
    <xf numFmtId="164" fontId="6" fillId="0" borderId="0" applyFill="0" applyBorder="0" applyAlignment="0"/>
  </cellStyleXfs>
  <cellXfs count="82">
    <xf numFmtId="0" fontId="0" fillId="0" borderId="0" xfId="0"/>
    <xf numFmtId="41" fontId="6" fillId="0" borderId="0" xfId="2" applyNumberFormat="1" applyFont="1" applyFill="1" applyBorder="1" applyProtection="1">
      <protection locked="0"/>
    </xf>
    <xf numFmtId="37" fontId="7" fillId="0" borderId="1" xfId="3" applyFont="1" applyFill="1" applyBorder="1" applyProtection="1">
      <protection locked="0"/>
    </xf>
    <xf numFmtId="37" fontId="5" fillId="0" borderId="1" xfId="3" applyBorder="1" applyProtection="1">
      <protection locked="0"/>
    </xf>
    <xf numFmtId="37" fontId="6" fillId="0" borderId="1" xfId="3" applyFont="1" applyFill="1" applyBorder="1" applyProtection="1">
      <protection locked="0"/>
    </xf>
    <xf numFmtId="41" fontId="6" fillId="0" borderId="0" xfId="3"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alignment wrapText="1"/>
      <protection locked="0"/>
    </xf>
    <xf numFmtId="41" fontId="6" fillId="0" borderId="0" xfId="3" applyNumberFormat="1" applyFont="1" applyFill="1" applyAlignment="1" applyProtection="1">
      <alignment wrapText="1"/>
      <protection locked="0"/>
    </xf>
    <xf numFmtId="37" fontId="5" fillId="0" borderId="0" xfId="3" applyProtection="1">
      <protection locked="0"/>
    </xf>
    <xf numFmtId="37" fontId="8" fillId="0" borderId="0" xfId="3" applyFont="1" applyFill="1" applyAlignment="1" applyProtection="1">
      <alignment horizontal="left"/>
      <protection locked="0"/>
    </xf>
    <xf numFmtId="37" fontId="8"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Alignment="1" applyProtection="1">
      <alignment horizontal="left"/>
      <protection locked="0"/>
    </xf>
    <xf numFmtId="41" fontId="6" fillId="0" borderId="0" xfId="3" applyNumberFormat="1" applyFont="1" applyFill="1" applyBorder="1" applyProtection="1">
      <protection locked="0"/>
    </xf>
    <xf numFmtId="37" fontId="5" fillId="0" borderId="0" xfId="3" applyFill="1" applyProtection="1">
      <protection locked="0"/>
    </xf>
    <xf numFmtId="37" fontId="6" fillId="0" borderId="0" xfId="3" applyFont="1" applyProtection="1">
      <protection locked="0"/>
    </xf>
    <xf numFmtId="37" fontId="5" fillId="0" borderId="0" xfId="3" applyBorder="1" applyProtection="1">
      <protection locked="0"/>
    </xf>
    <xf numFmtId="37" fontId="6" fillId="0" borderId="0" xfId="3" applyFont="1" applyFill="1" applyBorder="1" applyProtection="1">
      <protection locked="0"/>
    </xf>
    <xf numFmtId="37" fontId="6" fillId="0" borderId="0" xfId="3" applyFont="1" applyBorder="1" applyProtection="1">
      <protection locked="0"/>
    </xf>
    <xf numFmtId="37" fontId="6" fillId="0" borderId="0" xfId="3" applyFont="1" applyFill="1" applyBorder="1" applyAlignment="1" applyProtection="1">
      <alignment horizontal="left"/>
      <protection locked="0"/>
    </xf>
    <xf numFmtId="37" fontId="8" fillId="0" borderId="0" xfId="3" applyFont="1" applyFill="1" applyBorder="1" applyProtection="1">
      <protection locked="0"/>
    </xf>
    <xf numFmtId="37" fontId="9" fillId="0" borderId="0" xfId="3" applyFont="1" applyFill="1" applyProtection="1">
      <protection locked="0"/>
    </xf>
    <xf numFmtId="3" fontId="5" fillId="0" borderId="0" xfId="3" applyNumberFormat="1" applyProtection="1">
      <protection locked="0"/>
    </xf>
    <xf numFmtId="37" fontId="10" fillId="0" borderId="0" xfId="3" applyFont="1" applyFill="1" applyProtection="1">
      <protection locked="0"/>
    </xf>
    <xf numFmtId="37" fontId="10" fillId="0" borderId="0" xfId="3" applyFont="1" applyFill="1" applyBorder="1" applyProtection="1">
      <protection locked="0"/>
    </xf>
    <xf numFmtId="37" fontId="5" fillId="0" borderId="0" xfId="3" applyFill="1" applyBorder="1" applyProtection="1">
      <protection locked="0"/>
    </xf>
    <xf numFmtId="3" fontId="11" fillId="0" borderId="0" xfId="3" applyNumberFormat="1" applyFont="1" applyProtection="1">
      <protection locked="0"/>
    </xf>
    <xf numFmtId="37" fontId="8" fillId="0" borderId="0" xfId="3" applyFont="1" applyProtection="1">
      <protection locked="0"/>
    </xf>
    <xf numFmtId="37" fontId="12" fillId="0" borderId="0" xfId="3" applyFont="1" applyFill="1" applyProtection="1">
      <protection locked="0"/>
    </xf>
    <xf numFmtId="37" fontId="13" fillId="0" borderId="0" xfId="3" applyFont="1" applyFill="1" applyProtection="1">
      <protection locked="0"/>
    </xf>
    <xf numFmtId="37" fontId="14" fillId="0" borderId="0" xfId="3" applyFont="1" applyFill="1" applyProtection="1">
      <protection locked="0"/>
    </xf>
    <xf numFmtId="164" fontId="6" fillId="0" borderId="1" xfId="2" applyNumberFormat="1" applyFont="1" applyFill="1" applyBorder="1" applyAlignment="1" applyProtection="1">
      <alignment shrinkToFit="1"/>
      <protection locked="0"/>
    </xf>
    <xf numFmtId="164" fontId="6" fillId="0" borderId="1" xfId="3" applyNumberFormat="1" applyFont="1" applyFill="1" applyBorder="1" applyProtection="1">
      <protection locked="0"/>
    </xf>
    <xf numFmtId="164" fontId="6" fillId="0" borderId="2" xfId="2" applyNumberFormat="1" applyFont="1" applyFill="1" applyBorder="1" applyAlignment="1" applyProtection="1">
      <alignment horizontal="centerContinuous"/>
      <protection locked="0"/>
    </xf>
    <xf numFmtId="164" fontId="6" fillId="0" borderId="1" xfId="2" applyNumberFormat="1" applyFont="1" applyFill="1" applyBorder="1" applyProtection="1">
      <protection locked="0"/>
    </xf>
    <xf numFmtId="164" fontId="6" fillId="0" borderId="3" xfId="2" applyNumberFormat="1" applyFont="1" applyFill="1" applyBorder="1" applyAlignment="1" applyProtection="1">
      <alignment horizontal="center" wrapText="1"/>
      <protection locked="0"/>
    </xf>
    <xf numFmtId="164" fontId="6" fillId="0" borderId="0" xfId="3" applyNumberFormat="1" applyFont="1" applyFill="1" applyAlignment="1" applyProtection="1">
      <alignment wrapText="1"/>
      <protection locked="0"/>
    </xf>
    <xf numFmtId="164" fontId="6" fillId="0" borderId="3" xfId="2" applyNumberFormat="1" applyFont="1" applyFill="1" applyBorder="1" applyAlignment="1" applyProtection="1">
      <alignment horizontal="centerContinuous" wrapText="1"/>
      <protection locked="0"/>
    </xf>
    <xf numFmtId="164" fontId="6" fillId="0" borderId="0" xfId="2" applyNumberFormat="1" applyFont="1" applyFill="1" applyAlignment="1" applyProtection="1">
      <alignment wrapText="1"/>
      <protection locked="0"/>
    </xf>
    <xf numFmtId="164" fontId="6" fillId="0" borderId="3"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center" wrapText="1"/>
      <protection locked="0"/>
    </xf>
    <xf numFmtId="164" fontId="6" fillId="0" borderId="0" xfId="2" applyNumberFormat="1" applyFont="1" applyFill="1" applyProtection="1">
      <protection locked="0"/>
    </xf>
    <xf numFmtId="164" fontId="6" fillId="0" borderId="0" xfId="3" applyNumberFormat="1" applyFont="1" applyFill="1" applyProtection="1">
      <protection locked="0"/>
    </xf>
    <xf numFmtId="164" fontId="6" fillId="0" borderId="3" xfId="2" applyNumberFormat="1" applyFont="1" applyFill="1" applyBorder="1" applyAlignment="1" applyProtection="1">
      <alignment horizontal="center"/>
      <protection locked="0"/>
    </xf>
    <xf numFmtId="164" fontId="6" fillId="0" borderId="3" xfId="2" applyNumberFormat="1" applyFont="1" applyFill="1" applyBorder="1" applyProtection="1">
      <protection locked="0"/>
    </xf>
    <xf numFmtId="164" fontId="6" fillId="0" borderId="0" xfId="3" applyNumberFormat="1" applyFont="1" applyFill="1" applyBorder="1" applyProtection="1">
      <protection locked="0"/>
    </xf>
    <xf numFmtId="164" fontId="6" fillId="0" borderId="0" xfId="2" applyNumberFormat="1" applyFont="1" applyFill="1" applyBorder="1" applyProtection="1">
      <protection locked="0"/>
    </xf>
    <xf numFmtId="164" fontId="6" fillId="0" borderId="0" xfId="2" applyNumberFormat="1" applyFont="1" applyFill="1" applyBorder="1" applyAlignment="1" applyProtection="1">
      <alignment horizontal="right"/>
      <protection locked="0"/>
    </xf>
    <xf numFmtId="165" fontId="6" fillId="0" borderId="0" xfId="3" applyNumberFormat="1" applyFont="1" applyFill="1" applyBorder="1" applyProtection="1">
      <protection locked="0"/>
    </xf>
    <xf numFmtId="165" fontId="6" fillId="0" borderId="4" xfId="2" applyNumberFormat="1" applyFont="1" applyFill="1" applyBorder="1" applyProtection="1">
      <protection locked="0"/>
    </xf>
    <xf numFmtId="37" fontId="6" fillId="0" borderId="0" xfId="3" applyFont="1" applyFill="1" applyProtection="1">
      <protection locked="0"/>
    </xf>
    <xf numFmtId="37" fontId="5" fillId="0" borderId="0" xfId="3" applyProtection="1">
      <protection locked="0"/>
    </xf>
    <xf numFmtId="37" fontId="6" fillId="0" borderId="0" xfId="47" applyFont="1" applyFill="1"/>
    <xf numFmtId="37" fontId="6" fillId="0" borderId="0" xfId="47" applyFont="1" applyFill="1" applyAlignment="1">
      <alignment horizontal="left"/>
    </xf>
    <xf numFmtId="37" fontId="6"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37" fontId="6" fillId="0" borderId="0" xfId="50" applyFont="1" applyFill="1"/>
    <xf numFmtId="37" fontId="6" fillId="0" borderId="0" xfId="50" applyFont="1" applyFill="1" applyBorder="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protection locked="0"/>
    </xf>
    <xf numFmtId="37" fontId="6" fillId="0" borderId="0" xfId="50" applyFont="1" applyFill="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37" fontId="6" fillId="0" borderId="0" xfId="0" applyNumberFormat="1" applyFont="1" applyFill="1"/>
    <xf numFmtId="37" fontId="6" fillId="0" borderId="0" xfId="51" applyFont="1" applyFill="1"/>
    <xf numFmtId="166" fontId="6" fillId="0" borderId="0" xfId="2" applyNumberFormat="1" applyFont="1" applyFill="1" applyProtection="1">
      <protection locked="0"/>
    </xf>
    <xf numFmtId="37" fontId="6" fillId="0" borderId="0" xfId="3" applyFont="1" applyFill="1" applyProtection="1">
      <protection locked="0"/>
    </xf>
    <xf numFmtId="49" fontId="6" fillId="0" borderId="0" xfId="69" applyNumberFormat="1" applyFont="1" applyFill="1" applyAlignment="1" applyProtection="1">
      <alignment horizontal="left"/>
      <protection locked="0"/>
    </xf>
    <xf numFmtId="41" fontId="6" fillId="0" borderId="0" xfId="69" applyNumberFormat="1" applyFont="1" applyFill="1" applyBorder="1" applyAlignment="1" applyProtection="1">
      <protection locked="0"/>
    </xf>
    <xf numFmtId="166" fontId="6" fillId="0" borderId="0" xfId="2" applyNumberFormat="1" applyFont="1" applyFill="1"/>
  </cellXfs>
  <cellStyles count="70">
    <cellStyle name="20% - Accent1" xfId="24" builtinId="30" customBuiltin="1"/>
    <cellStyle name="20% - Accent1 2" xfId="52"/>
    <cellStyle name="20% - Accent2" xfId="28" builtinId="34" customBuiltin="1"/>
    <cellStyle name="20% - Accent2 2" xfId="54"/>
    <cellStyle name="20% - Accent3" xfId="32" builtinId="38" customBuiltin="1"/>
    <cellStyle name="20% - Accent3 2" xfId="56"/>
    <cellStyle name="20% - Accent4" xfId="36" builtinId="42" customBuiltin="1"/>
    <cellStyle name="20% - Accent4 2" xfId="58"/>
    <cellStyle name="20% - Accent5" xfId="40" builtinId="46" customBuiltin="1"/>
    <cellStyle name="20% - Accent5 2" xfId="60"/>
    <cellStyle name="20% - Accent6" xfId="44" builtinId="50" customBuiltin="1"/>
    <cellStyle name="20% - Accent6 2" xfId="62"/>
    <cellStyle name="40% - Accent1" xfId="25" builtinId="31" customBuiltin="1"/>
    <cellStyle name="40% - Accent1 2" xfId="53"/>
    <cellStyle name="40% - Accent2" xfId="29" builtinId="35" customBuiltin="1"/>
    <cellStyle name="40% - Accent2 2" xfId="55"/>
    <cellStyle name="40% - Accent3" xfId="33" builtinId="39" customBuiltin="1"/>
    <cellStyle name="40% - Accent3 2" xfId="57"/>
    <cellStyle name="40% - Accent4" xfId="37" builtinId="43" customBuiltin="1"/>
    <cellStyle name="40% - Accent4 2" xfId="59"/>
    <cellStyle name="40% - Accent5" xfId="41" builtinId="47" customBuiltin="1"/>
    <cellStyle name="40% - Accent5 2" xfId="61"/>
    <cellStyle name="40% - Accent6" xfId="45" builtinId="51" customBuiltin="1"/>
    <cellStyle name="40% - Accent6 2" xfId="63"/>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ampus-entered" xfId="1"/>
    <cellStyle name="Campus-entered 2" xfId="68"/>
    <cellStyle name="Check Cell" xfId="19" builtinId="23" customBuiltin="1"/>
    <cellStyle name="Comma" xfId="2" builtinId="3"/>
    <cellStyle name="Comma 2" xfId="6"/>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5"/>
    <cellStyle name="Normal 2 2" xfId="48"/>
    <cellStyle name="Normal 2 3" xfId="64"/>
    <cellStyle name="Normal 3" xfId="50"/>
    <cellStyle name="Normal 3 2" xfId="66"/>
    <cellStyle name="Normal 4" xfId="47"/>
    <cellStyle name="Normal 5" xfId="51"/>
    <cellStyle name="Normal 6" xfId="67"/>
    <cellStyle name="Normal_Sch C 2008 v2" xfId="3"/>
    <cellStyle name="Not-campus-entered" xfId="4"/>
    <cellStyle name="Not-campus-entered 2" xfId="69"/>
    <cellStyle name="Note 2" xfId="49"/>
    <cellStyle name="Note 2 2" xfId="65"/>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Y%2016-17%20Schedule%20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chedule C Download"/>
      <sheetName val="Schedule C Division Totals"/>
      <sheetName val="Pivot Table"/>
      <sheetName val="FY Comparison"/>
      <sheetName val="CFR 1511 - Local Only"/>
      <sheetName val="Prelim"/>
      <sheetName val="Final Bfr Coping to OP Format"/>
    </sheetNames>
    <sheetDataSet>
      <sheetData sheetId="0">
        <row r="7">
          <cell r="C7">
            <v>430200</v>
          </cell>
          <cell r="D7" t="str">
            <v>Dean's office</v>
          </cell>
          <cell r="E7">
            <v>7613244.5700000003</v>
          </cell>
          <cell r="F7">
            <v>5449225.3399999999</v>
          </cell>
          <cell r="G7">
            <v>1457273.01</v>
          </cell>
          <cell r="H7">
            <v>706746.22</v>
          </cell>
          <cell r="I7">
            <v>2739115.49</v>
          </cell>
          <cell r="J7">
            <v>4903851.53</v>
          </cell>
          <cell r="K7">
            <v>-29722.45</v>
          </cell>
        </row>
        <row r="9">
          <cell r="C9">
            <v>440205</v>
          </cell>
          <cell r="D9" t="str">
            <v>Agricultural resource economics</v>
          </cell>
          <cell r="E9">
            <v>9462856.6899999995</v>
          </cell>
          <cell r="F9">
            <v>3249720.26</v>
          </cell>
          <cell r="G9">
            <v>42011.86</v>
          </cell>
          <cell r="H9">
            <v>6171124.5700000003</v>
          </cell>
          <cell r="I9">
            <v>3521976.3</v>
          </cell>
          <cell r="J9">
            <v>5940880.3899999997</v>
          </cell>
          <cell r="K9">
            <v>0</v>
          </cell>
        </row>
        <row r="10">
          <cell r="C10">
            <v>440293</v>
          </cell>
          <cell r="D10" t="str">
            <v>Anatomy, physiology &amp; cell biology</v>
          </cell>
          <cell r="E10">
            <v>1025.05</v>
          </cell>
          <cell r="F10">
            <v>1025.05</v>
          </cell>
          <cell r="G10">
            <v>0</v>
          </cell>
          <cell r="H10">
            <v>0</v>
          </cell>
          <cell r="I10">
            <v>0</v>
          </cell>
          <cell r="J10">
            <v>1025.05</v>
          </cell>
          <cell r="K10">
            <v>0</v>
          </cell>
        </row>
        <row r="11">
          <cell r="C11">
            <v>440221</v>
          </cell>
          <cell r="D11" t="str">
            <v>Animal science</v>
          </cell>
          <cell r="E11">
            <v>10342340.82</v>
          </cell>
          <cell r="F11">
            <v>4831560.0599999996</v>
          </cell>
          <cell r="G11">
            <v>2081492.95</v>
          </cell>
          <cell r="H11">
            <v>3429287.81</v>
          </cell>
          <cell r="I11">
            <v>4966585.13</v>
          </cell>
          <cell r="J11">
            <v>5511742.0199999996</v>
          </cell>
          <cell r="K11">
            <v>-135986.32999999999</v>
          </cell>
        </row>
        <row r="12">
          <cell r="C12">
            <v>440225</v>
          </cell>
          <cell r="D12" t="str">
            <v>Avian sciences</v>
          </cell>
          <cell r="E12">
            <v>331248.61</v>
          </cell>
          <cell r="F12">
            <v>314019.96999999997</v>
          </cell>
          <cell r="G12">
            <v>10332.870000000001</v>
          </cell>
          <cell r="H12">
            <v>6895.77</v>
          </cell>
          <cell r="I12">
            <v>136642.03</v>
          </cell>
          <cell r="J12">
            <v>232085.81</v>
          </cell>
          <cell r="K12">
            <v>-37479.230000000003</v>
          </cell>
        </row>
        <row r="13">
          <cell r="C13">
            <v>440210</v>
          </cell>
          <cell r="D13" t="str">
            <v>Biological and agricultural engineering</v>
          </cell>
          <cell r="E13">
            <v>5820536.29</v>
          </cell>
          <cell r="F13">
            <v>1473541.07</v>
          </cell>
          <cell r="G13">
            <v>205374.91</v>
          </cell>
          <cell r="H13">
            <v>4141620.31</v>
          </cell>
          <cell r="I13">
            <v>3227460.03</v>
          </cell>
          <cell r="J13">
            <v>2875150.52</v>
          </cell>
          <cell r="K13">
            <v>-282074.26</v>
          </cell>
        </row>
        <row r="14">
          <cell r="C14">
            <v>441096</v>
          </cell>
          <cell r="D14" t="str">
            <v>Center for population biology</v>
          </cell>
          <cell r="E14">
            <v>104</v>
          </cell>
          <cell r="F14">
            <v>0</v>
          </cell>
          <cell r="G14">
            <v>0</v>
          </cell>
          <cell r="H14">
            <v>104</v>
          </cell>
          <cell r="I14">
            <v>0</v>
          </cell>
          <cell r="J14">
            <v>104</v>
          </cell>
          <cell r="K14">
            <v>0</v>
          </cell>
        </row>
        <row r="15">
          <cell r="C15">
            <v>440352</v>
          </cell>
          <cell r="D15" t="str">
            <v>Departmental Research Administration</v>
          </cell>
          <cell r="E15">
            <v>4726746.34</v>
          </cell>
          <cell r="F15">
            <v>4701192.82</v>
          </cell>
          <cell r="G15">
            <v>25553.52</v>
          </cell>
          <cell r="H15">
            <v>0</v>
          </cell>
          <cell r="I15">
            <v>3017516.72</v>
          </cell>
          <cell r="J15">
            <v>1709229.62</v>
          </cell>
          <cell r="K15">
            <v>0</v>
          </cell>
        </row>
        <row r="16">
          <cell r="C16">
            <v>440229</v>
          </cell>
          <cell r="D16" t="str">
            <v>Entomology and Nematology</v>
          </cell>
          <cell r="E16">
            <v>11041919.6</v>
          </cell>
          <cell r="F16">
            <v>2462767.33</v>
          </cell>
          <cell r="G16">
            <v>471772.82</v>
          </cell>
          <cell r="H16">
            <v>8107379.4500000002</v>
          </cell>
          <cell r="I16">
            <v>5031331.78</v>
          </cell>
          <cell r="J16">
            <v>6016989.8200000003</v>
          </cell>
          <cell r="K16">
            <v>-6402</v>
          </cell>
        </row>
        <row r="17">
          <cell r="C17">
            <v>440232</v>
          </cell>
          <cell r="D17" t="str">
            <v>Environmental design</v>
          </cell>
          <cell r="E17">
            <v>197388.79</v>
          </cell>
          <cell r="F17">
            <v>29957.71</v>
          </cell>
          <cell r="G17">
            <v>0</v>
          </cell>
          <cell r="H17">
            <v>167431.07999999999</v>
          </cell>
          <cell r="I17">
            <v>140030.91</v>
          </cell>
          <cell r="J17">
            <v>57357.88</v>
          </cell>
          <cell r="K17">
            <v>0</v>
          </cell>
        </row>
        <row r="18">
          <cell r="C18">
            <v>440240</v>
          </cell>
          <cell r="D18" t="str">
            <v>Environmental science &amp; policy</v>
          </cell>
          <cell r="E18">
            <v>4931264.3499999996</v>
          </cell>
          <cell r="F18">
            <v>1347854.52</v>
          </cell>
          <cell r="G18">
            <v>127005.65</v>
          </cell>
          <cell r="H18">
            <v>3456404.18</v>
          </cell>
          <cell r="I18">
            <v>2936565.42</v>
          </cell>
          <cell r="J18">
            <v>1994698.93</v>
          </cell>
          <cell r="K18">
            <v>0</v>
          </cell>
        </row>
        <row r="19">
          <cell r="C19">
            <v>440231</v>
          </cell>
          <cell r="D19" t="str">
            <v>Environmental toxicology</v>
          </cell>
          <cell r="E19">
            <v>6228696.1900000004</v>
          </cell>
          <cell r="F19">
            <v>1397294.03</v>
          </cell>
          <cell r="G19">
            <v>73615.94</v>
          </cell>
          <cell r="H19">
            <v>4757786.22</v>
          </cell>
          <cell r="I19">
            <v>2988817.64</v>
          </cell>
          <cell r="J19">
            <v>3239878.55</v>
          </cell>
          <cell r="K19">
            <v>0</v>
          </cell>
        </row>
        <row r="20">
          <cell r="C20">
            <v>441092</v>
          </cell>
          <cell r="D20" t="str">
            <v>Evolution and ecology</v>
          </cell>
          <cell r="E20">
            <v>3019458.89</v>
          </cell>
          <cell r="F20">
            <v>1394824.4</v>
          </cell>
          <cell r="G20">
            <v>87430.3</v>
          </cell>
          <cell r="H20">
            <v>1537204.19</v>
          </cell>
          <cell r="I20">
            <v>1775194.22</v>
          </cell>
          <cell r="J20">
            <v>1244264.67</v>
          </cell>
          <cell r="K20">
            <v>0</v>
          </cell>
        </row>
        <row r="21">
          <cell r="C21">
            <v>440291</v>
          </cell>
          <cell r="D21" t="str">
            <v>Extension</v>
          </cell>
          <cell r="E21">
            <v>133323.21</v>
          </cell>
          <cell r="F21">
            <v>2530.2399999999998</v>
          </cell>
          <cell r="G21">
            <v>32559.11</v>
          </cell>
          <cell r="H21">
            <v>98233.86</v>
          </cell>
          <cell r="I21">
            <v>60803.45</v>
          </cell>
          <cell r="J21">
            <v>72519.759999999995</v>
          </cell>
          <cell r="K21">
            <v>0</v>
          </cell>
        </row>
        <row r="22">
          <cell r="C22">
            <v>440233</v>
          </cell>
          <cell r="D22" t="str">
            <v>Food science &amp; technology</v>
          </cell>
          <cell r="E22">
            <v>7304195.5700000003</v>
          </cell>
          <cell r="F22">
            <v>1848666.67</v>
          </cell>
          <cell r="G22">
            <v>466393.66</v>
          </cell>
          <cell r="H22">
            <v>4989135.24</v>
          </cell>
          <cell r="I22">
            <v>3870172.3</v>
          </cell>
          <cell r="J22">
            <v>3458751.27</v>
          </cell>
          <cell r="K22">
            <v>-24728</v>
          </cell>
        </row>
        <row r="23">
          <cell r="C23">
            <v>440201</v>
          </cell>
          <cell r="D23" t="str">
            <v>General</v>
          </cell>
          <cell r="E23">
            <v>6328028.6900000004</v>
          </cell>
          <cell r="F23">
            <v>2140497.08</v>
          </cell>
          <cell r="G23">
            <v>847826.69</v>
          </cell>
          <cell r="H23">
            <v>3339704.92</v>
          </cell>
          <cell r="I23">
            <v>2829195.81</v>
          </cell>
          <cell r="J23">
            <v>4583436.3600000003</v>
          </cell>
          <cell r="K23">
            <v>-1084603.48</v>
          </cell>
        </row>
        <row r="24">
          <cell r="C24">
            <v>441042</v>
          </cell>
          <cell r="D24" t="str">
            <v>Genome center</v>
          </cell>
          <cell r="E24">
            <v>1408173.96</v>
          </cell>
          <cell r="F24">
            <v>19153.59</v>
          </cell>
          <cell r="G24">
            <v>1678.47</v>
          </cell>
          <cell r="H24">
            <v>1387341.9</v>
          </cell>
          <cell r="I24">
            <v>576058.25</v>
          </cell>
          <cell r="J24">
            <v>832115.71</v>
          </cell>
          <cell r="K24">
            <v>0</v>
          </cell>
        </row>
        <row r="25">
          <cell r="C25">
            <v>440223</v>
          </cell>
          <cell r="D25" t="str">
            <v>Human &amp; community development</v>
          </cell>
          <cell r="E25">
            <v>276023.71000000002</v>
          </cell>
          <cell r="F25">
            <v>147602.39000000001</v>
          </cell>
          <cell r="G25">
            <v>23769.360000000001</v>
          </cell>
          <cell r="H25">
            <v>104651.96</v>
          </cell>
          <cell r="I25">
            <v>133546.67000000001</v>
          </cell>
          <cell r="J25">
            <v>142477.04</v>
          </cell>
          <cell r="K25">
            <v>0</v>
          </cell>
        </row>
        <row r="26">
          <cell r="C26">
            <v>440224</v>
          </cell>
          <cell r="D26" t="str">
            <v>Human Ecology</v>
          </cell>
          <cell r="E26">
            <v>2797855.84</v>
          </cell>
          <cell r="F26">
            <v>1696213.62</v>
          </cell>
          <cell r="G26">
            <v>106632.71</v>
          </cell>
          <cell r="H26">
            <v>995009.51</v>
          </cell>
          <cell r="I26">
            <v>1722158.38</v>
          </cell>
          <cell r="J26">
            <v>1075697.46</v>
          </cell>
          <cell r="K26">
            <v>0</v>
          </cell>
        </row>
        <row r="27">
          <cell r="C27">
            <v>440219</v>
          </cell>
          <cell r="D27" t="str">
            <v>Land, air and water resources</v>
          </cell>
          <cell r="E27">
            <v>10507106.189999999</v>
          </cell>
          <cell r="F27">
            <v>3396418.41</v>
          </cell>
          <cell r="G27">
            <v>530533.11</v>
          </cell>
          <cell r="H27">
            <v>6580154.6699999999</v>
          </cell>
          <cell r="I27">
            <v>5695155.1900000004</v>
          </cell>
          <cell r="J27">
            <v>4902654.88</v>
          </cell>
          <cell r="K27">
            <v>-90703.88</v>
          </cell>
        </row>
        <row r="28">
          <cell r="C28">
            <v>440294</v>
          </cell>
          <cell r="D28" t="str">
            <v>Medicine and epidemiology</v>
          </cell>
          <cell r="E28">
            <v>360057.45</v>
          </cell>
          <cell r="F28">
            <v>356439.35</v>
          </cell>
          <cell r="G28">
            <v>2793.59</v>
          </cell>
          <cell r="H28">
            <v>824.51</v>
          </cell>
          <cell r="I28">
            <v>239104.19</v>
          </cell>
          <cell r="J28">
            <v>120953.26</v>
          </cell>
          <cell r="K28">
            <v>0</v>
          </cell>
        </row>
        <row r="29">
          <cell r="C29">
            <v>441016</v>
          </cell>
          <cell r="D29" t="str">
            <v>Microbiology</v>
          </cell>
          <cell r="E29">
            <v>491406.06</v>
          </cell>
          <cell r="F29">
            <v>294667.08</v>
          </cell>
          <cell r="G29">
            <v>151.72999999999999</v>
          </cell>
          <cell r="H29">
            <v>196587.25</v>
          </cell>
          <cell r="I29">
            <v>326858.86</v>
          </cell>
          <cell r="J29">
            <v>164547.20000000001</v>
          </cell>
          <cell r="K29">
            <v>0</v>
          </cell>
        </row>
        <row r="30">
          <cell r="C30">
            <v>441038</v>
          </cell>
          <cell r="D30" t="str">
            <v>Molecular &amp; cellular biology</v>
          </cell>
          <cell r="E30">
            <v>2331276.09</v>
          </cell>
          <cell r="F30">
            <v>895198.17</v>
          </cell>
          <cell r="G30">
            <v>60130.14</v>
          </cell>
          <cell r="H30">
            <v>1375947.78</v>
          </cell>
          <cell r="I30">
            <v>1345188.54</v>
          </cell>
          <cell r="J30">
            <v>986087.55</v>
          </cell>
          <cell r="K30">
            <v>0</v>
          </cell>
        </row>
        <row r="31">
          <cell r="C31">
            <v>440295</v>
          </cell>
          <cell r="D31" t="str">
            <v>Molecular bioscience</v>
          </cell>
          <cell r="E31">
            <v>76562.649999999994</v>
          </cell>
          <cell r="F31">
            <v>76562.649999999994</v>
          </cell>
          <cell r="G31">
            <v>0</v>
          </cell>
          <cell r="H31">
            <v>0</v>
          </cell>
          <cell r="I31">
            <v>54730.19</v>
          </cell>
          <cell r="J31">
            <v>21832.46</v>
          </cell>
          <cell r="K31">
            <v>0</v>
          </cell>
        </row>
        <row r="32">
          <cell r="C32">
            <v>440247</v>
          </cell>
          <cell r="D32" t="str">
            <v>Nematology</v>
          </cell>
          <cell r="E32">
            <v>289698.95</v>
          </cell>
          <cell r="F32">
            <v>50833.97</v>
          </cell>
          <cell r="G32">
            <v>278.60000000000002</v>
          </cell>
          <cell r="H32">
            <v>238586.38</v>
          </cell>
          <cell r="I32">
            <v>119544.23</v>
          </cell>
          <cell r="J32">
            <v>170154.72</v>
          </cell>
          <cell r="K32">
            <v>0</v>
          </cell>
        </row>
        <row r="33">
          <cell r="C33">
            <v>441035</v>
          </cell>
          <cell r="D33" t="str">
            <v>Neurobiology, physiology &amp; behavior</v>
          </cell>
          <cell r="E33">
            <v>1471239.83</v>
          </cell>
          <cell r="F33">
            <v>383099.28</v>
          </cell>
          <cell r="G33">
            <v>36620.769999999997</v>
          </cell>
          <cell r="H33">
            <v>1051519.78</v>
          </cell>
          <cell r="I33">
            <v>792249.19</v>
          </cell>
          <cell r="J33">
            <v>678990.64</v>
          </cell>
          <cell r="K33">
            <v>0</v>
          </cell>
        </row>
        <row r="34">
          <cell r="C34">
            <v>440248</v>
          </cell>
          <cell r="D34" t="str">
            <v>Nutrition</v>
          </cell>
          <cell r="E34">
            <v>9873715.2400000002</v>
          </cell>
          <cell r="F34">
            <v>1227429.27</v>
          </cell>
          <cell r="G34">
            <v>525631.30000000005</v>
          </cell>
          <cell r="H34">
            <v>8120654.6699999999</v>
          </cell>
          <cell r="I34">
            <v>4777031.74</v>
          </cell>
          <cell r="J34">
            <v>5290620.37</v>
          </cell>
          <cell r="K34">
            <v>-193936.87</v>
          </cell>
        </row>
        <row r="35">
          <cell r="C35">
            <v>440296</v>
          </cell>
          <cell r="D35" t="str">
            <v>Pathology, microbiology &amp; immunology</v>
          </cell>
          <cell r="E35">
            <v>713703.33</v>
          </cell>
          <cell r="F35">
            <v>612105.76</v>
          </cell>
          <cell r="G35">
            <v>0</v>
          </cell>
          <cell r="H35">
            <v>101597.57</v>
          </cell>
          <cell r="I35">
            <v>490171.67</v>
          </cell>
          <cell r="J35">
            <v>223531.66</v>
          </cell>
          <cell r="K35">
            <v>0</v>
          </cell>
        </row>
        <row r="36">
          <cell r="C36">
            <v>440290</v>
          </cell>
          <cell r="D36" t="str">
            <v>Plant Science</v>
          </cell>
          <cell r="E36">
            <v>35956748.549999997</v>
          </cell>
          <cell r="F36">
            <v>10901619.85</v>
          </cell>
          <cell r="G36">
            <v>4244722.04</v>
          </cell>
          <cell r="H36">
            <v>20810406.66</v>
          </cell>
          <cell r="I36">
            <v>17890638.57</v>
          </cell>
          <cell r="J36">
            <v>19327010.18</v>
          </cell>
          <cell r="K36">
            <v>-1260900.2</v>
          </cell>
        </row>
        <row r="37">
          <cell r="C37">
            <v>441020</v>
          </cell>
          <cell r="D37" t="str">
            <v>Plant biology</v>
          </cell>
          <cell r="E37">
            <v>2851107.96</v>
          </cell>
          <cell r="F37">
            <v>590028.63</v>
          </cell>
          <cell r="G37">
            <v>1116.31</v>
          </cell>
          <cell r="H37">
            <v>2259963.02</v>
          </cell>
          <cell r="I37">
            <v>1573655.34</v>
          </cell>
          <cell r="J37">
            <v>1277452.6200000001</v>
          </cell>
          <cell r="K37">
            <v>0</v>
          </cell>
        </row>
        <row r="38">
          <cell r="C38">
            <v>440251</v>
          </cell>
          <cell r="D38" t="str">
            <v>Plant pathology</v>
          </cell>
          <cell r="E38">
            <v>14535037.73</v>
          </cell>
          <cell r="F38">
            <v>2838697.59</v>
          </cell>
          <cell r="G38">
            <v>251785.97</v>
          </cell>
          <cell r="H38">
            <v>11444554.17</v>
          </cell>
          <cell r="I38">
            <v>6974304.5</v>
          </cell>
          <cell r="J38">
            <v>7560733.2300000004</v>
          </cell>
          <cell r="K38">
            <v>0</v>
          </cell>
        </row>
        <row r="39">
          <cell r="C39">
            <v>440297</v>
          </cell>
          <cell r="D39" t="str">
            <v>Population health &amp; reproduction</v>
          </cell>
          <cell r="E39">
            <v>933540.96</v>
          </cell>
          <cell r="F39">
            <v>908713.47</v>
          </cell>
          <cell r="G39">
            <v>2838.5</v>
          </cell>
          <cell r="H39">
            <v>21988.99</v>
          </cell>
          <cell r="I39">
            <v>658456.68999999994</v>
          </cell>
          <cell r="J39">
            <v>275084.27</v>
          </cell>
          <cell r="K39">
            <v>0</v>
          </cell>
        </row>
        <row r="40">
          <cell r="C40">
            <v>440292</v>
          </cell>
          <cell r="D40" t="str">
            <v>Public programs</v>
          </cell>
          <cell r="E40">
            <v>-3795.53</v>
          </cell>
          <cell r="F40">
            <v>0</v>
          </cell>
          <cell r="G40">
            <v>-3795.53</v>
          </cell>
          <cell r="H40">
            <v>0</v>
          </cell>
          <cell r="I40">
            <v>2007.9</v>
          </cell>
          <cell r="J40">
            <v>-5803.43</v>
          </cell>
          <cell r="K40">
            <v>0</v>
          </cell>
        </row>
        <row r="41">
          <cell r="C41">
            <v>440211</v>
          </cell>
          <cell r="D41" t="str">
            <v>Regional research</v>
          </cell>
          <cell r="E41">
            <v>23441.31</v>
          </cell>
          <cell r="F41">
            <v>23441.31</v>
          </cell>
          <cell r="G41">
            <v>0</v>
          </cell>
          <cell r="H41">
            <v>0</v>
          </cell>
          <cell r="I41">
            <v>16738.689999999999</v>
          </cell>
          <cell r="J41">
            <v>6702.62</v>
          </cell>
          <cell r="K41">
            <v>0</v>
          </cell>
        </row>
        <row r="42">
          <cell r="C42">
            <v>440227</v>
          </cell>
          <cell r="D42" t="str">
            <v>Textiles and clothing</v>
          </cell>
          <cell r="E42">
            <v>516915.81</v>
          </cell>
          <cell r="F42">
            <v>315196.03000000003</v>
          </cell>
          <cell r="G42">
            <v>33236.54</v>
          </cell>
          <cell r="H42">
            <v>168483.24</v>
          </cell>
          <cell r="I42">
            <v>324213.32</v>
          </cell>
          <cell r="J42">
            <v>192702.49</v>
          </cell>
          <cell r="K42">
            <v>0</v>
          </cell>
        </row>
        <row r="43">
          <cell r="C43">
            <v>440269</v>
          </cell>
          <cell r="D43" t="str">
            <v>Tulare teaching and research center</v>
          </cell>
          <cell r="E43">
            <v>2621.3200000000002</v>
          </cell>
          <cell r="F43">
            <v>0</v>
          </cell>
          <cell r="G43">
            <v>2621.3200000000002</v>
          </cell>
          <cell r="H43">
            <v>0</v>
          </cell>
          <cell r="I43">
            <v>0</v>
          </cell>
          <cell r="J43">
            <v>2621.3200000000002</v>
          </cell>
          <cell r="K43">
            <v>0</v>
          </cell>
        </row>
        <row r="44">
          <cell r="C44">
            <v>440275</v>
          </cell>
          <cell r="D44" t="str">
            <v>VM General</v>
          </cell>
          <cell r="E44">
            <v>144665.29</v>
          </cell>
          <cell r="F44">
            <v>145815.24</v>
          </cell>
          <cell r="G44">
            <v>0</v>
          </cell>
          <cell r="H44">
            <v>-1149.95</v>
          </cell>
          <cell r="I44">
            <v>90112.73</v>
          </cell>
          <cell r="J44">
            <v>54552.56</v>
          </cell>
          <cell r="K44">
            <v>0</v>
          </cell>
        </row>
        <row r="45">
          <cell r="C45">
            <v>440287</v>
          </cell>
          <cell r="D45" t="str">
            <v>Viticulture &amp; enology</v>
          </cell>
          <cell r="E45">
            <v>7237132.6100000003</v>
          </cell>
          <cell r="F45">
            <v>1906141.15</v>
          </cell>
          <cell r="G45">
            <v>186218.77</v>
          </cell>
          <cell r="H45">
            <v>5144772.6900000004</v>
          </cell>
          <cell r="I45">
            <v>3616165.27</v>
          </cell>
          <cell r="J45">
            <v>3648651.34</v>
          </cell>
          <cell r="K45">
            <v>-27684</v>
          </cell>
        </row>
        <row r="46">
          <cell r="C46">
            <v>440222</v>
          </cell>
          <cell r="D46" t="str">
            <v>Wildlife, fish and conservation biology</v>
          </cell>
          <cell r="E46">
            <v>4887411.18</v>
          </cell>
          <cell r="F46">
            <v>1255124.51</v>
          </cell>
          <cell r="G46">
            <v>165290.03</v>
          </cell>
          <cell r="H46">
            <v>3466996.64</v>
          </cell>
          <cell r="I46">
            <v>2647067.64</v>
          </cell>
          <cell r="J46">
            <v>2277835.98</v>
          </cell>
          <cell r="K46">
            <v>-37492.44</v>
          </cell>
        </row>
        <row r="49">
          <cell r="C49">
            <v>430323</v>
          </cell>
          <cell r="D49" t="str">
            <v>Academic advising</v>
          </cell>
          <cell r="E49">
            <v>7264020.6900000004</v>
          </cell>
          <cell r="F49">
            <v>0</v>
          </cell>
          <cell r="G49">
            <v>0</v>
          </cell>
          <cell r="H49">
            <v>7264020.6900000004</v>
          </cell>
          <cell r="I49">
            <v>338057.6</v>
          </cell>
          <cell r="J49">
            <v>6925963.0899999999</v>
          </cell>
          <cell r="K49">
            <v>0</v>
          </cell>
        </row>
        <row r="50">
          <cell r="C50">
            <v>430337</v>
          </cell>
          <cell r="D50" t="str">
            <v>Animal science-livestock management</v>
          </cell>
          <cell r="E50">
            <v>902004.15</v>
          </cell>
          <cell r="F50">
            <v>0</v>
          </cell>
          <cell r="G50">
            <v>902004.15</v>
          </cell>
          <cell r="H50">
            <v>0</v>
          </cell>
          <cell r="I50">
            <v>0</v>
          </cell>
          <cell r="J50">
            <v>959758.14</v>
          </cell>
          <cell r="K50">
            <v>-57753.99</v>
          </cell>
        </row>
        <row r="51">
          <cell r="C51">
            <v>430300</v>
          </cell>
          <cell r="D51" t="str">
            <v>Dean's office</v>
          </cell>
          <cell r="E51">
            <v>7285575.7699999996</v>
          </cell>
          <cell r="F51">
            <v>6327456.1399999997</v>
          </cell>
          <cell r="G51">
            <v>226769.9</v>
          </cell>
          <cell r="H51">
            <v>731349.73</v>
          </cell>
          <cell r="I51">
            <v>2691169.36</v>
          </cell>
          <cell r="J51">
            <v>4594406.41</v>
          </cell>
          <cell r="K51">
            <v>0</v>
          </cell>
        </row>
        <row r="52">
          <cell r="C52">
            <v>430363</v>
          </cell>
          <cell r="D52" t="str">
            <v>Human &amp; community development</v>
          </cell>
          <cell r="E52">
            <v>1853.34</v>
          </cell>
          <cell r="F52">
            <v>-619.09</v>
          </cell>
          <cell r="G52">
            <v>0</v>
          </cell>
          <cell r="H52">
            <v>2472.4299999999998</v>
          </cell>
          <cell r="I52">
            <v>0</v>
          </cell>
          <cell r="J52">
            <v>1853.34</v>
          </cell>
          <cell r="K52">
            <v>0</v>
          </cell>
        </row>
        <row r="53">
          <cell r="C53">
            <v>430305</v>
          </cell>
          <cell r="D53" t="str">
            <v>Public programs</v>
          </cell>
          <cell r="E53">
            <v>553560.22</v>
          </cell>
          <cell r="F53">
            <v>0</v>
          </cell>
          <cell r="G53">
            <v>0</v>
          </cell>
          <cell r="H53">
            <v>553560.22</v>
          </cell>
          <cell r="I53">
            <v>346870.8</v>
          </cell>
          <cell r="J53">
            <v>206689.42</v>
          </cell>
          <cell r="K53">
            <v>0</v>
          </cell>
        </row>
        <row r="55">
          <cell r="C55">
            <v>400308</v>
          </cell>
          <cell r="D55" t="str">
            <v>Agricultural resource economics</v>
          </cell>
          <cell r="E55">
            <v>6093596.46</v>
          </cell>
          <cell r="F55">
            <v>5565416.2400000002</v>
          </cell>
          <cell r="G55">
            <v>409873.05</v>
          </cell>
          <cell r="H55">
            <v>118307.17</v>
          </cell>
          <cell r="I55">
            <v>4227511.78</v>
          </cell>
          <cell r="J55">
            <v>1866084.68</v>
          </cell>
          <cell r="K55">
            <v>0</v>
          </cell>
        </row>
        <row r="56">
          <cell r="C56">
            <v>400324</v>
          </cell>
          <cell r="D56" t="str">
            <v>Agronomy and range science</v>
          </cell>
          <cell r="E56">
            <v>-455.72</v>
          </cell>
          <cell r="F56">
            <v>-151.49</v>
          </cell>
          <cell r="G56">
            <v>0</v>
          </cell>
          <cell r="H56">
            <v>-304.23</v>
          </cell>
          <cell r="I56">
            <v>-220.3</v>
          </cell>
          <cell r="J56">
            <v>-235.42</v>
          </cell>
          <cell r="K56">
            <v>0</v>
          </cell>
        </row>
        <row r="57">
          <cell r="C57">
            <v>400332</v>
          </cell>
          <cell r="D57" t="str">
            <v>Animal science</v>
          </cell>
          <cell r="E57">
            <v>6099279.4400000004</v>
          </cell>
          <cell r="F57">
            <v>5341142.91</v>
          </cell>
          <cell r="G57">
            <v>78434.960000000006</v>
          </cell>
          <cell r="H57">
            <v>679701.57</v>
          </cell>
          <cell r="I57">
            <v>4060838.65</v>
          </cell>
          <cell r="J57">
            <v>2039440.79</v>
          </cell>
          <cell r="K57">
            <v>-1000</v>
          </cell>
        </row>
        <row r="58">
          <cell r="C58">
            <v>400316</v>
          </cell>
          <cell r="D58" t="str">
            <v>Biological and agricultural engineering</v>
          </cell>
          <cell r="E58">
            <v>850198.49</v>
          </cell>
          <cell r="F58">
            <v>587507.52</v>
          </cell>
          <cell r="G58">
            <v>38802.129999999997</v>
          </cell>
          <cell r="H58">
            <v>223888.84</v>
          </cell>
          <cell r="I58">
            <v>562805.62</v>
          </cell>
          <cell r="J58">
            <v>287392.87</v>
          </cell>
          <cell r="K58">
            <v>0</v>
          </cell>
        </row>
        <row r="59">
          <cell r="C59">
            <v>400352</v>
          </cell>
          <cell r="D59" t="str">
            <v>Department Adminstrative Support</v>
          </cell>
          <cell r="E59">
            <v>4245206.51</v>
          </cell>
          <cell r="F59">
            <v>4238305.5599999996</v>
          </cell>
          <cell r="G59">
            <v>6900.95</v>
          </cell>
          <cell r="H59">
            <v>0</v>
          </cell>
          <cell r="I59">
            <v>2771138.85</v>
          </cell>
          <cell r="J59">
            <v>1477844.06</v>
          </cell>
          <cell r="K59">
            <v>-3776.4</v>
          </cell>
        </row>
        <row r="60">
          <cell r="C60">
            <v>400342</v>
          </cell>
          <cell r="D60" t="str">
            <v>Entomology and Nematology</v>
          </cell>
          <cell r="E60">
            <v>2357830.64</v>
          </cell>
          <cell r="F60">
            <v>2219980.13</v>
          </cell>
          <cell r="G60">
            <v>43205.1</v>
          </cell>
          <cell r="H60">
            <v>94645.41</v>
          </cell>
          <cell r="I60">
            <v>1650752.53</v>
          </cell>
          <cell r="J60">
            <v>707078.11</v>
          </cell>
          <cell r="K60">
            <v>0</v>
          </cell>
        </row>
        <row r="61">
          <cell r="C61">
            <v>400365</v>
          </cell>
          <cell r="D61" t="str">
            <v>Environmental design</v>
          </cell>
          <cell r="E61">
            <v>133041.72</v>
          </cell>
          <cell r="F61">
            <v>71453.240000000005</v>
          </cell>
          <cell r="G61">
            <v>55989.22</v>
          </cell>
          <cell r="H61">
            <v>5599.26</v>
          </cell>
          <cell r="I61">
            <v>35446.26</v>
          </cell>
          <cell r="J61">
            <v>97595.46</v>
          </cell>
          <cell r="K61">
            <v>0</v>
          </cell>
        </row>
        <row r="62">
          <cell r="C62">
            <v>400340</v>
          </cell>
          <cell r="D62" t="str">
            <v>Environmental science and policy</v>
          </cell>
          <cell r="E62">
            <v>4987470.24</v>
          </cell>
          <cell r="F62">
            <v>3849586.05</v>
          </cell>
          <cell r="G62">
            <v>40388.120000000003</v>
          </cell>
          <cell r="H62">
            <v>1097496.07</v>
          </cell>
          <cell r="I62">
            <v>3010090.25</v>
          </cell>
          <cell r="J62">
            <v>1977379.99</v>
          </cell>
          <cell r="K62">
            <v>0</v>
          </cell>
        </row>
        <row r="63">
          <cell r="C63">
            <v>400343</v>
          </cell>
          <cell r="D63" t="str">
            <v>Environmental toxicology</v>
          </cell>
          <cell r="E63">
            <v>1441557.82</v>
          </cell>
          <cell r="F63">
            <v>1325220.3799999999</v>
          </cell>
          <cell r="G63">
            <v>66191.88</v>
          </cell>
          <cell r="H63">
            <v>50145.56</v>
          </cell>
          <cell r="I63">
            <v>963575.87</v>
          </cell>
          <cell r="J63">
            <v>477981.95</v>
          </cell>
          <cell r="K63">
            <v>0</v>
          </cell>
        </row>
        <row r="64">
          <cell r="C64">
            <v>400348</v>
          </cell>
          <cell r="D64" t="str">
            <v>Food science and technology</v>
          </cell>
          <cell r="E64">
            <v>2812744.9</v>
          </cell>
          <cell r="F64">
            <v>2391191.7200000002</v>
          </cell>
          <cell r="G64">
            <v>375078.32</v>
          </cell>
          <cell r="H64">
            <v>46474.86</v>
          </cell>
          <cell r="I64">
            <v>1925967.58</v>
          </cell>
          <cell r="J64">
            <v>886777.32</v>
          </cell>
          <cell r="K64">
            <v>0</v>
          </cell>
        </row>
        <row r="65">
          <cell r="C65">
            <v>400312</v>
          </cell>
          <cell r="D65" t="str">
            <v>Human Ecology</v>
          </cell>
          <cell r="E65">
            <v>5993313.6500000004</v>
          </cell>
          <cell r="F65">
            <v>5691792.3700000001</v>
          </cell>
          <cell r="G65">
            <v>213746.6</v>
          </cell>
          <cell r="H65">
            <v>87774.68</v>
          </cell>
          <cell r="I65">
            <v>4270329.93</v>
          </cell>
          <cell r="J65">
            <v>1722983.72</v>
          </cell>
          <cell r="K65">
            <v>0</v>
          </cell>
        </row>
        <row r="66">
          <cell r="C66">
            <v>400319</v>
          </cell>
          <cell r="D66" t="str">
            <v>Land, air and water resources</v>
          </cell>
          <cell r="E66">
            <v>3267161.58</v>
          </cell>
          <cell r="F66">
            <v>3124461.49</v>
          </cell>
          <cell r="G66">
            <v>29263.360000000001</v>
          </cell>
          <cell r="H66">
            <v>113436.73</v>
          </cell>
          <cell r="I66">
            <v>2226499.46</v>
          </cell>
          <cell r="J66">
            <v>1040662.12</v>
          </cell>
          <cell r="K66">
            <v>0</v>
          </cell>
        </row>
        <row r="67">
          <cell r="C67">
            <v>400372</v>
          </cell>
          <cell r="D67" t="str">
            <v>Nematology</v>
          </cell>
          <cell r="E67">
            <v>3328.81</v>
          </cell>
          <cell r="F67">
            <v>0</v>
          </cell>
          <cell r="G67">
            <v>3328.81</v>
          </cell>
          <cell r="H67">
            <v>0</v>
          </cell>
          <cell r="I67">
            <v>0</v>
          </cell>
          <cell r="J67">
            <v>3328.81</v>
          </cell>
          <cell r="K67">
            <v>0</v>
          </cell>
        </row>
        <row r="68">
          <cell r="C68">
            <v>400376</v>
          </cell>
          <cell r="D68" t="str">
            <v>Nutrition</v>
          </cell>
          <cell r="E68">
            <v>2841166.65</v>
          </cell>
          <cell r="F68">
            <v>2197421.91</v>
          </cell>
          <cell r="G68">
            <v>99978.8</v>
          </cell>
          <cell r="H68">
            <v>543765.93999999994</v>
          </cell>
          <cell r="I68">
            <v>1933860.79</v>
          </cell>
          <cell r="J68">
            <v>907375.36</v>
          </cell>
          <cell r="K68">
            <v>-69.5</v>
          </cell>
        </row>
        <row r="69">
          <cell r="C69">
            <v>400378</v>
          </cell>
          <cell r="D69" t="str">
            <v>Plant pathology</v>
          </cell>
          <cell r="E69">
            <v>1560589.99</v>
          </cell>
          <cell r="F69">
            <v>1510822.47</v>
          </cell>
          <cell r="G69">
            <v>11384.02</v>
          </cell>
          <cell r="H69">
            <v>38383.5</v>
          </cell>
          <cell r="I69">
            <v>1067480.21</v>
          </cell>
          <cell r="J69">
            <v>493109.78</v>
          </cell>
          <cell r="K69">
            <v>0</v>
          </cell>
        </row>
        <row r="70">
          <cell r="C70">
            <v>400390</v>
          </cell>
          <cell r="D70" t="str">
            <v>Plant sciences</v>
          </cell>
          <cell r="E70">
            <v>11053818.84</v>
          </cell>
          <cell r="F70">
            <v>6151469.5300000003</v>
          </cell>
          <cell r="G70">
            <v>387327.09</v>
          </cell>
          <cell r="H70">
            <v>4515022.22</v>
          </cell>
          <cell r="I70">
            <v>5433904.7400000002</v>
          </cell>
          <cell r="J70">
            <v>5823076.2300000004</v>
          </cell>
          <cell r="K70">
            <v>-203162.13</v>
          </cell>
        </row>
        <row r="71">
          <cell r="C71">
            <v>400300</v>
          </cell>
          <cell r="D71" t="str">
            <v>Plant sciences teaching center</v>
          </cell>
          <cell r="E71">
            <v>945588.72</v>
          </cell>
          <cell r="F71">
            <v>469770.51</v>
          </cell>
          <cell r="G71">
            <v>4610.07</v>
          </cell>
          <cell r="H71">
            <v>471208.14</v>
          </cell>
          <cell r="I71">
            <v>562711.41</v>
          </cell>
          <cell r="J71">
            <v>382877.31</v>
          </cell>
          <cell r="K71">
            <v>0</v>
          </cell>
        </row>
        <row r="72">
          <cell r="C72">
            <v>400382</v>
          </cell>
          <cell r="D72" t="str">
            <v>Pomology</v>
          </cell>
          <cell r="E72">
            <v>23898.2</v>
          </cell>
          <cell r="F72">
            <v>10013.450000000001</v>
          </cell>
          <cell r="G72">
            <v>13302.82</v>
          </cell>
          <cell r="H72">
            <v>581.92999999999995</v>
          </cell>
          <cell r="I72">
            <v>6024.65</v>
          </cell>
          <cell r="J72">
            <v>17873.55</v>
          </cell>
          <cell r="K72">
            <v>0</v>
          </cell>
        </row>
        <row r="73">
          <cell r="C73">
            <v>400339</v>
          </cell>
          <cell r="D73" t="str">
            <v>Textiles and clothing</v>
          </cell>
          <cell r="E73">
            <v>673133.84</v>
          </cell>
          <cell r="F73">
            <v>668862.38</v>
          </cell>
          <cell r="G73">
            <v>4271.46</v>
          </cell>
          <cell r="H73">
            <v>0</v>
          </cell>
          <cell r="I73">
            <v>496901.78</v>
          </cell>
          <cell r="J73">
            <v>176232.06</v>
          </cell>
          <cell r="K73">
            <v>0</v>
          </cell>
        </row>
        <row r="74">
          <cell r="C74">
            <v>400394</v>
          </cell>
          <cell r="D74" t="str">
            <v>Vegetable crops</v>
          </cell>
          <cell r="E74">
            <v>13.42</v>
          </cell>
          <cell r="F74">
            <v>0</v>
          </cell>
          <cell r="G74">
            <v>13.42</v>
          </cell>
          <cell r="H74">
            <v>0</v>
          </cell>
          <cell r="I74">
            <v>0</v>
          </cell>
          <cell r="J74">
            <v>13.42</v>
          </cell>
          <cell r="K74">
            <v>0</v>
          </cell>
        </row>
        <row r="75">
          <cell r="C75">
            <v>400398</v>
          </cell>
          <cell r="D75" t="str">
            <v>Viticulture and enology</v>
          </cell>
          <cell r="E75">
            <v>3172599.39</v>
          </cell>
          <cell r="F75">
            <v>2450509.09</v>
          </cell>
          <cell r="G75">
            <v>719411.1</v>
          </cell>
          <cell r="H75">
            <v>2679.2</v>
          </cell>
          <cell r="I75">
            <v>1608359.03</v>
          </cell>
          <cell r="J75">
            <v>1565547.84</v>
          </cell>
          <cell r="K75">
            <v>-1307.48</v>
          </cell>
        </row>
        <row r="76">
          <cell r="C76">
            <v>400334</v>
          </cell>
          <cell r="D76" t="str">
            <v>Wildlife, fish and conservation biology</v>
          </cell>
          <cell r="E76">
            <v>1664816.5</v>
          </cell>
          <cell r="F76">
            <v>1639245.89</v>
          </cell>
          <cell r="G76">
            <v>4585.83</v>
          </cell>
          <cell r="H76">
            <v>20984.78</v>
          </cell>
          <cell r="I76">
            <v>1163381.8500000001</v>
          </cell>
          <cell r="J76">
            <v>501434.65</v>
          </cell>
          <cell r="K76">
            <v>0</v>
          </cell>
        </row>
        <row r="78">
          <cell r="C78">
            <v>620325</v>
          </cell>
          <cell r="D78" t="str">
            <v>Agricultural and environmental sciences</v>
          </cell>
          <cell r="E78">
            <v>207064.94</v>
          </cell>
          <cell r="F78">
            <v>0</v>
          </cell>
          <cell r="G78">
            <v>0</v>
          </cell>
          <cell r="H78">
            <v>207064.94</v>
          </cell>
          <cell r="I78">
            <v>115834.28</v>
          </cell>
          <cell r="J78">
            <v>91230.66</v>
          </cell>
          <cell r="K78">
            <v>0</v>
          </cell>
        </row>
        <row r="79">
          <cell r="C79">
            <v>620308</v>
          </cell>
          <cell r="D79" t="str">
            <v>Agricultural resource economics</v>
          </cell>
          <cell r="E79">
            <v>50649.17</v>
          </cell>
          <cell r="F79">
            <v>0</v>
          </cell>
          <cell r="G79">
            <v>0</v>
          </cell>
          <cell r="H79">
            <v>50649.17</v>
          </cell>
          <cell r="I79">
            <v>25912.560000000001</v>
          </cell>
          <cell r="J79">
            <v>24736.61</v>
          </cell>
          <cell r="K79">
            <v>0</v>
          </cell>
        </row>
        <row r="80">
          <cell r="C80">
            <v>620324</v>
          </cell>
          <cell r="D80" t="str">
            <v>Agronomy and range science</v>
          </cell>
          <cell r="E80">
            <v>947638.77</v>
          </cell>
          <cell r="F80">
            <v>0</v>
          </cell>
          <cell r="G80">
            <v>0</v>
          </cell>
          <cell r="H80">
            <v>947638.77</v>
          </cell>
          <cell r="I80">
            <v>546604.96</v>
          </cell>
          <cell r="J80">
            <v>401033.81</v>
          </cell>
          <cell r="K80">
            <v>0</v>
          </cell>
        </row>
        <row r="81">
          <cell r="C81">
            <v>620332</v>
          </cell>
          <cell r="D81" t="str">
            <v>Animal science</v>
          </cell>
          <cell r="E81">
            <v>10293.459999999999</v>
          </cell>
          <cell r="F81">
            <v>0</v>
          </cell>
          <cell r="G81">
            <v>0</v>
          </cell>
          <cell r="H81">
            <v>10293.459999999999</v>
          </cell>
          <cell r="I81">
            <v>267.10000000000002</v>
          </cell>
          <cell r="J81">
            <v>10026.36</v>
          </cell>
          <cell r="K81">
            <v>0</v>
          </cell>
        </row>
        <row r="82">
          <cell r="C82">
            <v>620300</v>
          </cell>
          <cell r="D82" t="str">
            <v>Dean's office</v>
          </cell>
          <cell r="E82">
            <v>4163211.46</v>
          </cell>
          <cell r="F82">
            <v>0</v>
          </cell>
          <cell r="G82">
            <v>141560.09</v>
          </cell>
          <cell r="H82">
            <v>4021651.37</v>
          </cell>
          <cell r="I82">
            <v>1469499.68</v>
          </cell>
          <cell r="J82">
            <v>2723087.78</v>
          </cell>
          <cell r="K82">
            <v>-29376</v>
          </cell>
        </row>
        <row r="83">
          <cell r="C83">
            <v>620342</v>
          </cell>
          <cell r="D83" t="str">
            <v>Entomology</v>
          </cell>
          <cell r="E83">
            <v>31266.14</v>
          </cell>
          <cell r="F83">
            <v>0</v>
          </cell>
          <cell r="G83">
            <v>9199.42</v>
          </cell>
          <cell r="H83">
            <v>22066.720000000001</v>
          </cell>
          <cell r="I83">
            <v>15129.36</v>
          </cell>
          <cell r="J83">
            <v>16136.78</v>
          </cell>
          <cell r="K83">
            <v>0</v>
          </cell>
        </row>
        <row r="84">
          <cell r="C84">
            <v>620340</v>
          </cell>
          <cell r="D84" t="str">
            <v>Environmental science and policy</v>
          </cell>
          <cell r="E84">
            <v>35583.620000000003</v>
          </cell>
          <cell r="F84">
            <v>0</v>
          </cell>
          <cell r="G84">
            <v>0</v>
          </cell>
          <cell r="H84">
            <v>35583.620000000003</v>
          </cell>
          <cell r="I84">
            <v>19645.580000000002</v>
          </cell>
          <cell r="J84">
            <v>15938.04</v>
          </cell>
          <cell r="K84">
            <v>0</v>
          </cell>
        </row>
        <row r="85">
          <cell r="C85">
            <v>620321</v>
          </cell>
          <cell r="D85" t="str">
            <v>Environmental toxicology</v>
          </cell>
          <cell r="E85">
            <v>7733.82</v>
          </cell>
          <cell r="F85">
            <v>0</v>
          </cell>
          <cell r="G85">
            <v>0</v>
          </cell>
          <cell r="H85">
            <v>7733.82</v>
          </cell>
          <cell r="I85">
            <v>4449.7299999999996</v>
          </cell>
          <cell r="J85">
            <v>3284.09</v>
          </cell>
          <cell r="K85">
            <v>0</v>
          </cell>
        </row>
        <row r="86">
          <cell r="C86">
            <v>620348</v>
          </cell>
          <cell r="D86" t="str">
            <v>Food science and technology</v>
          </cell>
          <cell r="E86">
            <v>339506.3</v>
          </cell>
          <cell r="F86">
            <v>0</v>
          </cell>
          <cell r="G86">
            <v>0</v>
          </cell>
          <cell r="H86">
            <v>339506.3</v>
          </cell>
          <cell r="I86">
            <v>199789.74</v>
          </cell>
          <cell r="J86">
            <v>139716.56</v>
          </cell>
          <cell r="K86">
            <v>0</v>
          </cell>
        </row>
        <row r="87">
          <cell r="C87">
            <v>620398</v>
          </cell>
          <cell r="D87" t="str">
            <v>Foundation plant services</v>
          </cell>
          <cell r="E87">
            <v>4491278.55</v>
          </cell>
          <cell r="F87">
            <v>0</v>
          </cell>
          <cell r="G87">
            <v>3161845.31</v>
          </cell>
          <cell r="H87">
            <v>1329433.24</v>
          </cell>
          <cell r="I87">
            <v>1918156.66</v>
          </cell>
          <cell r="J87">
            <v>2573121.89</v>
          </cell>
          <cell r="K87">
            <v>0</v>
          </cell>
        </row>
        <row r="88">
          <cell r="C88">
            <v>620388</v>
          </cell>
          <cell r="D88" t="str">
            <v>Human Ecology</v>
          </cell>
          <cell r="E88">
            <v>75277.59</v>
          </cell>
          <cell r="F88">
            <v>0</v>
          </cell>
          <cell r="G88">
            <v>0</v>
          </cell>
          <cell r="H88">
            <v>75277.59</v>
          </cell>
          <cell r="I88">
            <v>48353.84</v>
          </cell>
          <cell r="J88">
            <v>26923.75</v>
          </cell>
          <cell r="K88">
            <v>0</v>
          </cell>
        </row>
        <row r="89">
          <cell r="C89">
            <v>620344</v>
          </cell>
          <cell r="D89" t="str">
            <v>Land, air and water resources</v>
          </cell>
          <cell r="E89">
            <v>19563.86</v>
          </cell>
          <cell r="F89">
            <v>0</v>
          </cell>
          <cell r="G89">
            <v>0</v>
          </cell>
          <cell r="H89">
            <v>19563.86</v>
          </cell>
          <cell r="I89">
            <v>4899.8900000000003</v>
          </cell>
          <cell r="J89">
            <v>14663.97</v>
          </cell>
          <cell r="K89">
            <v>0</v>
          </cell>
        </row>
        <row r="90">
          <cell r="C90">
            <v>620376</v>
          </cell>
          <cell r="D90" t="str">
            <v>Nutrition</v>
          </cell>
          <cell r="E90">
            <v>272248.74</v>
          </cell>
          <cell r="F90">
            <v>-25.91</v>
          </cell>
          <cell r="G90">
            <v>7782.61</v>
          </cell>
          <cell r="H90">
            <v>264492.03999999998</v>
          </cell>
          <cell r="I90">
            <v>182472.8</v>
          </cell>
          <cell r="J90">
            <v>89775.94</v>
          </cell>
          <cell r="K90">
            <v>0</v>
          </cell>
        </row>
        <row r="91">
          <cell r="C91">
            <v>620390</v>
          </cell>
          <cell r="D91" t="str">
            <v>Plant Sciences</v>
          </cell>
          <cell r="E91">
            <v>578423.30000000005</v>
          </cell>
          <cell r="F91">
            <v>0</v>
          </cell>
          <cell r="G91">
            <v>541484.39</v>
          </cell>
          <cell r="H91">
            <v>36938.910000000003</v>
          </cell>
          <cell r="I91">
            <v>134246.67000000001</v>
          </cell>
          <cell r="J91">
            <v>449160.63</v>
          </cell>
          <cell r="K91">
            <v>-4984</v>
          </cell>
        </row>
        <row r="92">
          <cell r="C92">
            <v>620378</v>
          </cell>
          <cell r="D92" t="str">
            <v>Plant pathology</v>
          </cell>
          <cell r="E92">
            <v>56326.9</v>
          </cell>
          <cell r="F92">
            <v>0</v>
          </cell>
          <cell r="G92">
            <v>0</v>
          </cell>
          <cell r="H92">
            <v>56326.9</v>
          </cell>
          <cell r="I92">
            <v>35651.040000000001</v>
          </cell>
          <cell r="J92">
            <v>20675.86</v>
          </cell>
          <cell r="K92">
            <v>0</v>
          </cell>
        </row>
        <row r="95">
          <cell r="C95">
            <v>431000</v>
          </cell>
          <cell r="D95" t="str">
            <v>Dean's office</v>
          </cell>
          <cell r="E95">
            <v>1784082.66</v>
          </cell>
          <cell r="F95">
            <v>1622234.15</v>
          </cell>
          <cell r="G95">
            <v>161746.51</v>
          </cell>
          <cell r="H95">
            <v>102</v>
          </cell>
          <cell r="I95">
            <v>1199339.6599999999</v>
          </cell>
          <cell r="J95">
            <v>584743</v>
          </cell>
          <cell r="K95">
            <v>0</v>
          </cell>
        </row>
        <row r="97">
          <cell r="C97">
            <v>401005</v>
          </cell>
          <cell r="D97" t="str">
            <v>Center for neuroscience</v>
          </cell>
          <cell r="E97">
            <v>2748682.88</v>
          </cell>
          <cell r="F97">
            <v>1652035.41</v>
          </cell>
          <cell r="G97">
            <v>1032921.92</v>
          </cell>
          <cell r="H97">
            <v>63725.55</v>
          </cell>
          <cell r="I97">
            <v>1209887.19</v>
          </cell>
          <cell r="J97">
            <v>1573197.28</v>
          </cell>
          <cell r="K97">
            <v>-34401.589999999997</v>
          </cell>
        </row>
        <row r="98">
          <cell r="C98">
            <v>401096</v>
          </cell>
          <cell r="D98" t="str">
            <v>Center for population biology</v>
          </cell>
          <cell r="E98">
            <v>169181.66</v>
          </cell>
          <cell r="F98">
            <v>149609.72</v>
          </cell>
          <cell r="G98">
            <v>10703.58</v>
          </cell>
          <cell r="H98">
            <v>8868.36</v>
          </cell>
          <cell r="I98">
            <v>93037.41</v>
          </cell>
          <cell r="J98">
            <v>76144.25</v>
          </cell>
          <cell r="K98">
            <v>0</v>
          </cell>
        </row>
        <row r="99">
          <cell r="C99">
            <v>401085</v>
          </cell>
          <cell r="D99" t="str">
            <v>Coastal and marine science institute</v>
          </cell>
          <cell r="E99">
            <v>424832.92</v>
          </cell>
          <cell r="F99">
            <v>289807.31</v>
          </cell>
          <cell r="G99">
            <v>22706.45</v>
          </cell>
          <cell r="H99">
            <v>112319.16</v>
          </cell>
          <cell r="I99">
            <v>268939.08</v>
          </cell>
          <cell r="J99">
            <v>155893.84</v>
          </cell>
          <cell r="K99">
            <v>0</v>
          </cell>
        </row>
        <row r="100">
          <cell r="C100">
            <v>401092</v>
          </cell>
          <cell r="D100" t="str">
            <v>Evolution and ecology</v>
          </cell>
          <cell r="E100">
            <v>8152394.5099999998</v>
          </cell>
          <cell r="F100">
            <v>7551890.0899999999</v>
          </cell>
          <cell r="G100">
            <v>596313.12</v>
          </cell>
          <cell r="H100">
            <v>4191.3</v>
          </cell>
          <cell r="I100">
            <v>5681046.3899999997</v>
          </cell>
          <cell r="J100">
            <v>2826330.36</v>
          </cell>
          <cell r="K100">
            <v>-354982.24</v>
          </cell>
        </row>
        <row r="101">
          <cell r="C101">
            <v>401080</v>
          </cell>
          <cell r="D101" t="str">
            <v>Exercise biology</v>
          </cell>
          <cell r="E101">
            <v>10256.11</v>
          </cell>
          <cell r="F101">
            <v>5010.3500000000004</v>
          </cell>
          <cell r="G101">
            <v>5245.76</v>
          </cell>
          <cell r="H101">
            <v>0</v>
          </cell>
          <cell r="I101">
            <v>0</v>
          </cell>
          <cell r="J101">
            <v>10256.11</v>
          </cell>
          <cell r="K101">
            <v>0</v>
          </cell>
        </row>
        <row r="102">
          <cell r="C102">
            <v>401000</v>
          </cell>
          <cell r="D102" t="str">
            <v>General</v>
          </cell>
          <cell r="E102">
            <v>4394193.78</v>
          </cell>
          <cell r="F102">
            <v>3122795.13</v>
          </cell>
          <cell r="G102">
            <v>1144475.8899999999</v>
          </cell>
          <cell r="H102">
            <v>126922.76</v>
          </cell>
          <cell r="I102">
            <v>2039817.8</v>
          </cell>
          <cell r="J102">
            <v>2354375.98</v>
          </cell>
          <cell r="K102">
            <v>0</v>
          </cell>
        </row>
        <row r="103">
          <cell r="C103">
            <v>401042</v>
          </cell>
          <cell r="D103" t="str">
            <v>Genome center</v>
          </cell>
          <cell r="E103">
            <v>6425793.7199999997</v>
          </cell>
          <cell r="F103">
            <v>1445659</v>
          </cell>
          <cell r="G103">
            <v>4797713.8600000003</v>
          </cell>
          <cell r="H103">
            <v>182420.86</v>
          </cell>
          <cell r="I103">
            <v>2890097.57</v>
          </cell>
          <cell r="J103">
            <v>7421902.4299999997</v>
          </cell>
          <cell r="K103">
            <v>-3886206.28</v>
          </cell>
        </row>
        <row r="104">
          <cell r="C104">
            <v>401016</v>
          </cell>
          <cell r="D104" t="str">
            <v>Microbiology</v>
          </cell>
          <cell r="E104">
            <v>6638940.2800000003</v>
          </cell>
          <cell r="F104">
            <v>6180362.46</v>
          </cell>
          <cell r="G104">
            <v>356097.01</v>
          </cell>
          <cell r="H104">
            <v>102480.81</v>
          </cell>
          <cell r="I104">
            <v>4206421.3899999997</v>
          </cell>
          <cell r="J104">
            <v>2432518.89</v>
          </cell>
          <cell r="K104">
            <v>0</v>
          </cell>
        </row>
        <row r="105">
          <cell r="C105">
            <v>401038</v>
          </cell>
          <cell r="D105" t="str">
            <v>Molecular &amp; cellular biology</v>
          </cell>
          <cell r="E105">
            <v>8938360.3100000005</v>
          </cell>
          <cell r="F105">
            <v>8529420.0299999993</v>
          </cell>
          <cell r="G105">
            <v>357639.37</v>
          </cell>
          <cell r="H105">
            <v>51300.91</v>
          </cell>
          <cell r="I105">
            <v>5908323.54</v>
          </cell>
          <cell r="J105">
            <v>3449801.51</v>
          </cell>
          <cell r="K105">
            <v>-419764.74</v>
          </cell>
        </row>
        <row r="106">
          <cell r="C106">
            <v>401035</v>
          </cell>
          <cell r="D106" t="str">
            <v>Neurobiology, physiology and behavior</v>
          </cell>
          <cell r="E106">
            <v>8123037.9699999997</v>
          </cell>
          <cell r="F106">
            <v>7588477.1600000001</v>
          </cell>
          <cell r="G106">
            <v>140258.95000000001</v>
          </cell>
          <cell r="H106">
            <v>394301.86</v>
          </cell>
          <cell r="I106">
            <v>5471291.29</v>
          </cell>
          <cell r="J106">
            <v>2675061.6800000002</v>
          </cell>
          <cell r="K106">
            <v>-23315</v>
          </cell>
        </row>
        <row r="107">
          <cell r="C107">
            <v>401020</v>
          </cell>
          <cell r="D107" t="str">
            <v>Plant biology</v>
          </cell>
          <cell r="E107">
            <v>4579670.32</v>
          </cell>
          <cell r="F107">
            <v>4362025.12</v>
          </cell>
          <cell r="G107">
            <v>131977.16</v>
          </cell>
          <cell r="H107">
            <v>85668.04</v>
          </cell>
          <cell r="I107">
            <v>3084894.18</v>
          </cell>
          <cell r="J107">
            <v>1642784.55</v>
          </cell>
          <cell r="K107">
            <v>-148008.41</v>
          </cell>
        </row>
        <row r="109">
          <cell r="C109">
            <v>621001</v>
          </cell>
          <cell r="D109" t="str">
            <v>Dean's office</v>
          </cell>
          <cell r="E109">
            <v>9429.08</v>
          </cell>
          <cell r="F109">
            <v>0</v>
          </cell>
          <cell r="G109">
            <v>9429.08</v>
          </cell>
          <cell r="H109">
            <v>0</v>
          </cell>
          <cell r="I109">
            <v>4101.3599999999997</v>
          </cell>
          <cell r="J109">
            <v>5327.72</v>
          </cell>
          <cell r="K109">
            <v>0</v>
          </cell>
        </row>
        <row r="111">
          <cell r="C111">
            <v>441005</v>
          </cell>
          <cell r="D111" t="str">
            <v>Center for neuroscience</v>
          </cell>
          <cell r="E111">
            <v>1730.8</v>
          </cell>
          <cell r="F111">
            <v>0</v>
          </cell>
          <cell r="G111">
            <v>1730.8</v>
          </cell>
          <cell r="H111">
            <v>0</v>
          </cell>
          <cell r="I111">
            <v>717.73</v>
          </cell>
          <cell r="J111">
            <v>1013.07</v>
          </cell>
          <cell r="K111">
            <v>0</v>
          </cell>
        </row>
        <row r="112">
          <cell r="C112">
            <v>445005</v>
          </cell>
          <cell r="D112" t="str">
            <v>Center for neuroscience</v>
          </cell>
          <cell r="E112">
            <v>8614831.4499999993</v>
          </cell>
          <cell r="F112">
            <v>75218.16</v>
          </cell>
          <cell r="G112">
            <v>768363.95</v>
          </cell>
          <cell r="H112">
            <v>7771249.3399999999</v>
          </cell>
          <cell r="I112">
            <v>4179225.45</v>
          </cell>
          <cell r="J112">
            <v>4435606</v>
          </cell>
          <cell r="K112">
            <v>0</v>
          </cell>
        </row>
        <row r="113">
          <cell r="C113">
            <v>445096</v>
          </cell>
          <cell r="D113" t="str">
            <v>Center for population biology</v>
          </cell>
          <cell r="E113">
            <v>10021.51</v>
          </cell>
          <cell r="F113">
            <v>0</v>
          </cell>
          <cell r="G113">
            <v>0</v>
          </cell>
          <cell r="H113">
            <v>10021.51</v>
          </cell>
          <cell r="I113">
            <v>0</v>
          </cell>
          <cell r="J113">
            <v>10021.51</v>
          </cell>
          <cell r="K113">
            <v>0</v>
          </cell>
        </row>
        <row r="114">
          <cell r="C114">
            <v>441085</v>
          </cell>
          <cell r="D114" t="str">
            <v>Coastal and marine science institute</v>
          </cell>
          <cell r="E114">
            <v>30083.31</v>
          </cell>
          <cell r="F114">
            <v>10034.49</v>
          </cell>
          <cell r="G114">
            <v>0</v>
          </cell>
          <cell r="H114">
            <v>20048.82</v>
          </cell>
          <cell r="I114">
            <v>1622.47</v>
          </cell>
          <cell r="J114">
            <v>28460.84</v>
          </cell>
          <cell r="K114">
            <v>0</v>
          </cell>
        </row>
        <row r="115">
          <cell r="C115">
            <v>445094</v>
          </cell>
          <cell r="D115" t="str">
            <v>Evolution and ecology</v>
          </cell>
          <cell r="E115">
            <v>818470.25</v>
          </cell>
          <cell r="F115">
            <v>9827.83</v>
          </cell>
          <cell r="G115">
            <v>48095.14</v>
          </cell>
          <cell r="H115">
            <v>760547.28</v>
          </cell>
          <cell r="I115">
            <v>487966.11</v>
          </cell>
          <cell r="J115">
            <v>330504.14</v>
          </cell>
          <cell r="K115">
            <v>0</v>
          </cell>
        </row>
        <row r="116">
          <cell r="C116">
            <v>445080</v>
          </cell>
          <cell r="D116" t="str">
            <v>Exercise biology</v>
          </cell>
          <cell r="E116">
            <v>133.09</v>
          </cell>
          <cell r="F116">
            <v>0</v>
          </cell>
          <cell r="G116">
            <v>0</v>
          </cell>
          <cell r="H116">
            <v>133.09</v>
          </cell>
          <cell r="I116">
            <v>0</v>
          </cell>
          <cell r="J116">
            <v>133.09</v>
          </cell>
          <cell r="K116">
            <v>0</v>
          </cell>
        </row>
        <row r="117">
          <cell r="C117">
            <v>441000</v>
          </cell>
          <cell r="D117" t="str">
            <v>General</v>
          </cell>
          <cell r="E117">
            <v>40194</v>
          </cell>
          <cell r="F117">
            <v>40194</v>
          </cell>
          <cell r="G117">
            <v>0</v>
          </cell>
          <cell r="H117">
            <v>0</v>
          </cell>
          <cell r="I117">
            <v>0</v>
          </cell>
          <cell r="J117">
            <v>40194</v>
          </cell>
          <cell r="K117">
            <v>0</v>
          </cell>
        </row>
        <row r="118">
          <cell r="C118">
            <v>445042</v>
          </cell>
          <cell r="D118" t="str">
            <v>Genome center</v>
          </cell>
          <cell r="E118">
            <v>9750943.7100000009</v>
          </cell>
          <cell r="F118">
            <v>298675.59000000003</v>
          </cell>
          <cell r="G118">
            <v>761730.52</v>
          </cell>
          <cell r="H118">
            <v>8690537.5999999996</v>
          </cell>
          <cell r="I118">
            <v>4512098.04</v>
          </cell>
          <cell r="J118">
            <v>5238845.67</v>
          </cell>
          <cell r="K118">
            <v>0</v>
          </cell>
        </row>
        <row r="119">
          <cell r="C119">
            <v>445017</v>
          </cell>
          <cell r="D119" t="str">
            <v>Microbiology</v>
          </cell>
          <cell r="E119">
            <v>4052427.19</v>
          </cell>
          <cell r="F119">
            <v>92696.36</v>
          </cell>
          <cell r="G119">
            <v>34581.75</v>
          </cell>
          <cell r="H119">
            <v>3925149.08</v>
          </cell>
          <cell r="I119">
            <v>2255328.21</v>
          </cell>
          <cell r="J119">
            <v>1797098.98</v>
          </cell>
          <cell r="K119">
            <v>0</v>
          </cell>
        </row>
        <row r="120">
          <cell r="C120">
            <v>445039</v>
          </cell>
          <cell r="D120" t="str">
            <v>Molecular &amp; cellular biology</v>
          </cell>
          <cell r="E120">
            <v>6109473.8499999996</v>
          </cell>
          <cell r="F120">
            <v>1412667.28</v>
          </cell>
          <cell r="G120">
            <v>479487</v>
          </cell>
          <cell r="H120">
            <v>4217319.57</v>
          </cell>
          <cell r="I120">
            <v>2373010.71</v>
          </cell>
          <cell r="J120">
            <v>3736463.14</v>
          </cell>
          <cell r="K120">
            <v>0</v>
          </cell>
        </row>
        <row r="121">
          <cell r="C121">
            <v>445036</v>
          </cell>
          <cell r="D121" t="str">
            <v>Neurobiology, physiology and behavior</v>
          </cell>
          <cell r="E121">
            <v>3512974.53</v>
          </cell>
          <cell r="F121">
            <v>33325.67</v>
          </cell>
          <cell r="G121">
            <v>617409.57999999996</v>
          </cell>
          <cell r="H121">
            <v>2862239.28</v>
          </cell>
          <cell r="I121">
            <v>1805437.98</v>
          </cell>
          <cell r="J121">
            <v>1707536.55</v>
          </cell>
          <cell r="K121">
            <v>0</v>
          </cell>
        </row>
        <row r="122">
          <cell r="C122">
            <v>445023</v>
          </cell>
          <cell r="D122" t="str">
            <v>Plant biology</v>
          </cell>
          <cell r="E122">
            <v>428356.37</v>
          </cell>
          <cell r="F122">
            <v>86769.89</v>
          </cell>
          <cell r="G122">
            <v>136667.12</v>
          </cell>
          <cell r="H122">
            <v>204919.36</v>
          </cell>
          <cell r="I122">
            <v>268870.59000000003</v>
          </cell>
          <cell r="J122">
            <v>207153.91</v>
          </cell>
          <cell r="K122">
            <v>-47668.13</v>
          </cell>
        </row>
        <row r="125">
          <cell r="C125">
            <v>434410</v>
          </cell>
          <cell r="D125" t="str">
            <v>Dean's office</v>
          </cell>
          <cell r="E125">
            <v>24590.87</v>
          </cell>
          <cell r="F125">
            <v>0</v>
          </cell>
          <cell r="G125">
            <v>1261.48</v>
          </cell>
          <cell r="H125">
            <v>23329.39</v>
          </cell>
          <cell r="I125">
            <v>0</v>
          </cell>
          <cell r="J125">
            <v>24590.87</v>
          </cell>
          <cell r="K125">
            <v>0</v>
          </cell>
        </row>
        <row r="127">
          <cell r="C127">
            <v>404410</v>
          </cell>
          <cell r="D127" t="str">
            <v>General</v>
          </cell>
          <cell r="E127">
            <v>12066951.92</v>
          </cell>
          <cell r="F127">
            <v>10996995.77</v>
          </cell>
          <cell r="G127">
            <v>703832.76</v>
          </cell>
          <cell r="H127">
            <v>366123.39</v>
          </cell>
          <cell r="I127">
            <v>7466417.0999999996</v>
          </cell>
          <cell r="J127">
            <v>4600534.82</v>
          </cell>
          <cell r="K127">
            <v>0</v>
          </cell>
        </row>
        <row r="129">
          <cell r="C129">
            <v>624410</v>
          </cell>
          <cell r="D129" t="str">
            <v>General</v>
          </cell>
          <cell r="E129">
            <v>2595538.2999999998</v>
          </cell>
          <cell r="F129">
            <v>113674.3</v>
          </cell>
          <cell r="G129">
            <v>1110205.07</v>
          </cell>
          <cell r="H129">
            <v>1371658.93</v>
          </cell>
          <cell r="I129">
            <v>1059106.1299999999</v>
          </cell>
          <cell r="J129">
            <v>1536432.17</v>
          </cell>
          <cell r="K129">
            <v>0</v>
          </cell>
        </row>
        <row r="131">
          <cell r="C131">
            <v>444410</v>
          </cell>
          <cell r="D131" t="str">
            <v>Cooperative education</v>
          </cell>
          <cell r="E131">
            <v>4507127.8899999997</v>
          </cell>
          <cell r="F131">
            <v>46616.31</v>
          </cell>
          <cell r="G131">
            <v>247278.09</v>
          </cell>
          <cell r="H131">
            <v>4213233.49</v>
          </cell>
          <cell r="I131">
            <v>2059245.35</v>
          </cell>
          <cell r="J131">
            <v>2447882.54</v>
          </cell>
          <cell r="K131">
            <v>0</v>
          </cell>
        </row>
        <row r="134">
          <cell r="C134">
            <v>432400</v>
          </cell>
          <cell r="D134" t="str">
            <v>Dean's office</v>
          </cell>
          <cell r="E134">
            <v>12435498.710000001</v>
          </cell>
          <cell r="F134">
            <v>9095477.6199999992</v>
          </cell>
          <cell r="G134">
            <v>2230872.0099999998</v>
          </cell>
          <cell r="H134">
            <v>1109149.08</v>
          </cell>
          <cell r="I134">
            <v>5686862.0199999996</v>
          </cell>
          <cell r="J134">
            <v>7087821.1399999997</v>
          </cell>
          <cell r="K134">
            <v>-339184.45</v>
          </cell>
        </row>
        <row r="135">
          <cell r="C135">
            <v>432435</v>
          </cell>
          <cell r="D135" t="str">
            <v>General services-computers</v>
          </cell>
          <cell r="E135">
            <v>6943.91</v>
          </cell>
          <cell r="F135">
            <v>6943.91</v>
          </cell>
          <cell r="G135">
            <v>0</v>
          </cell>
          <cell r="H135">
            <v>0</v>
          </cell>
          <cell r="I135">
            <v>396</v>
          </cell>
          <cell r="J135">
            <v>6547.91</v>
          </cell>
          <cell r="K135">
            <v>0</v>
          </cell>
        </row>
        <row r="136">
          <cell r="C136">
            <v>432440</v>
          </cell>
          <cell r="D136" t="str">
            <v>General services-mechanical</v>
          </cell>
          <cell r="E136">
            <v>-1222.96</v>
          </cell>
          <cell r="F136">
            <v>-1222.96</v>
          </cell>
          <cell r="G136">
            <v>0</v>
          </cell>
          <cell r="H136">
            <v>0</v>
          </cell>
          <cell r="I136">
            <v>-885.56</v>
          </cell>
          <cell r="J136">
            <v>-337.4</v>
          </cell>
          <cell r="K136">
            <v>0</v>
          </cell>
        </row>
        <row r="137">
          <cell r="C137">
            <v>432408</v>
          </cell>
          <cell r="D137" t="str">
            <v>Public programs</v>
          </cell>
          <cell r="E137">
            <v>3172.33</v>
          </cell>
          <cell r="F137">
            <v>3172.33</v>
          </cell>
          <cell r="G137">
            <v>0</v>
          </cell>
          <cell r="H137">
            <v>0</v>
          </cell>
          <cell r="I137">
            <v>1952.95</v>
          </cell>
          <cell r="J137">
            <v>1219.3800000000001</v>
          </cell>
          <cell r="K137">
            <v>0</v>
          </cell>
        </row>
        <row r="139">
          <cell r="C139">
            <v>402410</v>
          </cell>
          <cell r="D139" t="str">
            <v>Applied science</v>
          </cell>
          <cell r="E139">
            <v>161175.44</v>
          </cell>
          <cell r="F139">
            <v>1059.98</v>
          </cell>
          <cell r="G139">
            <v>0</v>
          </cell>
          <cell r="H139">
            <v>160115.46</v>
          </cell>
          <cell r="I139">
            <v>-2061.48</v>
          </cell>
          <cell r="J139">
            <v>163236.92000000001</v>
          </cell>
          <cell r="K139">
            <v>0</v>
          </cell>
        </row>
        <row r="140">
          <cell r="C140">
            <v>402405</v>
          </cell>
          <cell r="D140" t="str">
            <v>Biological and agricultural engineering</v>
          </cell>
          <cell r="E140">
            <v>1181073.1299999999</v>
          </cell>
          <cell r="F140">
            <v>1151328.98</v>
          </cell>
          <cell r="G140">
            <v>2906.04</v>
          </cell>
          <cell r="H140">
            <v>26838.11</v>
          </cell>
          <cell r="I140">
            <v>778672.14</v>
          </cell>
          <cell r="J140">
            <v>404662.99</v>
          </cell>
          <cell r="K140">
            <v>-2262</v>
          </cell>
        </row>
        <row r="141">
          <cell r="C141">
            <v>402436</v>
          </cell>
          <cell r="D141" t="str">
            <v>Biomedical engineering</v>
          </cell>
          <cell r="E141">
            <v>8753864.2400000002</v>
          </cell>
          <cell r="F141">
            <v>7327301.4900000002</v>
          </cell>
          <cell r="G141">
            <v>1335423.73</v>
          </cell>
          <cell r="H141">
            <v>91139.02</v>
          </cell>
          <cell r="I141">
            <v>5284570.3</v>
          </cell>
          <cell r="J141">
            <v>3974749.61</v>
          </cell>
          <cell r="K141">
            <v>-505455.67</v>
          </cell>
        </row>
        <row r="142">
          <cell r="C142">
            <v>402417</v>
          </cell>
          <cell r="D142" t="str">
            <v>Chemical engineering</v>
          </cell>
          <cell r="E142">
            <v>5113558.3</v>
          </cell>
          <cell r="F142">
            <v>4820872.3</v>
          </cell>
          <cell r="G142">
            <v>154003.66</v>
          </cell>
          <cell r="H142">
            <v>138682.34</v>
          </cell>
          <cell r="I142">
            <v>3189678</v>
          </cell>
          <cell r="J142">
            <v>1923880.3</v>
          </cell>
          <cell r="K142">
            <v>0</v>
          </cell>
        </row>
        <row r="143">
          <cell r="C143">
            <v>402415</v>
          </cell>
          <cell r="D143" t="str">
            <v>Chemical engineering &amp; material science</v>
          </cell>
          <cell r="E143">
            <v>-26284.9</v>
          </cell>
          <cell r="F143">
            <v>-20343.09</v>
          </cell>
          <cell r="G143">
            <v>-5941.81</v>
          </cell>
          <cell r="H143">
            <v>0</v>
          </cell>
          <cell r="I143">
            <v>-13326.06</v>
          </cell>
          <cell r="J143">
            <v>-12958.84</v>
          </cell>
          <cell r="K143">
            <v>0</v>
          </cell>
        </row>
        <row r="144">
          <cell r="C144">
            <v>402420</v>
          </cell>
          <cell r="D144" t="str">
            <v>Civil and environmental engineering</v>
          </cell>
          <cell r="E144">
            <v>9344281.0099999998</v>
          </cell>
          <cell r="F144">
            <v>8833532.9399999995</v>
          </cell>
          <cell r="G144">
            <v>126964.83</v>
          </cell>
          <cell r="H144">
            <v>383783.24</v>
          </cell>
          <cell r="I144">
            <v>6375603.29</v>
          </cell>
          <cell r="J144">
            <v>2989150.22</v>
          </cell>
          <cell r="K144">
            <v>-20472.5</v>
          </cell>
        </row>
        <row r="145">
          <cell r="C145">
            <v>402423</v>
          </cell>
          <cell r="D145" t="str">
            <v>Computer science</v>
          </cell>
          <cell r="E145">
            <v>9982969.9399999995</v>
          </cell>
          <cell r="F145">
            <v>9776016.5399999991</v>
          </cell>
          <cell r="G145">
            <v>188130.71</v>
          </cell>
          <cell r="H145">
            <v>18822.689999999999</v>
          </cell>
          <cell r="I145">
            <v>7056845.0800000001</v>
          </cell>
          <cell r="J145">
            <v>2926124.86</v>
          </cell>
          <cell r="K145">
            <v>0</v>
          </cell>
        </row>
        <row r="146">
          <cell r="C146">
            <v>402411</v>
          </cell>
          <cell r="D146" t="str">
            <v>Department administration</v>
          </cell>
          <cell r="E146">
            <v>1043995.78</v>
          </cell>
          <cell r="F146">
            <v>1043995.78</v>
          </cell>
          <cell r="G146">
            <v>0</v>
          </cell>
          <cell r="H146">
            <v>0</v>
          </cell>
          <cell r="I146">
            <v>670509.52</v>
          </cell>
          <cell r="J146">
            <v>373486.26</v>
          </cell>
          <cell r="K146">
            <v>0</v>
          </cell>
        </row>
        <row r="147">
          <cell r="C147">
            <v>402425</v>
          </cell>
          <cell r="D147" t="str">
            <v>Electrical and computer engineering</v>
          </cell>
          <cell r="E147">
            <v>11554337.300000001</v>
          </cell>
          <cell r="F147">
            <v>10297361.810000001</v>
          </cell>
          <cell r="G147">
            <v>537603.21</v>
          </cell>
          <cell r="H147">
            <v>719372.28</v>
          </cell>
          <cell r="I147">
            <v>7039290.54</v>
          </cell>
          <cell r="J147">
            <v>4515046.76</v>
          </cell>
          <cell r="K147">
            <v>0</v>
          </cell>
        </row>
        <row r="148">
          <cell r="C148">
            <v>402400</v>
          </cell>
          <cell r="D148" t="str">
            <v>General</v>
          </cell>
          <cell r="E148">
            <v>2737639.16</v>
          </cell>
          <cell r="F148">
            <v>2737639.16</v>
          </cell>
          <cell r="G148">
            <v>0</v>
          </cell>
          <cell r="H148">
            <v>0</v>
          </cell>
          <cell r="I148">
            <v>0</v>
          </cell>
          <cell r="J148">
            <v>2737639.16</v>
          </cell>
          <cell r="K148">
            <v>0</v>
          </cell>
        </row>
        <row r="149">
          <cell r="C149">
            <v>402418</v>
          </cell>
          <cell r="D149" t="str">
            <v>Material science &amp; engineering</v>
          </cell>
          <cell r="E149">
            <v>3797081.22</v>
          </cell>
          <cell r="F149">
            <v>3519253.78</v>
          </cell>
          <cell r="G149">
            <v>277832.67</v>
          </cell>
          <cell r="H149">
            <v>-5.23</v>
          </cell>
          <cell r="I149">
            <v>2511977.4300000002</v>
          </cell>
          <cell r="J149">
            <v>1410112.23</v>
          </cell>
          <cell r="K149">
            <v>-125008.44</v>
          </cell>
        </row>
        <row r="150">
          <cell r="C150">
            <v>402450</v>
          </cell>
          <cell r="D150" t="str">
            <v>Mechanical and aeronautical engineering</v>
          </cell>
          <cell r="E150">
            <v>9251006.3000000007</v>
          </cell>
          <cell r="F150">
            <v>8224770.9900000002</v>
          </cell>
          <cell r="G150">
            <v>917512.61</v>
          </cell>
          <cell r="H150">
            <v>108722.7</v>
          </cell>
          <cell r="I150">
            <v>6148291.9299999997</v>
          </cell>
          <cell r="J150">
            <v>3110807.93</v>
          </cell>
          <cell r="K150">
            <v>-8093.56</v>
          </cell>
        </row>
        <row r="152">
          <cell r="C152">
            <v>622417</v>
          </cell>
          <cell r="D152" t="str">
            <v>Chemical engineering</v>
          </cell>
          <cell r="E152">
            <v>6082.95</v>
          </cell>
          <cell r="F152">
            <v>0</v>
          </cell>
          <cell r="G152">
            <v>0</v>
          </cell>
          <cell r="H152">
            <v>6082.95</v>
          </cell>
          <cell r="I152">
            <v>2802.1</v>
          </cell>
          <cell r="J152">
            <v>3280.85</v>
          </cell>
          <cell r="K152">
            <v>0</v>
          </cell>
        </row>
        <row r="153">
          <cell r="C153">
            <v>622415</v>
          </cell>
          <cell r="D153" t="str">
            <v>Chemical engineering &amp; material science</v>
          </cell>
          <cell r="E153">
            <v>6.82</v>
          </cell>
          <cell r="F153">
            <v>0</v>
          </cell>
          <cell r="G153">
            <v>0</v>
          </cell>
          <cell r="H153">
            <v>6.82</v>
          </cell>
          <cell r="I153">
            <v>0</v>
          </cell>
          <cell r="J153">
            <v>6.82</v>
          </cell>
          <cell r="K153">
            <v>0</v>
          </cell>
        </row>
        <row r="154">
          <cell r="C154">
            <v>622420</v>
          </cell>
          <cell r="D154" t="str">
            <v>Civil and environmental engineering</v>
          </cell>
          <cell r="E154">
            <v>184065.84</v>
          </cell>
          <cell r="F154">
            <v>0</v>
          </cell>
          <cell r="G154">
            <v>176429.21</v>
          </cell>
          <cell r="H154">
            <v>7636.63</v>
          </cell>
          <cell r="I154">
            <v>119438.7</v>
          </cell>
          <cell r="J154">
            <v>64627.14</v>
          </cell>
          <cell r="K154">
            <v>0</v>
          </cell>
        </row>
        <row r="155">
          <cell r="C155">
            <v>622400</v>
          </cell>
          <cell r="D155" t="str">
            <v>General</v>
          </cell>
          <cell r="E155">
            <v>49756.06</v>
          </cell>
          <cell r="F155">
            <v>0</v>
          </cell>
          <cell r="G155">
            <v>42938</v>
          </cell>
          <cell r="H155">
            <v>6818.06</v>
          </cell>
          <cell r="I155">
            <v>4285.7</v>
          </cell>
          <cell r="J155">
            <v>51048.66</v>
          </cell>
          <cell r="K155">
            <v>-5578.3</v>
          </cell>
        </row>
        <row r="156">
          <cell r="C156">
            <v>622450</v>
          </cell>
          <cell r="D156" t="str">
            <v>Mechanical and aeronautical engineering</v>
          </cell>
          <cell r="E156">
            <v>165265.81</v>
          </cell>
          <cell r="F156">
            <v>0</v>
          </cell>
          <cell r="G156">
            <v>0</v>
          </cell>
          <cell r="H156">
            <v>165265.81</v>
          </cell>
          <cell r="I156">
            <v>137176.6</v>
          </cell>
          <cell r="J156">
            <v>28089.21</v>
          </cell>
          <cell r="K156">
            <v>0</v>
          </cell>
        </row>
        <row r="158">
          <cell r="C158">
            <v>442410</v>
          </cell>
          <cell r="D158" t="str">
            <v>Applied science</v>
          </cell>
          <cell r="E158">
            <v>9086.4699999999993</v>
          </cell>
          <cell r="F158">
            <v>8540.07</v>
          </cell>
          <cell r="G158">
            <v>546.4</v>
          </cell>
          <cell r="H158">
            <v>0</v>
          </cell>
          <cell r="I158">
            <v>0</v>
          </cell>
          <cell r="J158">
            <v>9086.4699999999993</v>
          </cell>
          <cell r="K158">
            <v>0</v>
          </cell>
        </row>
        <row r="159">
          <cell r="C159">
            <v>442436</v>
          </cell>
          <cell r="D159" t="str">
            <v>Biomedical engineering</v>
          </cell>
          <cell r="E159">
            <v>10464339.26</v>
          </cell>
          <cell r="F159">
            <v>290998.01</v>
          </cell>
          <cell r="G159">
            <v>510309.57</v>
          </cell>
          <cell r="H159">
            <v>9663031.6799999997</v>
          </cell>
          <cell r="I159">
            <v>5666497.5099999998</v>
          </cell>
          <cell r="J159">
            <v>4797841.75</v>
          </cell>
          <cell r="K159">
            <v>0</v>
          </cell>
        </row>
        <row r="160">
          <cell r="C160">
            <v>442417</v>
          </cell>
          <cell r="D160" t="str">
            <v>Chemical engineering</v>
          </cell>
          <cell r="E160">
            <v>2059299.53</v>
          </cell>
          <cell r="F160">
            <v>91310.95</v>
          </cell>
          <cell r="G160">
            <v>166292.78</v>
          </cell>
          <cell r="H160">
            <v>1801695.8</v>
          </cell>
          <cell r="I160">
            <v>1115309.72</v>
          </cell>
          <cell r="J160">
            <v>943989.81</v>
          </cell>
          <cell r="K160">
            <v>0</v>
          </cell>
        </row>
        <row r="161">
          <cell r="C161">
            <v>442415</v>
          </cell>
          <cell r="D161" t="str">
            <v>Chemical engineering &amp; material science</v>
          </cell>
          <cell r="E161">
            <v>20346.98</v>
          </cell>
          <cell r="F161">
            <v>-2811.62</v>
          </cell>
          <cell r="G161">
            <v>1894.18</v>
          </cell>
          <cell r="H161">
            <v>21264.42</v>
          </cell>
          <cell r="I161">
            <v>-3159.97</v>
          </cell>
          <cell r="J161">
            <v>23506.95</v>
          </cell>
          <cell r="K161">
            <v>0</v>
          </cell>
        </row>
        <row r="162">
          <cell r="C162">
            <v>442420</v>
          </cell>
          <cell r="D162" t="str">
            <v>Civil and environmental engineering</v>
          </cell>
          <cell r="E162">
            <v>11671930.390000001</v>
          </cell>
          <cell r="F162">
            <v>578020.63</v>
          </cell>
          <cell r="G162">
            <v>399150.22</v>
          </cell>
          <cell r="H162">
            <v>10694759.539999999</v>
          </cell>
          <cell r="I162">
            <v>5915242.0599999996</v>
          </cell>
          <cell r="J162">
            <v>5766907.5199999996</v>
          </cell>
          <cell r="K162">
            <v>-10219.19</v>
          </cell>
        </row>
        <row r="163">
          <cell r="C163">
            <v>442423</v>
          </cell>
          <cell r="D163" t="str">
            <v>Computer science</v>
          </cell>
          <cell r="E163">
            <v>4984226.46</v>
          </cell>
          <cell r="F163">
            <v>826</v>
          </cell>
          <cell r="G163">
            <v>267536.73</v>
          </cell>
          <cell r="H163">
            <v>4715863.7300000004</v>
          </cell>
          <cell r="I163">
            <v>2616853.88</v>
          </cell>
          <cell r="J163">
            <v>2367372.58</v>
          </cell>
          <cell r="K163">
            <v>0</v>
          </cell>
        </row>
        <row r="164">
          <cell r="C164">
            <v>442425</v>
          </cell>
          <cell r="D164" t="str">
            <v>Electrical and computer engineering</v>
          </cell>
          <cell r="E164">
            <v>8549140.7899999991</v>
          </cell>
          <cell r="F164">
            <v>-11941.18</v>
          </cell>
          <cell r="G164">
            <v>1276967.99</v>
          </cell>
          <cell r="H164">
            <v>7284113.9800000004</v>
          </cell>
          <cell r="I164">
            <v>4056181.98</v>
          </cell>
          <cell r="J164">
            <v>4496353.8099999996</v>
          </cell>
          <cell r="K164">
            <v>-3395</v>
          </cell>
        </row>
        <row r="165">
          <cell r="C165">
            <v>442401</v>
          </cell>
          <cell r="D165" t="str">
            <v>General</v>
          </cell>
          <cell r="E165">
            <v>196635.37</v>
          </cell>
          <cell r="F165">
            <v>193100.42</v>
          </cell>
          <cell r="G165">
            <v>25</v>
          </cell>
          <cell r="H165">
            <v>3509.95</v>
          </cell>
          <cell r="I165">
            <v>0</v>
          </cell>
          <cell r="J165">
            <v>196635.37</v>
          </cell>
          <cell r="K165">
            <v>0</v>
          </cell>
        </row>
        <row r="166">
          <cell r="C166">
            <v>442418</v>
          </cell>
          <cell r="D166" t="str">
            <v>Material science &amp; engineering</v>
          </cell>
          <cell r="E166">
            <v>517498.4</v>
          </cell>
          <cell r="F166">
            <v>0</v>
          </cell>
          <cell r="G166">
            <v>54544.87</v>
          </cell>
          <cell r="H166">
            <v>462953.53</v>
          </cell>
          <cell r="I166">
            <v>279403.71999999997</v>
          </cell>
          <cell r="J166">
            <v>238094.68</v>
          </cell>
          <cell r="K166">
            <v>0</v>
          </cell>
        </row>
        <row r="167">
          <cell r="C167">
            <v>442450</v>
          </cell>
          <cell r="D167" t="str">
            <v>Mechanical and aeronautical engineering</v>
          </cell>
          <cell r="E167">
            <v>6191446.5700000003</v>
          </cell>
          <cell r="F167">
            <v>4774.1000000000004</v>
          </cell>
          <cell r="G167">
            <v>53678.33</v>
          </cell>
          <cell r="H167">
            <v>6132994.1399999997</v>
          </cell>
          <cell r="I167">
            <v>3457794.64</v>
          </cell>
          <cell r="J167">
            <v>2733651.93</v>
          </cell>
          <cell r="K167">
            <v>0</v>
          </cell>
        </row>
        <row r="168">
          <cell r="C168">
            <v>442426</v>
          </cell>
          <cell r="D168" t="str">
            <v>Micro-electronics</v>
          </cell>
          <cell r="E168">
            <v>79.38</v>
          </cell>
          <cell r="F168">
            <v>79.38</v>
          </cell>
          <cell r="G168">
            <v>0</v>
          </cell>
          <cell r="H168">
            <v>0</v>
          </cell>
          <cell r="I168">
            <v>0</v>
          </cell>
          <cell r="J168">
            <v>79.38</v>
          </cell>
          <cell r="K168">
            <v>0</v>
          </cell>
        </row>
        <row r="171">
          <cell r="C171">
            <v>430100</v>
          </cell>
          <cell r="D171" t="str">
            <v>Dean's office</v>
          </cell>
          <cell r="E171">
            <v>648273.71</v>
          </cell>
          <cell r="F171">
            <v>572322</v>
          </cell>
          <cell r="G171">
            <v>7036.36</v>
          </cell>
          <cell r="H171">
            <v>68915.350000000006</v>
          </cell>
          <cell r="I171">
            <v>508539.19</v>
          </cell>
          <cell r="J171">
            <v>139734.51999999999</v>
          </cell>
          <cell r="K171">
            <v>0</v>
          </cell>
        </row>
        <row r="173">
          <cell r="C173">
            <v>400100</v>
          </cell>
          <cell r="D173" t="str">
            <v>General</v>
          </cell>
          <cell r="E173">
            <v>22987772.02</v>
          </cell>
          <cell r="F173">
            <v>7052620.9199999999</v>
          </cell>
          <cell r="G173">
            <v>15075058.779999999</v>
          </cell>
          <cell r="H173">
            <v>860092.32</v>
          </cell>
          <cell r="I173">
            <v>13665216.41</v>
          </cell>
          <cell r="J173">
            <v>9322880.6099999994</v>
          </cell>
          <cell r="K173">
            <v>-325</v>
          </cell>
        </row>
        <row r="175">
          <cell r="C175">
            <v>620100</v>
          </cell>
          <cell r="D175" t="str">
            <v>General</v>
          </cell>
          <cell r="E175">
            <v>526075.46</v>
          </cell>
          <cell r="F175">
            <v>20.62</v>
          </cell>
          <cell r="G175">
            <v>522675.74</v>
          </cell>
          <cell r="H175">
            <v>3379.1</v>
          </cell>
          <cell r="I175">
            <v>251029.11</v>
          </cell>
          <cell r="J175">
            <v>276796.34999999998</v>
          </cell>
          <cell r="K175">
            <v>-1750</v>
          </cell>
        </row>
        <row r="177">
          <cell r="C177">
            <v>440100</v>
          </cell>
          <cell r="D177" t="str">
            <v>General</v>
          </cell>
          <cell r="E177">
            <v>569702.68999999994</v>
          </cell>
          <cell r="F177">
            <v>0</v>
          </cell>
          <cell r="G177">
            <v>292942.95</v>
          </cell>
          <cell r="H177">
            <v>276759.74</v>
          </cell>
          <cell r="I177">
            <v>292662.5</v>
          </cell>
          <cell r="J177">
            <v>277040.19</v>
          </cell>
          <cell r="K177">
            <v>0</v>
          </cell>
        </row>
        <row r="180">
          <cell r="C180">
            <v>433600</v>
          </cell>
          <cell r="D180" t="str">
            <v>Dean's office</v>
          </cell>
          <cell r="E180">
            <v>2012308.85</v>
          </cell>
          <cell r="F180">
            <v>347243.12</v>
          </cell>
          <cell r="G180">
            <v>1355737.19</v>
          </cell>
          <cell r="H180">
            <v>309328.53999999998</v>
          </cell>
          <cell r="I180">
            <v>1238793.42</v>
          </cell>
          <cell r="J180">
            <v>773515.43</v>
          </cell>
          <cell r="K180">
            <v>0</v>
          </cell>
        </row>
        <row r="181">
          <cell r="C181">
            <v>433601</v>
          </cell>
          <cell r="D181" t="str">
            <v>Law review</v>
          </cell>
          <cell r="E181">
            <v>1062026.6100000001</v>
          </cell>
          <cell r="F181">
            <v>0</v>
          </cell>
          <cell r="G181">
            <v>1057281.21</v>
          </cell>
          <cell r="H181">
            <v>4745.3999999999996</v>
          </cell>
          <cell r="I181">
            <v>619765.67000000004</v>
          </cell>
          <cell r="J181">
            <v>442260.94</v>
          </cell>
          <cell r="K181">
            <v>0</v>
          </cell>
        </row>
        <row r="183">
          <cell r="C183">
            <v>403601</v>
          </cell>
          <cell r="D183" t="str">
            <v>General</v>
          </cell>
          <cell r="E183">
            <v>16568417.460000001</v>
          </cell>
          <cell r="F183">
            <v>7260593.9900000002</v>
          </cell>
          <cell r="G183">
            <v>9234585.9700000007</v>
          </cell>
          <cell r="H183">
            <v>73237.5</v>
          </cell>
          <cell r="I183">
            <v>11281162.92</v>
          </cell>
          <cell r="J183">
            <v>5287254.54</v>
          </cell>
          <cell r="K183">
            <v>0</v>
          </cell>
        </row>
        <row r="185">
          <cell r="C185">
            <v>623600</v>
          </cell>
          <cell r="D185" t="str">
            <v>Indigent legal service</v>
          </cell>
          <cell r="E185">
            <v>973681.19</v>
          </cell>
          <cell r="F185">
            <v>0</v>
          </cell>
          <cell r="G185">
            <v>893497.21</v>
          </cell>
          <cell r="H185">
            <v>80183.98</v>
          </cell>
          <cell r="I185">
            <v>604247.92000000004</v>
          </cell>
          <cell r="J185">
            <v>369433.27</v>
          </cell>
          <cell r="K185">
            <v>0</v>
          </cell>
        </row>
        <row r="186">
          <cell r="C186">
            <v>623620</v>
          </cell>
          <cell r="D186" t="str">
            <v>Outreach</v>
          </cell>
          <cell r="E186">
            <v>102072.5</v>
          </cell>
          <cell r="F186">
            <v>102072.5</v>
          </cell>
          <cell r="G186">
            <v>0</v>
          </cell>
          <cell r="H186">
            <v>0</v>
          </cell>
          <cell r="I186">
            <v>58878.23</v>
          </cell>
          <cell r="J186">
            <v>43194.27</v>
          </cell>
          <cell r="K186">
            <v>0</v>
          </cell>
        </row>
        <row r="188">
          <cell r="C188">
            <v>443600</v>
          </cell>
          <cell r="D188" t="str">
            <v>General</v>
          </cell>
          <cell r="E188">
            <v>468302.87</v>
          </cell>
          <cell r="F188">
            <v>11763.64</v>
          </cell>
          <cell r="G188">
            <v>406719.69</v>
          </cell>
          <cell r="H188">
            <v>49819.54</v>
          </cell>
          <cell r="I188">
            <v>264452.32</v>
          </cell>
          <cell r="J188">
            <v>203850.55</v>
          </cell>
          <cell r="K188">
            <v>0</v>
          </cell>
        </row>
        <row r="191">
          <cell r="C191">
            <v>434000</v>
          </cell>
          <cell r="D191" t="str">
            <v>Dean's office</v>
          </cell>
          <cell r="E191">
            <v>15437078.619999999</v>
          </cell>
          <cell r="F191">
            <v>12388347.220000001</v>
          </cell>
          <cell r="G191">
            <v>2696216.45</v>
          </cell>
          <cell r="H191">
            <v>352514.95</v>
          </cell>
          <cell r="I191">
            <v>7606135.6699999999</v>
          </cell>
          <cell r="J191">
            <v>8070536.5499999998</v>
          </cell>
          <cell r="K191">
            <v>-239593.60000000001</v>
          </cell>
        </row>
        <row r="192">
          <cell r="C192">
            <v>434026</v>
          </cell>
          <cell r="D192" t="str">
            <v>Dramatic art production</v>
          </cell>
          <cell r="E192">
            <v>683054.16</v>
          </cell>
          <cell r="F192">
            <v>646616.39</v>
          </cell>
          <cell r="G192">
            <v>36437.769999999997</v>
          </cell>
          <cell r="H192">
            <v>0</v>
          </cell>
          <cell r="I192">
            <v>412114.12</v>
          </cell>
          <cell r="J192">
            <v>282965.03999999998</v>
          </cell>
          <cell r="K192">
            <v>-12025</v>
          </cell>
        </row>
        <row r="193">
          <cell r="C193">
            <v>434200</v>
          </cell>
          <cell r="D193" t="str">
            <v>Statistical laboratory</v>
          </cell>
          <cell r="E193">
            <v>203651.74</v>
          </cell>
          <cell r="F193">
            <v>187293.49</v>
          </cell>
          <cell r="G193">
            <v>16358.25</v>
          </cell>
          <cell r="H193">
            <v>0</v>
          </cell>
          <cell r="I193">
            <v>141816.85</v>
          </cell>
          <cell r="J193">
            <v>73709.89</v>
          </cell>
          <cell r="K193">
            <v>-11875</v>
          </cell>
        </row>
        <row r="195">
          <cell r="C195">
            <v>404089</v>
          </cell>
          <cell r="D195" t="str">
            <v>African american and african studies</v>
          </cell>
          <cell r="E195">
            <v>1224776.94</v>
          </cell>
          <cell r="F195">
            <v>1088237.3799999999</v>
          </cell>
          <cell r="G195">
            <v>59278.19</v>
          </cell>
          <cell r="H195">
            <v>77261.37</v>
          </cell>
          <cell r="I195">
            <v>873832.99</v>
          </cell>
          <cell r="J195">
            <v>350943.95</v>
          </cell>
          <cell r="K195">
            <v>0</v>
          </cell>
        </row>
        <row r="196">
          <cell r="C196">
            <v>404005</v>
          </cell>
          <cell r="D196" t="str">
            <v>American studies</v>
          </cell>
          <cell r="E196">
            <v>1315753.49</v>
          </cell>
          <cell r="F196">
            <v>1211860.5900000001</v>
          </cell>
          <cell r="G196">
            <v>83581.259999999995</v>
          </cell>
          <cell r="H196">
            <v>20311.64</v>
          </cell>
          <cell r="I196">
            <v>967918.17</v>
          </cell>
          <cell r="J196">
            <v>347835.32</v>
          </cell>
          <cell r="K196">
            <v>0</v>
          </cell>
        </row>
        <row r="197">
          <cell r="C197">
            <v>404008</v>
          </cell>
          <cell r="D197" t="str">
            <v>Anthropology</v>
          </cell>
          <cell r="E197">
            <v>4601981.3</v>
          </cell>
          <cell r="F197">
            <v>4155121.36</v>
          </cell>
          <cell r="G197">
            <v>290114.09999999998</v>
          </cell>
          <cell r="H197">
            <v>156745.84</v>
          </cell>
          <cell r="I197">
            <v>3159447.92</v>
          </cell>
          <cell r="J197">
            <v>1442533.38</v>
          </cell>
          <cell r="K197">
            <v>0</v>
          </cell>
        </row>
        <row r="198">
          <cell r="C198">
            <v>404031</v>
          </cell>
          <cell r="D198" t="str">
            <v>Anthropology, and sociology administrati</v>
          </cell>
          <cell r="E198">
            <v>1392288.1</v>
          </cell>
          <cell r="F198">
            <v>1384566.9</v>
          </cell>
          <cell r="G198">
            <v>7721.2</v>
          </cell>
          <cell r="H198">
            <v>0</v>
          </cell>
          <cell r="I198">
            <v>912461.05</v>
          </cell>
          <cell r="J198">
            <v>479827.05</v>
          </cell>
          <cell r="K198">
            <v>0</v>
          </cell>
        </row>
        <row r="199">
          <cell r="C199">
            <v>404012</v>
          </cell>
          <cell r="D199" t="str">
            <v>Art</v>
          </cell>
          <cell r="E199">
            <v>7647923.6100000003</v>
          </cell>
          <cell r="F199">
            <v>7187861.1299999999</v>
          </cell>
          <cell r="G199">
            <v>309236.40999999997</v>
          </cell>
          <cell r="H199">
            <v>150826.07</v>
          </cell>
          <cell r="I199">
            <v>5052658.97</v>
          </cell>
          <cell r="J199">
            <v>2595264.64</v>
          </cell>
          <cell r="K199">
            <v>0</v>
          </cell>
        </row>
        <row r="200">
          <cell r="C200">
            <v>404094</v>
          </cell>
          <cell r="D200" t="str">
            <v>Asian american studies</v>
          </cell>
          <cell r="E200">
            <v>1315546.3999999999</v>
          </cell>
          <cell r="F200">
            <v>1293358.45</v>
          </cell>
          <cell r="G200">
            <v>15236.76</v>
          </cell>
          <cell r="H200">
            <v>6951.19</v>
          </cell>
          <cell r="I200">
            <v>949624.89</v>
          </cell>
          <cell r="J200">
            <v>365921.51</v>
          </cell>
          <cell r="K200">
            <v>0</v>
          </cell>
        </row>
        <row r="201">
          <cell r="C201">
            <v>404058</v>
          </cell>
          <cell r="D201" t="str">
            <v>Center for mind and brain</v>
          </cell>
          <cell r="E201">
            <v>508443.3</v>
          </cell>
          <cell r="F201">
            <v>234185.88</v>
          </cell>
          <cell r="G201">
            <v>36582.69</v>
          </cell>
          <cell r="H201">
            <v>237674.73</v>
          </cell>
          <cell r="I201">
            <v>134625.44</v>
          </cell>
          <cell r="J201">
            <v>373817.86</v>
          </cell>
          <cell r="K201">
            <v>0</v>
          </cell>
        </row>
        <row r="202">
          <cell r="C202">
            <v>404024</v>
          </cell>
          <cell r="D202" t="str">
            <v>Chemistry</v>
          </cell>
          <cell r="E202">
            <v>18102176.390000001</v>
          </cell>
          <cell r="F202">
            <v>17286342.989999998</v>
          </cell>
          <cell r="G202">
            <v>743436.4</v>
          </cell>
          <cell r="H202">
            <v>72397</v>
          </cell>
          <cell r="I202">
            <v>11866803.220000001</v>
          </cell>
          <cell r="J202">
            <v>6239473.29</v>
          </cell>
          <cell r="K202">
            <v>-4100.12</v>
          </cell>
        </row>
        <row r="203">
          <cell r="C203">
            <v>404090</v>
          </cell>
          <cell r="D203" t="str">
            <v>Chicano and chicana studies</v>
          </cell>
          <cell r="E203">
            <v>2017511.89</v>
          </cell>
          <cell r="F203">
            <v>1954645.34</v>
          </cell>
          <cell r="G203">
            <v>56192.71</v>
          </cell>
          <cell r="H203">
            <v>6673.84</v>
          </cell>
          <cell r="I203">
            <v>1459725.95</v>
          </cell>
          <cell r="J203">
            <v>557785.93999999994</v>
          </cell>
          <cell r="K203">
            <v>0</v>
          </cell>
        </row>
        <row r="204">
          <cell r="C204">
            <v>404009</v>
          </cell>
          <cell r="D204" t="str">
            <v>Chinese and japanese</v>
          </cell>
          <cell r="E204">
            <v>2968458.48</v>
          </cell>
          <cell r="F204">
            <v>2925011.15</v>
          </cell>
          <cell r="G204">
            <v>39511.660000000003</v>
          </cell>
          <cell r="H204">
            <v>3935.67</v>
          </cell>
          <cell r="I204">
            <v>1987964.48</v>
          </cell>
          <cell r="J204">
            <v>980494</v>
          </cell>
          <cell r="K204">
            <v>0</v>
          </cell>
        </row>
        <row r="205">
          <cell r="C205">
            <v>404085</v>
          </cell>
          <cell r="D205" t="str">
            <v>Classics</v>
          </cell>
          <cell r="E205">
            <v>765755.09</v>
          </cell>
          <cell r="F205">
            <v>747663.18</v>
          </cell>
          <cell r="G205">
            <v>18091.91</v>
          </cell>
          <cell r="H205">
            <v>0</v>
          </cell>
          <cell r="I205">
            <v>533644.76</v>
          </cell>
          <cell r="J205">
            <v>232110.33</v>
          </cell>
          <cell r="K205">
            <v>0</v>
          </cell>
        </row>
        <row r="206">
          <cell r="C206">
            <v>404082</v>
          </cell>
          <cell r="D206" t="str">
            <v>Communication</v>
          </cell>
          <cell r="E206">
            <v>3422028.42</v>
          </cell>
          <cell r="F206">
            <v>3340795.91</v>
          </cell>
          <cell r="G206">
            <v>79455.009999999995</v>
          </cell>
          <cell r="H206">
            <v>1777.5</v>
          </cell>
          <cell r="I206">
            <v>2451551.9500000002</v>
          </cell>
          <cell r="J206">
            <v>970476.47</v>
          </cell>
          <cell r="K206">
            <v>0</v>
          </cell>
        </row>
        <row r="207">
          <cell r="C207">
            <v>404002</v>
          </cell>
          <cell r="D207" t="str">
            <v>Comparative literature</v>
          </cell>
          <cell r="E207">
            <v>2202903.39</v>
          </cell>
          <cell r="F207">
            <v>2184605.38</v>
          </cell>
          <cell r="G207">
            <v>18298.009999999998</v>
          </cell>
          <cell r="H207">
            <v>0</v>
          </cell>
          <cell r="I207">
            <v>1611871.45</v>
          </cell>
          <cell r="J207">
            <v>591031.93999999994</v>
          </cell>
          <cell r="K207">
            <v>0</v>
          </cell>
        </row>
        <row r="208">
          <cell r="C208">
            <v>404011</v>
          </cell>
          <cell r="D208" t="str">
            <v>Critical theory program</v>
          </cell>
          <cell r="E208">
            <v>15916.36</v>
          </cell>
          <cell r="F208">
            <v>200</v>
          </cell>
          <cell r="G208">
            <v>15716.36</v>
          </cell>
          <cell r="H208">
            <v>0</v>
          </cell>
          <cell r="I208">
            <v>0</v>
          </cell>
          <cell r="J208">
            <v>15916.36</v>
          </cell>
          <cell r="K208">
            <v>0</v>
          </cell>
        </row>
        <row r="209">
          <cell r="C209">
            <v>404001</v>
          </cell>
          <cell r="D209" t="str">
            <v>Department and Research Administration</v>
          </cell>
          <cell r="E209">
            <v>4423271.05</v>
          </cell>
          <cell r="F209">
            <v>3838691.55</v>
          </cell>
          <cell r="G209">
            <v>495251.8</v>
          </cell>
          <cell r="H209">
            <v>89327.7</v>
          </cell>
          <cell r="I209">
            <v>2597105.09</v>
          </cell>
          <cell r="J209">
            <v>1862782.84</v>
          </cell>
          <cell r="K209">
            <v>-36616.879999999997</v>
          </cell>
        </row>
        <row r="210">
          <cell r="C210">
            <v>404065</v>
          </cell>
          <cell r="D210" t="str">
            <v>Design</v>
          </cell>
          <cell r="E210">
            <v>4734313.71</v>
          </cell>
          <cell r="F210">
            <v>4074643.98</v>
          </cell>
          <cell r="G210">
            <v>247795.36</v>
          </cell>
          <cell r="H210">
            <v>411874.37</v>
          </cell>
          <cell r="I210">
            <v>3079730.15</v>
          </cell>
          <cell r="J210">
            <v>1655847.56</v>
          </cell>
          <cell r="K210">
            <v>-1264</v>
          </cell>
        </row>
        <row r="211">
          <cell r="C211">
            <v>404026</v>
          </cell>
          <cell r="D211" t="str">
            <v>Dramatic art</v>
          </cell>
          <cell r="E211">
            <v>2288848.9700000002</v>
          </cell>
          <cell r="F211">
            <v>2062801.13</v>
          </cell>
          <cell r="G211">
            <v>95009.89</v>
          </cell>
          <cell r="H211">
            <v>131037.95</v>
          </cell>
          <cell r="I211">
            <v>1624911.08</v>
          </cell>
          <cell r="J211">
            <v>664007.89</v>
          </cell>
          <cell r="K211">
            <v>-70</v>
          </cell>
        </row>
        <row r="212">
          <cell r="C212">
            <v>404019</v>
          </cell>
          <cell r="D212" t="str">
            <v>East asian studies program</v>
          </cell>
          <cell r="E212">
            <v>68937.77</v>
          </cell>
          <cell r="F212">
            <v>39184.74</v>
          </cell>
          <cell r="G212">
            <v>29753.03</v>
          </cell>
          <cell r="H212">
            <v>0</v>
          </cell>
          <cell r="I212">
            <v>35811.79</v>
          </cell>
          <cell r="J212">
            <v>33125.980000000003</v>
          </cell>
          <cell r="K212">
            <v>0</v>
          </cell>
        </row>
        <row r="213">
          <cell r="C213">
            <v>404028</v>
          </cell>
          <cell r="D213" t="str">
            <v>Economics</v>
          </cell>
          <cell r="E213">
            <v>9817963.2599999998</v>
          </cell>
          <cell r="F213">
            <v>9350008.7699999996</v>
          </cell>
          <cell r="G213">
            <v>301662.56</v>
          </cell>
          <cell r="H213">
            <v>166291.93</v>
          </cell>
          <cell r="I213">
            <v>7087860.5700000003</v>
          </cell>
          <cell r="J213">
            <v>2730102.69</v>
          </cell>
          <cell r="K213">
            <v>0</v>
          </cell>
        </row>
        <row r="214">
          <cell r="C214">
            <v>404030</v>
          </cell>
          <cell r="D214" t="str">
            <v>Economics, history, military science adm</v>
          </cell>
          <cell r="E214">
            <v>1459041.99</v>
          </cell>
          <cell r="F214">
            <v>1458446.84</v>
          </cell>
          <cell r="G214">
            <v>595.15</v>
          </cell>
          <cell r="H214">
            <v>0</v>
          </cell>
          <cell r="I214">
            <v>960026.5</v>
          </cell>
          <cell r="J214">
            <v>499015.49</v>
          </cell>
          <cell r="K214">
            <v>0</v>
          </cell>
        </row>
        <row r="215">
          <cell r="C215">
            <v>404036</v>
          </cell>
          <cell r="D215" t="str">
            <v>English</v>
          </cell>
          <cell r="E215">
            <v>16710358.48</v>
          </cell>
          <cell r="F215">
            <v>15997071.67</v>
          </cell>
          <cell r="G215">
            <v>221575.79</v>
          </cell>
          <cell r="H215">
            <v>491711.02</v>
          </cell>
          <cell r="I215">
            <v>11589813.35</v>
          </cell>
          <cell r="J215">
            <v>5120593.7300000004</v>
          </cell>
          <cell r="K215">
            <v>-48.6</v>
          </cell>
        </row>
        <row r="216">
          <cell r="C216">
            <v>404038</v>
          </cell>
          <cell r="D216" t="str">
            <v>French and italian</v>
          </cell>
          <cell r="E216">
            <v>1739073.55</v>
          </cell>
          <cell r="F216">
            <v>1718229.83</v>
          </cell>
          <cell r="G216">
            <v>14844.94</v>
          </cell>
          <cell r="H216">
            <v>5998.78</v>
          </cell>
          <cell r="I216">
            <v>1292499.96</v>
          </cell>
          <cell r="J216">
            <v>446573.59</v>
          </cell>
          <cell r="K216">
            <v>0</v>
          </cell>
        </row>
        <row r="217">
          <cell r="C217">
            <v>404044</v>
          </cell>
          <cell r="D217" t="str">
            <v>Geology</v>
          </cell>
          <cell r="E217">
            <v>7698232.5700000003</v>
          </cell>
          <cell r="F217">
            <v>6384723.1399999997</v>
          </cell>
          <cell r="G217">
            <v>1209993.3999999999</v>
          </cell>
          <cell r="H217">
            <v>103516.03</v>
          </cell>
          <cell r="I217">
            <v>4737850.26</v>
          </cell>
          <cell r="J217">
            <v>2961086.31</v>
          </cell>
          <cell r="K217">
            <v>-704</v>
          </cell>
        </row>
        <row r="218">
          <cell r="C218">
            <v>404046</v>
          </cell>
          <cell r="D218" t="str">
            <v>German and russian</v>
          </cell>
          <cell r="E218">
            <v>1434676.95</v>
          </cell>
          <cell r="F218">
            <v>1421310.39</v>
          </cell>
          <cell r="G218">
            <v>13366.56</v>
          </cell>
          <cell r="H218">
            <v>0</v>
          </cell>
          <cell r="I218">
            <v>1042699.8</v>
          </cell>
          <cell r="J218">
            <v>391977.15</v>
          </cell>
          <cell r="K218">
            <v>0</v>
          </cell>
        </row>
        <row r="219">
          <cell r="C219">
            <v>404018</v>
          </cell>
          <cell r="D219" t="str">
            <v>Hemispheric institute on the americas</v>
          </cell>
          <cell r="E219">
            <v>41355.160000000003</v>
          </cell>
          <cell r="F219">
            <v>30098.1</v>
          </cell>
          <cell r="G219">
            <v>10757.06</v>
          </cell>
          <cell r="H219">
            <v>500</v>
          </cell>
          <cell r="I219">
            <v>22795.64</v>
          </cell>
          <cell r="J219">
            <v>18559.52</v>
          </cell>
          <cell r="K219">
            <v>0</v>
          </cell>
        </row>
        <row r="220">
          <cell r="C220">
            <v>404048</v>
          </cell>
          <cell r="D220" t="str">
            <v>History</v>
          </cell>
          <cell r="E220">
            <v>7277720.2300000004</v>
          </cell>
          <cell r="F220">
            <v>7154981.3799999999</v>
          </cell>
          <cell r="G220">
            <v>33051.64</v>
          </cell>
          <cell r="H220">
            <v>89687.21</v>
          </cell>
          <cell r="I220">
            <v>5230949.12</v>
          </cell>
          <cell r="J220">
            <v>2046771.11</v>
          </cell>
          <cell r="K220">
            <v>0</v>
          </cell>
        </row>
        <row r="221">
          <cell r="C221">
            <v>404014</v>
          </cell>
          <cell r="D221" t="str">
            <v>History and philosophy of science</v>
          </cell>
          <cell r="E221">
            <v>958566.89</v>
          </cell>
          <cell r="F221">
            <v>869733.34</v>
          </cell>
          <cell r="G221">
            <v>87012.13</v>
          </cell>
          <cell r="H221">
            <v>1821.42</v>
          </cell>
          <cell r="I221">
            <v>646422.92000000004</v>
          </cell>
          <cell r="J221">
            <v>312143.96999999997</v>
          </cell>
          <cell r="K221">
            <v>0</v>
          </cell>
        </row>
        <row r="222">
          <cell r="C222">
            <v>404041</v>
          </cell>
          <cell r="D222" t="str">
            <v>Institute for social sciences</v>
          </cell>
          <cell r="E222">
            <v>653008.89</v>
          </cell>
          <cell r="F222">
            <v>634466.41</v>
          </cell>
          <cell r="G222">
            <v>366.03</v>
          </cell>
          <cell r="H222">
            <v>18176.45</v>
          </cell>
          <cell r="I222">
            <v>390367.37</v>
          </cell>
          <cell r="J222">
            <v>262641.52</v>
          </cell>
          <cell r="K222">
            <v>0</v>
          </cell>
        </row>
        <row r="223">
          <cell r="C223">
            <v>404003</v>
          </cell>
          <cell r="D223" t="str">
            <v>International relations</v>
          </cell>
          <cell r="E223">
            <v>14433.36</v>
          </cell>
          <cell r="F223">
            <v>7391.99</v>
          </cell>
          <cell r="G223">
            <v>6041.37</v>
          </cell>
          <cell r="H223">
            <v>1000</v>
          </cell>
          <cell r="I223">
            <v>7615.57</v>
          </cell>
          <cell r="J223">
            <v>6817.79</v>
          </cell>
          <cell r="K223">
            <v>0</v>
          </cell>
        </row>
        <row r="224">
          <cell r="C224">
            <v>404050</v>
          </cell>
          <cell r="D224" t="str">
            <v>Language laboratory</v>
          </cell>
          <cell r="E224">
            <v>237332.71</v>
          </cell>
          <cell r="F224">
            <v>237240.94</v>
          </cell>
          <cell r="G224">
            <v>91.77</v>
          </cell>
          <cell r="H224">
            <v>0</v>
          </cell>
          <cell r="I224">
            <v>152454.32</v>
          </cell>
          <cell r="J224">
            <v>84878.39</v>
          </cell>
          <cell r="K224">
            <v>0</v>
          </cell>
        </row>
        <row r="225">
          <cell r="C225">
            <v>404230</v>
          </cell>
          <cell r="D225" t="str">
            <v>Languages and literature</v>
          </cell>
          <cell r="E225">
            <v>1560427.04</v>
          </cell>
          <cell r="F225">
            <v>1461885.38</v>
          </cell>
          <cell r="G225">
            <v>25796.89</v>
          </cell>
          <cell r="H225">
            <v>72744.77</v>
          </cell>
          <cell r="I225">
            <v>956010.23</v>
          </cell>
          <cell r="J225">
            <v>604416.81000000006</v>
          </cell>
          <cell r="K225">
            <v>0</v>
          </cell>
        </row>
        <row r="226">
          <cell r="C226">
            <v>404015</v>
          </cell>
          <cell r="D226" t="str">
            <v>Linquistics</v>
          </cell>
          <cell r="E226">
            <v>2692903.75</v>
          </cell>
          <cell r="F226">
            <v>2576580.09</v>
          </cell>
          <cell r="G226">
            <v>116307.93</v>
          </cell>
          <cell r="H226">
            <v>15.73</v>
          </cell>
          <cell r="I226">
            <v>1958317.89</v>
          </cell>
          <cell r="J226">
            <v>734585.86</v>
          </cell>
          <cell r="K226">
            <v>0</v>
          </cell>
        </row>
        <row r="227">
          <cell r="C227">
            <v>404052</v>
          </cell>
          <cell r="D227" t="str">
            <v>Mathematics</v>
          </cell>
          <cell r="E227">
            <v>14073793.140000001</v>
          </cell>
          <cell r="F227">
            <v>13476040.51</v>
          </cell>
          <cell r="G227">
            <v>509431.9</v>
          </cell>
          <cell r="H227">
            <v>88320.73</v>
          </cell>
          <cell r="I227">
            <v>10265512.189999999</v>
          </cell>
          <cell r="J227">
            <v>3809630.95</v>
          </cell>
          <cell r="K227">
            <v>-1350</v>
          </cell>
        </row>
        <row r="228">
          <cell r="C228">
            <v>404027</v>
          </cell>
          <cell r="D228" t="str">
            <v>Mideast south asian studies program</v>
          </cell>
          <cell r="E228">
            <v>124953.51</v>
          </cell>
          <cell r="F228">
            <v>88030.97</v>
          </cell>
          <cell r="G228">
            <v>19124.3</v>
          </cell>
          <cell r="H228">
            <v>17798.240000000002</v>
          </cell>
          <cell r="I228">
            <v>66666.740000000005</v>
          </cell>
          <cell r="J228">
            <v>58286.77</v>
          </cell>
          <cell r="K228">
            <v>0</v>
          </cell>
        </row>
        <row r="229">
          <cell r="C229">
            <v>404056</v>
          </cell>
          <cell r="D229" t="str">
            <v>Military science</v>
          </cell>
          <cell r="E229">
            <v>21810.46</v>
          </cell>
          <cell r="F229">
            <v>21810.46</v>
          </cell>
          <cell r="G229">
            <v>0</v>
          </cell>
          <cell r="H229">
            <v>0</v>
          </cell>
          <cell r="I229">
            <v>0</v>
          </cell>
          <cell r="J229">
            <v>23310.46</v>
          </cell>
          <cell r="K229">
            <v>-1500</v>
          </cell>
        </row>
        <row r="230">
          <cell r="C230">
            <v>404060</v>
          </cell>
          <cell r="D230" t="str">
            <v>Music</v>
          </cell>
          <cell r="E230">
            <v>5059869.26</v>
          </cell>
          <cell r="F230">
            <v>4488520.4800000004</v>
          </cell>
          <cell r="G230">
            <v>404951.21</v>
          </cell>
          <cell r="H230">
            <v>166397.57</v>
          </cell>
          <cell r="I230">
            <v>3245340.83</v>
          </cell>
          <cell r="J230">
            <v>1820472.37</v>
          </cell>
          <cell r="K230">
            <v>-5943.94</v>
          </cell>
        </row>
        <row r="231">
          <cell r="C231">
            <v>404091</v>
          </cell>
          <cell r="D231" t="str">
            <v>Native american studies</v>
          </cell>
          <cell r="E231">
            <v>1495953.6</v>
          </cell>
          <cell r="F231">
            <v>1396328.98</v>
          </cell>
          <cell r="G231">
            <v>75381.84</v>
          </cell>
          <cell r="H231">
            <v>24242.78</v>
          </cell>
          <cell r="I231">
            <v>1052990.8799999999</v>
          </cell>
          <cell r="J231">
            <v>442962.72</v>
          </cell>
          <cell r="K231">
            <v>0</v>
          </cell>
        </row>
        <row r="232">
          <cell r="C232">
            <v>404064</v>
          </cell>
          <cell r="D232" t="str">
            <v>Philosophy</v>
          </cell>
          <cell r="E232">
            <v>3261813.99</v>
          </cell>
          <cell r="F232">
            <v>3142938.51</v>
          </cell>
          <cell r="G232">
            <v>117082.16</v>
          </cell>
          <cell r="H232">
            <v>1793.32</v>
          </cell>
          <cell r="I232">
            <v>2347086.36</v>
          </cell>
          <cell r="J232">
            <v>914727.63</v>
          </cell>
          <cell r="K232">
            <v>0</v>
          </cell>
        </row>
        <row r="233">
          <cell r="C233">
            <v>404068</v>
          </cell>
          <cell r="D233" t="str">
            <v>Physical education</v>
          </cell>
          <cell r="E233">
            <v>2476079.46</v>
          </cell>
          <cell r="F233">
            <v>2469341.66</v>
          </cell>
          <cell r="G233">
            <v>6737.8</v>
          </cell>
          <cell r="H233">
            <v>0</v>
          </cell>
          <cell r="I233">
            <v>1597421.19</v>
          </cell>
          <cell r="J233">
            <v>878658.27</v>
          </cell>
          <cell r="K233">
            <v>0</v>
          </cell>
        </row>
        <row r="234">
          <cell r="C234">
            <v>404072</v>
          </cell>
          <cell r="D234" t="str">
            <v>Physics</v>
          </cell>
          <cell r="E234">
            <v>15479882.82</v>
          </cell>
          <cell r="F234">
            <v>14574541.050000001</v>
          </cell>
          <cell r="G234">
            <v>769679.35</v>
          </cell>
          <cell r="H234">
            <v>135662.42000000001</v>
          </cell>
          <cell r="I234">
            <v>10338852.699999999</v>
          </cell>
          <cell r="J234">
            <v>5141030.12</v>
          </cell>
          <cell r="K234">
            <v>0</v>
          </cell>
        </row>
        <row r="235">
          <cell r="C235">
            <v>404034</v>
          </cell>
          <cell r="D235" t="str">
            <v>Politcal science and international relat</v>
          </cell>
          <cell r="E235">
            <v>1041533.08</v>
          </cell>
          <cell r="F235">
            <v>1039053.91</v>
          </cell>
          <cell r="G235">
            <v>2479.17</v>
          </cell>
          <cell r="H235">
            <v>0</v>
          </cell>
          <cell r="I235">
            <v>670887.32999999996</v>
          </cell>
          <cell r="J235">
            <v>370645.75</v>
          </cell>
          <cell r="K235">
            <v>0</v>
          </cell>
        </row>
        <row r="236">
          <cell r="C236">
            <v>404076</v>
          </cell>
          <cell r="D236" t="str">
            <v>Political science</v>
          </cell>
          <cell r="E236">
            <v>5907458</v>
          </cell>
          <cell r="F236">
            <v>5806827.3799999999</v>
          </cell>
          <cell r="G236">
            <v>85892.38</v>
          </cell>
          <cell r="H236">
            <v>14738.24</v>
          </cell>
          <cell r="I236">
            <v>4232209.6500000004</v>
          </cell>
          <cell r="J236">
            <v>1675248.35</v>
          </cell>
          <cell r="K236">
            <v>0</v>
          </cell>
        </row>
        <row r="237">
          <cell r="C237">
            <v>404080</v>
          </cell>
          <cell r="D237" t="str">
            <v>Psychology</v>
          </cell>
          <cell r="E237">
            <v>10202802.52</v>
          </cell>
          <cell r="F237">
            <v>10073026.550000001</v>
          </cell>
          <cell r="G237">
            <v>116906.06</v>
          </cell>
          <cell r="H237">
            <v>12869.91</v>
          </cell>
          <cell r="I237">
            <v>7201027.3399999999</v>
          </cell>
          <cell r="J237">
            <v>3001775.18</v>
          </cell>
          <cell r="K237">
            <v>0</v>
          </cell>
        </row>
        <row r="238">
          <cell r="C238">
            <v>404033</v>
          </cell>
          <cell r="D238" t="str">
            <v>Psychology and center for the mind and b</v>
          </cell>
          <cell r="E238">
            <v>1467204.83</v>
          </cell>
          <cell r="F238">
            <v>1448668.67</v>
          </cell>
          <cell r="G238">
            <v>17537.38</v>
          </cell>
          <cell r="H238">
            <v>998.78</v>
          </cell>
          <cell r="I238">
            <v>960722.21</v>
          </cell>
          <cell r="J238">
            <v>506482.62</v>
          </cell>
          <cell r="K238">
            <v>0</v>
          </cell>
        </row>
        <row r="239">
          <cell r="C239">
            <v>404081</v>
          </cell>
          <cell r="D239" t="str">
            <v>Religious studies</v>
          </cell>
          <cell r="E239">
            <v>1638274.99</v>
          </cell>
          <cell r="F239">
            <v>1585237.16</v>
          </cell>
          <cell r="G239">
            <v>35299.519999999997</v>
          </cell>
          <cell r="H239">
            <v>17738.310000000001</v>
          </cell>
          <cell r="I239">
            <v>1160192.76</v>
          </cell>
          <cell r="J239">
            <v>478082.23</v>
          </cell>
          <cell r="K239">
            <v>0</v>
          </cell>
        </row>
        <row r="240">
          <cell r="C240">
            <v>404049</v>
          </cell>
          <cell r="D240" t="str">
            <v>Second language acquisition</v>
          </cell>
          <cell r="E240">
            <v>342.58</v>
          </cell>
          <cell r="F240">
            <v>342.58</v>
          </cell>
          <cell r="G240">
            <v>0</v>
          </cell>
          <cell r="H240">
            <v>0</v>
          </cell>
          <cell r="I240">
            <v>224.03</v>
          </cell>
          <cell r="J240">
            <v>118.55</v>
          </cell>
          <cell r="K240">
            <v>0</v>
          </cell>
        </row>
        <row r="241">
          <cell r="C241">
            <v>404271</v>
          </cell>
          <cell r="D241" t="str">
            <v>Social science administration</v>
          </cell>
          <cell r="E241">
            <v>370.42</v>
          </cell>
          <cell r="F241">
            <v>370.43</v>
          </cell>
          <cell r="G241">
            <v>-0.01</v>
          </cell>
          <cell r="H241">
            <v>0</v>
          </cell>
          <cell r="I241">
            <v>0</v>
          </cell>
          <cell r="J241">
            <v>370.42</v>
          </cell>
          <cell r="K241">
            <v>0</v>
          </cell>
        </row>
        <row r="242">
          <cell r="C242">
            <v>404084</v>
          </cell>
          <cell r="D242" t="str">
            <v>Sociology</v>
          </cell>
          <cell r="E242">
            <v>4570099.62</v>
          </cell>
          <cell r="F242">
            <v>4457291.8099999996</v>
          </cell>
          <cell r="G242">
            <v>96288.11</v>
          </cell>
          <cell r="H242">
            <v>16519.7</v>
          </cell>
          <cell r="I242">
            <v>3344100.84</v>
          </cell>
          <cell r="J242">
            <v>1225998.78</v>
          </cell>
          <cell r="K242">
            <v>0</v>
          </cell>
        </row>
        <row r="243">
          <cell r="C243">
            <v>404083</v>
          </cell>
          <cell r="D243" t="str">
            <v>Spanish and Portuguese</v>
          </cell>
          <cell r="E243">
            <v>4556.45</v>
          </cell>
          <cell r="F243">
            <v>0</v>
          </cell>
          <cell r="G243">
            <v>4556.45</v>
          </cell>
          <cell r="H243">
            <v>0</v>
          </cell>
          <cell r="I243">
            <v>0</v>
          </cell>
          <cell r="J243">
            <v>4556.45</v>
          </cell>
          <cell r="K243">
            <v>0</v>
          </cell>
        </row>
        <row r="244">
          <cell r="C244">
            <v>404086</v>
          </cell>
          <cell r="D244" t="str">
            <v>Spanish and classics</v>
          </cell>
          <cell r="E244">
            <v>4975777.2300000004</v>
          </cell>
          <cell r="F244">
            <v>4870381.8899999997</v>
          </cell>
          <cell r="G244">
            <v>73702.42</v>
          </cell>
          <cell r="H244">
            <v>31692.92</v>
          </cell>
          <cell r="I244">
            <v>3723117.9</v>
          </cell>
          <cell r="J244">
            <v>1252659.33</v>
          </cell>
          <cell r="K244">
            <v>0</v>
          </cell>
        </row>
        <row r="245">
          <cell r="C245">
            <v>404200</v>
          </cell>
          <cell r="D245" t="str">
            <v>Statistics</v>
          </cell>
          <cell r="E245">
            <v>6661818.9299999997</v>
          </cell>
          <cell r="F245">
            <v>6418697.9000000004</v>
          </cell>
          <cell r="G245">
            <v>145049.54999999999</v>
          </cell>
          <cell r="H245">
            <v>98071.48</v>
          </cell>
          <cell r="I245">
            <v>4641969.47</v>
          </cell>
          <cell r="J245">
            <v>2019849.46</v>
          </cell>
          <cell r="K245">
            <v>0</v>
          </cell>
        </row>
        <row r="246">
          <cell r="C246">
            <v>404010</v>
          </cell>
          <cell r="D246" t="str">
            <v>Women and gender studies</v>
          </cell>
          <cell r="E246">
            <v>1280024.8600000001</v>
          </cell>
          <cell r="F246">
            <v>1090832.52</v>
          </cell>
          <cell r="G246">
            <v>59771.66</v>
          </cell>
          <cell r="H246">
            <v>129420.68</v>
          </cell>
          <cell r="I246">
            <v>925267.59</v>
          </cell>
          <cell r="J246">
            <v>354757.27</v>
          </cell>
          <cell r="K246">
            <v>0</v>
          </cell>
        </row>
        <row r="248">
          <cell r="C248">
            <v>624036</v>
          </cell>
          <cell r="D248" t="str">
            <v>California quarterly</v>
          </cell>
          <cell r="E248">
            <v>227833.89</v>
          </cell>
          <cell r="F248">
            <v>25369.16</v>
          </cell>
          <cell r="G248">
            <v>151828.6</v>
          </cell>
          <cell r="H248">
            <v>50636.13</v>
          </cell>
          <cell r="I248">
            <v>40271.440000000002</v>
          </cell>
          <cell r="J248">
            <v>187562.45</v>
          </cell>
          <cell r="K248">
            <v>0</v>
          </cell>
        </row>
        <row r="249">
          <cell r="C249">
            <v>624034</v>
          </cell>
          <cell r="D249" t="str">
            <v>Campus writing center journal</v>
          </cell>
          <cell r="E249">
            <v>6984.42</v>
          </cell>
          <cell r="F249">
            <v>0</v>
          </cell>
          <cell r="G249">
            <v>6984.42</v>
          </cell>
          <cell r="H249">
            <v>0</v>
          </cell>
          <cell r="I249">
            <v>0</v>
          </cell>
          <cell r="J249">
            <v>6984.42</v>
          </cell>
          <cell r="K249">
            <v>0</v>
          </cell>
        </row>
        <row r="250">
          <cell r="C250">
            <v>624024</v>
          </cell>
          <cell r="D250" t="str">
            <v>Chemistry</v>
          </cell>
          <cell r="E250">
            <v>49879.31</v>
          </cell>
          <cell r="F250">
            <v>0</v>
          </cell>
          <cell r="G250">
            <v>0</v>
          </cell>
          <cell r="H250">
            <v>49879.31</v>
          </cell>
          <cell r="I250">
            <v>30194.21</v>
          </cell>
          <cell r="J250">
            <v>19685.099999999999</v>
          </cell>
          <cell r="K250">
            <v>0</v>
          </cell>
        </row>
        <row r="251">
          <cell r="C251">
            <v>624065</v>
          </cell>
          <cell r="D251" t="str">
            <v>Design</v>
          </cell>
          <cell r="E251">
            <v>145.68</v>
          </cell>
          <cell r="F251">
            <v>0</v>
          </cell>
          <cell r="G251">
            <v>0</v>
          </cell>
          <cell r="H251">
            <v>145.68</v>
          </cell>
          <cell r="I251">
            <v>85.37</v>
          </cell>
          <cell r="J251">
            <v>60.31</v>
          </cell>
          <cell r="K251">
            <v>0</v>
          </cell>
        </row>
        <row r="252">
          <cell r="C252">
            <v>624000</v>
          </cell>
          <cell r="D252" t="str">
            <v>General</v>
          </cell>
          <cell r="E252">
            <v>5000</v>
          </cell>
          <cell r="F252">
            <v>0</v>
          </cell>
          <cell r="G252">
            <v>0</v>
          </cell>
          <cell r="H252">
            <v>5000</v>
          </cell>
          <cell r="I252">
            <v>0</v>
          </cell>
          <cell r="J252">
            <v>5000</v>
          </cell>
          <cell r="K252">
            <v>0</v>
          </cell>
        </row>
        <row r="253">
          <cell r="C253">
            <v>624044</v>
          </cell>
          <cell r="D253" t="str">
            <v>Geology</v>
          </cell>
          <cell r="E253">
            <v>759409.53</v>
          </cell>
          <cell r="F253">
            <v>21580.81</v>
          </cell>
          <cell r="G253">
            <v>73901.03</v>
          </cell>
          <cell r="H253">
            <v>663927.68999999994</v>
          </cell>
          <cell r="I253">
            <v>374247.46</v>
          </cell>
          <cell r="J253">
            <v>385162.07</v>
          </cell>
          <cell r="K253">
            <v>0</v>
          </cell>
        </row>
        <row r="254">
          <cell r="C254">
            <v>624048</v>
          </cell>
          <cell r="D254" t="str">
            <v>History</v>
          </cell>
          <cell r="E254">
            <v>957686.87</v>
          </cell>
          <cell r="F254">
            <v>176395.95</v>
          </cell>
          <cell r="G254">
            <v>183494.16</v>
          </cell>
          <cell r="H254">
            <v>597796.76</v>
          </cell>
          <cell r="I254">
            <v>518555.42</v>
          </cell>
          <cell r="J254">
            <v>439131.45</v>
          </cell>
          <cell r="K254">
            <v>0</v>
          </cell>
        </row>
        <row r="255">
          <cell r="C255">
            <v>624053</v>
          </cell>
          <cell r="D255" t="str">
            <v>Mathematics</v>
          </cell>
          <cell r="E255">
            <v>60071.43</v>
          </cell>
          <cell r="F255">
            <v>15453.92</v>
          </cell>
          <cell r="G255">
            <v>0</v>
          </cell>
          <cell r="H255">
            <v>44617.51</v>
          </cell>
          <cell r="I255">
            <v>41420.06</v>
          </cell>
          <cell r="J255">
            <v>18651.37</v>
          </cell>
          <cell r="K255">
            <v>0</v>
          </cell>
        </row>
        <row r="256">
          <cell r="C256">
            <v>624076</v>
          </cell>
          <cell r="D256" t="str">
            <v>Political science</v>
          </cell>
          <cell r="E256">
            <v>5889.35</v>
          </cell>
          <cell r="F256">
            <v>0</v>
          </cell>
          <cell r="G256">
            <v>0</v>
          </cell>
          <cell r="H256">
            <v>5889.35</v>
          </cell>
          <cell r="I256">
            <v>0</v>
          </cell>
          <cell r="J256">
            <v>5889.35</v>
          </cell>
          <cell r="K256">
            <v>0</v>
          </cell>
        </row>
        <row r="258">
          <cell r="C258">
            <v>444089</v>
          </cell>
          <cell r="D258" t="str">
            <v>African american and african studies</v>
          </cell>
          <cell r="E258">
            <v>36370.769999999997</v>
          </cell>
          <cell r="F258">
            <v>0</v>
          </cell>
          <cell r="G258">
            <v>36370.769999999997</v>
          </cell>
          <cell r="H258">
            <v>0</v>
          </cell>
          <cell r="I258">
            <v>9507.25</v>
          </cell>
          <cell r="J258">
            <v>26863.52</v>
          </cell>
          <cell r="K258">
            <v>0</v>
          </cell>
        </row>
        <row r="259">
          <cell r="C259">
            <v>444005</v>
          </cell>
          <cell r="D259" t="str">
            <v>American studies</v>
          </cell>
          <cell r="E259">
            <v>59288.98</v>
          </cell>
          <cell r="F259">
            <v>804.1</v>
          </cell>
          <cell r="G259">
            <v>58484.88</v>
          </cell>
          <cell r="H259">
            <v>0</v>
          </cell>
          <cell r="I259">
            <v>42690</v>
          </cell>
          <cell r="J259">
            <v>16598.98</v>
          </cell>
          <cell r="K259">
            <v>0</v>
          </cell>
        </row>
        <row r="260">
          <cell r="C260">
            <v>444008</v>
          </cell>
          <cell r="D260" t="str">
            <v>Anthropology</v>
          </cell>
          <cell r="E260">
            <v>786590.93</v>
          </cell>
          <cell r="F260">
            <v>2947.43</v>
          </cell>
          <cell r="G260">
            <v>99761</v>
          </cell>
          <cell r="H260">
            <v>683882.5</v>
          </cell>
          <cell r="I260">
            <v>244302.01</v>
          </cell>
          <cell r="J260">
            <v>542288.92000000004</v>
          </cell>
          <cell r="K260">
            <v>0</v>
          </cell>
        </row>
        <row r="261">
          <cell r="C261">
            <v>444012</v>
          </cell>
          <cell r="D261" t="str">
            <v>Art</v>
          </cell>
          <cell r="E261">
            <v>109178.17</v>
          </cell>
          <cell r="F261">
            <v>28540.14</v>
          </cell>
          <cell r="G261">
            <v>25579.1</v>
          </cell>
          <cell r="H261">
            <v>55058.93</v>
          </cell>
          <cell r="I261">
            <v>53496.46</v>
          </cell>
          <cell r="J261">
            <v>55681.71</v>
          </cell>
          <cell r="K261">
            <v>0</v>
          </cell>
        </row>
        <row r="262">
          <cell r="C262">
            <v>444094</v>
          </cell>
          <cell r="D262" t="str">
            <v>Asian american studies</v>
          </cell>
          <cell r="E262">
            <v>80707.429999999993</v>
          </cell>
          <cell r="F262">
            <v>-7.51</v>
          </cell>
          <cell r="G262">
            <v>78316.399999999994</v>
          </cell>
          <cell r="H262">
            <v>2398.54</v>
          </cell>
          <cell r="I262">
            <v>61964.5</v>
          </cell>
          <cell r="J262">
            <v>18742.93</v>
          </cell>
          <cell r="K262">
            <v>0</v>
          </cell>
        </row>
        <row r="263">
          <cell r="C263">
            <v>444058</v>
          </cell>
          <cell r="D263" t="str">
            <v>Center for mind and brain</v>
          </cell>
          <cell r="E263">
            <v>4884049.8499999996</v>
          </cell>
          <cell r="F263">
            <v>361163.11</v>
          </cell>
          <cell r="G263">
            <v>1322347.8500000001</v>
          </cell>
          <cell r="H263">
            <v>3200538.89</v>
          </cell>
          <cell r="I263">
            <v>2094251.82</v>
          </cell>
          <cell r="J263">
            <v>2789798.03</v>
          </cell>
          <cell r="K263">
            <v>0</v>
          </cell>
        </row>
        <row r="264">
          <cell r="C264">
            <v>444024</v>
          </cell>
          <cell r="D264" t="str">
            <v>Chemistry</v>
          </cell>
          <cell r="E264">
            <v>8853717.5999999996</v>
          </cell>
          <cell r="F264">
            <v>10267.280000000001</v>
          </cell>
          <cell r="G264">
            <v>1404702.76</v>
          </cell>
          <cell r="H264">
            <v>7438747.5599999996</v>
          </cell>
          <cell r="I264">
            <v>4201416.42</v>
          </cell>
          <cell r="J264">
            <v>4653704.24</v>
          </cell>
          <cell r="K264">
            <v>-1403.06</v>
          </cell>
        </row>
        <row r="265">
          <cell r="C265">
            <v>444090</v>
          </cell>
          <cell r="D265" t="str">
            <v>Chicano and chicana studies</v>
          </cell>
          <cell r="E265">
            <v>192854.71</v>
          </cell>
          <cell r="F265">
            <v>184682.64</v>
          </cell>
          <cell r="G265">
            <v>6000</v>
          </cell>
          <cell r="H265">
            <v>2172.0700000000002</v>
          </cell>
          <cell r="I265">
            <v>131428.93</v>
          </cell>
          <cell r="J265">
            <v>61425.78</v>
          </cell>
          <cell r="K265">
            <v>0</v>
          </cell>
        </row>
        <row r="266">
          <cell r="C266">
            <v>444009</v>
          </cell>
          <cell r="D266" t="str">
            <v>Chinese and japanese</v>
          </cell>
          <cell r="E266">
            <v>6798.16</v>
          </cell>
          <cell r="F266">
            <v>0</v>
          </cell>
          <cell r="G266">
            <v>6798.16</v>
          </cell>
          <cell r="H266">
            <v>0</v>
          </cell>
          <cell r="I266">
            <v>0</v>
          </cell>
          <cell r="J266">
            <v>6798.16</v>
          </cell>
          <cell r="K266">
            <v>0</v>
          </cell>
        </row>
        <row r="267">
          <cell r="C267">
            <v>444085</v>
          </cell>
          <cell r="D267" t="str">
            <v>Classics</v>
          </cell>
          <cell r="E267">
            <v>16552.02</v>
          </cell>
          <cell r="F267">
            <v>0</v>
          </cell>
          <cell r="G267">
            <v>6165.41</v>
          </cell>
          <cell r="H267">
            <v>10386.61</v>
          </cell>
          <cell r="I267">
            <v>0</v>
          </cell>
          <cell r="J267">
            <v>16552.02</v>
          </cell>
          <cell r="K267">
            <v>0</v>
          </cell>
        </row>
        <row r="268">
          <cell r="C268">
            <v>444082</v>
          </cell>
          <cell r="D268" t="str">
            <v>Communication</v>
          </cell>
          <cell r="E268">
            <v>157371.49</v>
          </cell>
          <cell r="F268">
            <v>47599.47</v>
          </cell>
          <cell r="G268">
            <v>50324.6</v>
          </cell>
          <cell r="H268">
            <v>59447.42</v>
          </cell>
          <cell r="I268">
            <v>25746.01</v>
          </cell>
          <cell r="J268">
            <v>131625.48000000001</v>
          </cell>
          <cell r="K268">
            <v>0</v>
          </cell>
        </row>
        <row r="269">
          <cell r="C269">
            <v>444003</v>
          </cell>
          <cell r="D269" t="str">
            <v>Comparative literature</v>
          </cell>
          <cell r="E269">
            <v>16028.25</v>
          </cell>
          <cell r="F269">
            <v>0</v>
          </cell>
          <cell r="G269">
            <v>11392.13</v>
          </cell>
          <cell r="H269">
            <v>4636.12</v>
          </cell>
          <cell r="I269">
            <v>0</v>
          </cell>
          <cell r="J269">
            <v>16028.25</v>
          </cell>
          <cell r="K269">
            <v>0</v>
          </cell>
        </row>
        <row r="270">
          <cell r="C270">
            <v>444295</v>
          </cell>
          <cell r="D270" t="str">
            <v>Computational science and engineering</v>
          </cell>
          <cell r="E270">
            <v>809.19</v>
          </cell>
          <cell r="F270">
            <v>0</v>
          </cell>
          <cell r="G270">
            <v>0</v>
          </cell>
          <cell r="H270">
            <v>809.19</v>
          </cell>
          <cell r="I270">
            <v>0</v>
          </cell>
          <cell r="J270">
            <v>809.19</v>
          </cell>
          <cell r="K270">
            <v>0</v>
          </cell>
        </row>
        <row r="271">
          <cell r="C271">
            <v>444007</v>
          </cell>
          <cell r="D271" t="str">
            <v>Cultural Studies</v>
          </cell>
          <cell r="E271">
            <v>23950.33</v>
          </cell>
          <cell r="F271">
            <v>0</v>
          </cell>
          <cell r="G271">
            <v>13165.74</v>
          </cell>
          <cell r="H271">
            <v>10784.59</v>
          </cell>
          <cell r="I271">
            <v>0</v>
          </cell>
          <cell r="J271">
            <v>23950.33</v>
          </cell>
          <cell r="K271">
            <v>0</v>
          </cell>
        </row>
        <row r="272">
          <cell r="C272">
            <v>444065</v>
          </cell>
          <cell r="D272" t="str">
            <v>Design</v>
          </cell>
          <cell r="E272">
            <v>1879525.03</v>
          </cell>
          <cell r="F272">
            <v>214024.84</v>
          </cell>
          <cell r="G272">
            <v>38913.71</v>
          </cell>
          <cell r="H272">
            <v>1626586.48</v>
          </cell>
          <cell r="I272">
            <v>1029216.52</v>
          </cell>
          <cell r="J272">
            <v>917338.16</v>
          </cell>
          <cell r="K272">
            <v>-67029.649999999994</v>
          </cell>
        </row>
        <row r="273">
          <cell r="C273">
            <v>444026</v>
          </cell>
          <cell r="D273" t="str">
            <v>Dramatic art</v>
          </cell>
          <cell r="E273">
            <v>3744.75</v>
          </cell>
          <cell r="F273">
            <v>0</v>
          </cell>
          <cell r="G273">
            <v>3744.75</v>
          </cell>
          <cell r="H273">
            <v>0</v>
          </cell>
          <cell r="I273">
            <v>0</v>
          </cell>
          <cell r="J273">
            <v>3744.75</v>
          </cell>
          <cell r="K273">
            <v>0</v>
          </cell>
        </row>
        <row r="274">
          <cell r="C274">
            <v>444028</v>
          </cell>
          <cell r="D274" t="str">
            <v>Economics</v>
          </cell>
          <cell r="E274">
            <v>1231482.28</v>
          </cell>
          <cell r="F274">
            <v>103922.17</v>
          </cell>
          <cell r="G274">
            <v>281554.67</v>
          </cell>
          <cell r="H274">
            <v>846005.44</v>
          </cell>
          <cell r="I274">
            <v>622672.94999999995</v>
          </cell>
          <cell r="J274">
            <v>655710.32999999996</v>
          </cell>
          <cell r="K274">
            <v>-46901</v>
          </cell>
        </row>
        <row r="275">
          <cell r="C275">
            <v>444036</v>
          </cell>
          <cell r="D275" t="str">
            <v>English</v>
          </cell>
          <cell r="E275">
            <v>196685.38</v>
          </cell>
          <cell r="F275">
            <v>0</v>
          </cell>
          <cell r="G275">
            <v>130123.64</v>
          </cell>
          <cell r="H275">
            <v>66561.740000000005</v>
          </cell>
          <cell r="I275">
            <v>56605.24</v>
          </cell>
          <cell r="J275">
            <v>140080.14000000001</v>
          </cell>
          <cell r="K275">
            <v>0</v>
          </cell>
        </row>
        <row r="276">
          <cell r="C276">
            <v>444038</v>
          </cell>
          <cell r="D276" t="str">
            <v>French and italian</v>
          </cell>
          <cell r="E276">
            <v>18466.95</v>
          </cell>
          <cell r="F276">
            <v>-1070.26</v>
          </cell>
          <cell r="G276">
            <v>6094.97</v>
          </cell>
          <cell r="H276">
            <v>13442.24</v>
          </cell>
          <cell r="I276">
            <v>8874.02</v>
          </cell>
          <cell r="J276">
            <v>9592.93</v>
          </cell>
          <cell r="K276">
            <v>0</v>
          </cell>
        </row>
        <row r="277">
          <cell r="C277">
            <v>444000</v>
          </cell>
          <cell r="D277" t="str">
            <v>General</v>
          </cell>
          <cell r="E277">
            <v>251405.9</v>
          </cell>
          <cell r="F277">
            <v>-19385.48</v>
          </cell>
          <cell r="G277">
            <v>82274.22</v>
          </cell>
          <cell r="H277">
            <v>188517.16</v>
          </cell>
          <cell r="I277">
            <v>143098.91</v>
          </cell>
          <cell r="J277">
            <v>108306.99</v>
          </cell>
          <cell r="K277">
            <v>0</v>
          </cell>
        </row>
        <row r="278">
          <cell r="C278">
            <v>444044</v>
          </cell>
          <cell r="D278" t="str">
            <v>Geology</v>
          </cell>
          <cell r="E278">
            <v>2913834.17</v>
          </cell>
          <cell r="F278">
            <v>1348.08</v>
          </cell>
          <cell r="G278">
            <v>139869.99</v>
          </cell>
          <cell r="H278">
            <v>2772616.1</v>
          </cell>
          <cell r="I278">
            <v>1536534.42</v>
          </cell>
          <cell r="J278">
            <v>1443647.31</v>
          </cell>
          <cell r="K278">
            <v>-66347.56</v>
          </cell>
        </row>
        <row r="279">
          <cell r="C279">
            <v>444046</v>
          </cell>
          <cell r="D279" t="str">
            <v>German and russian</v>
          </cell>
          <cell r="E279">
            <v>31151.16</v>
          </cell>
          <cell r="F279">
            <v>0</v>
          </cell>
          <cell r="G279">
            <v>11649.92</v>
          </cell>
          <cell r="H279">
            <v>19501.240000000002</v>
          </cell>
          <cell r="I279">
            <v>12068.51</v>
          </cell>
          <cell r="J279">
            <v>19082.650000000001</v>
          </cell>
          <cell r="K279">
            <v>0</v>
          </cell>
        </row>
        <row r="280">
          <cell r="C280">
            <v>444018</v>
          </cell>
          <cell r="D280" t="str">
            <v>Hemispheric institute on the americas</v>
          </cell>
          <cell r="E280">
            <v>9313.23</v>
          </cell>
          <cell r="F280">
            <v>0</v>
          </cell>
          <cell r="G280">
            <v>0</v>
          </cell>
          <cell r="H280">
            <v>9313.23</v>
          </cell>
          <cell r="I280">
            <v>0</v>
          </cell>
          <cell r="J280">
            <v>9313.23</v>
          </cell>
          <cell r="K280">
            <v>0</v>
          </cell>
        </row>
        <row r="281">
          <cell r="C281">
            <v>444048</v>
          </cell>
          <cell r="D281" t="str">
            <v>History</v>
          </cell>
          <cell r="E281">
            <v>243754.94</v>
          </cell>
          <cell r="F281">
            <v>0</v>
          </cell>
          <cell r="G281">
            <v>75146.38</v>
          </cell>
          <cell r="H281">
            <v>168608.56</v>
          </cell>
          <cell r="I281">
            <v>40515.1</v>
          </cell>
          <cell r="J281">
            <v>203239.84</v>
          </cell>
          <cell r="K281">
            <v>0</v>
          </cell>
        </row>
        <row r="282">
          <cell r="C282">
            <v>444014</v>
          </cell>
          <cell r="D282" t="str">
            <v>History and philosophy of science</v>
          </cell>
          <cell r="E282">
            <v>1251.9000000000001</v>
          </cell>
          <cell r="F282">
            <v>0</v>
          </cell>
          <cell r="G282">
            <v>1251.9000000000001</v>
          </cell>
          <cell r="H282">
            <v>0</v>
          </cell>
          <cell r="I282">
            <v>0</v>
          </cell>
          <cell r="J282">
            <v>1251.9000000000001</v>
          </cell>
          <cell r="K282">
            <v>0</v>
          </cell>
        </row>
        <row r="283">
          <cell r="C283">
            <v>444041</v>
          </cell>
          <cell r="D283" t="str">
            <v>Institute for social sciences</v>
          </cell>
          <cell r="E283">
            <v>2171.23</v>
          </cell>
          <cell r="F283">
            <v>0</v>
          </cell>
          <cell r="G283">
            <v>0</v>
          </cell>
          <cell r="H283">
            <v>2171.23</v>
          </cell>
          <cell r="I283">
            <v>0</v>
          </cell>
          <cell r="J283">
            <v>2171.23</v>
          </cell>
          <cell r="K283">
            <v>0</v>
          </cell>
        </row>
        <row r="284">
          <cell r="C284">
            <v>448700</v>
          </cell>
          <cell r="D284" t="str">
            <v>Institute of governmental affairs</v>
          </cell>
          <cell r="E284">
            <v>28217.23</v>
          </cell>
          <cell r="F284">
            <v>-1006.35</v>
          </cell>
          <cell r="G284">
            <v>12959.16</v>
          </cell>
          <cell r="H284">
            <v>16264.42</v>
          </cell>
          <cell r="I284">
            <v>12096.94</v>
          </cell>
          <cell r="J284">
            <v>16120.29</v>
          </cell>
          <cell r="K284">
            <v>0</v>
          </cell>
        </row>
        <row r="285">
          <cell r="C285">
            <v>444055</v>
          </cell>
          <cell r="D285" t="str">
            <v>Language consortium</v>
          </cell>
          <cell r="E285">
            <v>408.23</v>
          </cell>
          <cell r="F285">
            <v>0</v>
          </cell>
          <cell r="G285">
            <v>0</v>
          </cell>
          <cell r="H285">
            <v>408.23</v>
          </cell>
          <cell r="I285">
            <v>0</v>
          </cell>
          <cell r="J285">
            <v>408.23</v>
          </cell>
          <cell r="K285">
            <v>0</v>
          </cell>
        </row>
        <row r="286">
          <cell r="C286">
            <v>444215</v>
          </cell>
          <cell r="D286" t="str">
            <v>Languages and literature</v>
          </cell>
          <cell r="E286">
            <v>294.12</v>
          </cell>
          <cell r="F286">
            <v>0</v>
          </cell>
          <cell r="G286">
            <v>294.12</v>
          </cell>
          <cell r="H286">
            <v>0</v>
          </cell>
          <cell r="I286">
            <v>0</v>
          </cell>
          <cell r="J286">
            <v>294.12</v>
          </cell>
          <cell r="K286">
            <v>0</v>
          </cell>
        </row>
        <row r="287">
          <cell r="C287">
            <v>444004</v>
          </cell>
          <cell r="D287" t="str">
            <v>Linguistics</v>
          </cell>
          <cell r="E287">
            <v>52508.82</v>
          </cell>
          <cell r="F287">
            <v>0</v>
          </cell>
          <cell r="G287">
            <v>0</v>
          </cell>
          <cell r="H287">
            <v>52508.82</v>
          </cell>
          <cell r="I287">
            <v>44579.31</v>
          </cell>
          <cell r="J287">
            <v>7929.51</v>
          </cell>
          <cell r="K287">
            <v>0</v>
          </cell>
        </row>
        <row r="288">
          <cell r="C288">
            <v>444015</v>
          </cell>
          <cell r="D288" t="str">
            <v>Linguistics</v>
          </cell>
          <cell r="E288">
            <v>166747.01</v>
          </cell>
          <cell r="F288">
            <v>40901.74</v>
          </cell>
          <cell r="G288">
            <v>7147.01</v>
          </cell>
          <cell r="H288">
            <v>118698.26</v>
          </cell>
          <cell r="I288">
            <v>37554.559999999998</v>
          </cell>
          <cell r="J288">
            <v>129192.45</v>
          </cell>
          <cell r="K288">
            <v>0</v>
          </cell>
        </row>
        <row r="289">
          <cell r="C289">
            <v>444052</v>
          </cell>
          <cell r="D289" t="str">
            <v>Mathematics</v>
          </cell>
          <cell r="E289">
            <v>1661345.72</v>
          </cell>
          <cell r="F289">
            <v>977.34</v>
          </cell>
          <cell r="G289">
            <v>58554.720000000001</v>
          </cell>
          <cell r="H289">
            <v>1601813.66</v>
          </cell>
          <cell r="I289">
            <v>961111.2</v>
          </cell>
          <cell r="J289">
            <v>700234.52</v>
          </cell>
          <cell r="K289">
            <v>0</v>
          </cell>
        </row>
        <row r="290">
          <cell r="C290">
            <v>444060</v>
          </cell>
          <cell r="D290" t="str">
            <v>Music</v>
          </cell>
          <cell r="E290">
            <v>43035.91</v>
          </cell>
          <cell r="F290">
            <v>26816.09</v>
          </cell>
          <cell r="G290">
            <v>2631.92</v>
          </cell>
          <cell r="H290">
            <v>13587.9</v>
          </cell>
          <cell r="I290">
            <v>23588.2</v>
          </cell>
          <cell r="J290">
            <v>19447.71</v>
          </cell>
          <cell r="K290">
            <v>0</v>
          </cell>
        </row>
        <row r="291">
          <cell r="C291">
            <v>444091</v>
          </cell>
          <cell r="D291" t="str">
            <v>Native american studies</v>
          </cell>
          <cell r="E291">
            <v>122351.23</v>
          </cell>
          <cell r="F291">
            <v>9521.7000000000007</v>
          </cell>
          <cell r="G291">
            <v>53239.9</v>
          </cell>
          <cell r="H291">
            <v>59589.63</v>
          </cell>
          <cell r="I291">
            <v>56648.75</v>
          </cell>
          <cell r="J291">
            <v>65702.48</v>
          </cell>
          <cell r="K291">
            <v>0</v>
          </cell>
        </row>
        <row r="292">
          <cell r="C292">
            <v>444064</v>
          </cell>
          <cell r="D292" t="str">
            <v>Philosophy</v>
          </cell>
          <cell r="E292">
            <v>116075.52</v>
          </cell>
          <cell r="F292">
            <v>0</v>
          </cell>
          <cell r="G292">
            <v>0</v>
          </cell>
          <cell r="H292">
            <v>116075.52</v>
          </cell>
          <cell r="I292">
            <v>77742.5</v>
          </cell>
          <cell r="J292">
            <v>38333.019999999997</v>
          </cell>
          <cell r="K292">
            <v>0</v>
          </cell>
        </row>
        <row r="293">
          <cell r="C293">
            <v>444072</v>
          </cell>
          <cell r="D293" t="str">
            <v>Physics</v>
          </cell>
          <cell r="E293">
            <v>7342852.6600000001</v>
          </cell>
          <cell r="F293">
            <v>147152.9</v>
          </cell>
          <cell r="G293">
            <v>225742.93</v>
          </cell>
          <cell r="H293">
            <v>6969956.8300000001</v>
          </cell>
          <cell r="I293">
            <v>4212799.13</v>
          </cell>
          <cell r="J293">
            <v>3239845.53</v>
          </cell>
          <cell r="K293">
            <v>-109792</v>
          </cell>
        </row>
        <row r="294">
          <cell r="C294">
            <v>444076</v>
          </cell>
          <cell r="D294" t="str">
            <v>Political science</v>
          </cell>
          <cell r="E294">
            <v>433309.17</v>
          </cell>
          <cell r="F294">
            <v>38790.54</v>
          </cell>
          <cell r="G294">
            <v>50691.99</v>
          </cell>
          <cell r="H294">
            <v>343826.64</v>
          </cell>
          <cell r="I294">
            <v>277983.63</v>
          </cell>
          <cell r="J294">
            <v>155325.54</v>
          </cell>
          <cell r="K294">
            <v>0</v>
          </cell>
        </row>
        <row r="295">
          <cell r="C295">
            <v>444080</v>
          </cell>
          <cell r="D295" t="str">
            <v>Psychology</v>
          </cell>
          <cell r="E295">
            <v>1653419.77</v>
          </cell>
          <cell r="F295">
            <v>104586.88</v>
          </cell>
          <cell r="G295">
            <v>229030.98</v>
          </cell>
          <cell r="H295">
            <v>1319801.9099999999</v>
          </cell>
          <cell r="I295">
            <v>899232.44</v>
          </cell>
          <cell r="J295">
            <v>889435.45</v>
          </cell>
          <cell r="K295">
            <v>-135248.12</v>
          </cell>
        </row>
        <row r="296">
          <cell r="C296">
            <v>444081</v>
          </cell>
          <cell r="D296" t="str">
            <v>Religious studies</v>
          </cell>
          <cell r="E296">
            <v>37667.4</v>
          </cell>
          <cell r="F296">
            <v>0</v>
          </cell>
          <cell r="G296">
            <v>9666.19</v>
          </cell>
          <cell r="H296">
            <v>28001.21</v>
          </cell>
          <cell r="I296">
            <v>13979.71</v>
          </cell>
          <cell r="J296">
            <v>23687.69</v>
          </cell>
          <cell r="K296">
            <v>0</v>
          </cell>
        </row>
        <row r="297">
          <cell r="C297">
            <v>444084</v>
          </cell>
          <cell r="D297" t="str">
            <v>Sociology</v>
          </cell>
          <cell r="E297">
            <v>306644.21000000002</v>
          </cell>
          <cell r="F297">
            <v>0</v>
          </cell>
          <cell r="G297">
            <v>12931.98</v>
          </cell>
          <cell r="H297">
            <v>293712.23</v>
          </cell>
          <cell r="I297">
            <v>181249.09</v>
          </cell>
          <cell r="J297">
            <v>125395.12</v>
          </cell>
          <cell r="K297">
            <v>0</v>
          </cell>
        </row>
        <row r="298">
          <cell r="C298">
            <v>444086</v>
          </cell>
          <cell r="D298" t="str">
            <v>Spanish and classics</v>
          </cell>
          <cell r="E298">
            <v>23462.14</v>
          </cell>
          <cell r="F298">
            <v>-2565.04</v>
          </cell>
          <cell r="G298">
            <v>27217.18</v>
          </cell>
          <cell r="H298">
            <v>-1190</v>
          </cell>
          <cell r="I298">
            <v>7592.5</v>
          </cell>
          <cell r="J298">
            <v>15869.64</v>
          </cell>
          <cell r="K298">
            <v>0</v>
          </cell>
        </row>
        <row r="299">
          <cell r="C299">
            <v>444200</v>
          </cell>
          <cell r="D299" t="str">
            <v>Statistics</v>
          </cell>
          <cell r="E299">
            <v>1119786.5900000001</v>
          </cell>
          <cell r="F299">
            <v>38971.99</v>
          </cell>
          <cell r="G299">
            <v>149914.84</v>
          </cell>
          <cell r="H299">
            <v>930899.76</v>
          </cell>
          <cell r="I299">
            <v>537224.99</v>
          </cell>
          <cell r="J299">
            <v>582561.6</v>
          </cell>
          <cell r="K299">
            <v>0</v>
          </cell>
        </row>
        <row r="302">
          <cell r="C302">
            <v>434900</v>
          </cell>
          <cell r="D302" t="str">
            <v>Dean's office</v>
          </cell>
          <cell r="E302">
            <v>34550406.859999999</v>
          </cell>
          <cell r="F302">
            <v>8038152.2999999998</v>
          </cell>
          <cell r="G302">
            <v>18507878.050000001</v>
          </cell>
          <cell r="H302">
            <v>8004376.5099999998</v>
          </cell>
          <cell r="I302">
            <v>18236750.579999998</v>
          </cell>
          <cell r="J302">
            <v>26148386.670000002</v>
          </cell>
          <cell r="K302">
            <v>-9834730.3900000006</v>
          </cell>
        </row>
        <row r="303">
          <cell r="C303">
            <v>434994</v>
          </cell>
          <cell r="D303" t="str">
            <v>Debt svc-Research III</v>
          </cell>
          <cell r="E303">
            <v>2664.87</v>
          </cell>
          <cell r="F303">
            <v>0</v>
          </cell>
          <cell r="G303">
            <v>2664.87</v>
          </cell>
          <cell r="H303">
            <v>0</v>
          </cell>
          <cell r="I303">
            <v>0</v>
          </cell>
          <cell r="J303">
            <v>2664.87</v>
          </cell>
          <cell r="K303">
            <v>0</v>
          </cell>
        </row>
        <row r="304">
          <cell r="C304">
            <v>434993</v>
          </cell>
          <cell r="D304" t="str">
            <v>Debt svc-medical res bldg</v>
          </cell>
          <cell r="E304">
            <v>1682.14</v>
          </cell>
          <cell r="F304">
            <v>0</v>
          </cell>
          <cell r="G304">
            <v>1682.14</v>
          </cell>
          <cell r="H304">
            <v>0</v>
          </cell>
          <cell r="I304">
            <v>0</v>
          </cell>
          <cell r="J304">
            <v>1682.14</v>
          </cell>
          <cell r="K304">
            <v>0</v>
          </cell>
        </row>
        <row r="305">
          <cell r="C305">
            <v>434902</v>
          </cell>
          <cell r="D305" t="str">
            <v>Health science department service</v>
          </cell>
          <cell r="E305">
            <v>50620807.170000002</v>
          </cell>
          <cell r="F305">
            <v>1431134.72</v>
          </cell>
          <cell r="G305">
            <v>48897101.170000002</v>
          </cell>
          <cell r="H305">
            <v>292571.28000000003</v>
          </cell>
          <cell r="I305">
            <v>6550239.6799999997</v>
          </cell>
          <cell r="J305">
            <v>30490567.32</v>
          </cell>
          <cell r="K305">
            <v>13580000.17</v>
          </cell>
        </row>
        <row r="306">
          <cell r="C306">
            <v>434908</v>
          </cell>
          <cell r="D306" t="str">
            <v>Leased space</v>
          </cell>
          <cell r="E306">
            <v>4109071.5</v>
          </cell>
          <cell r="F306">
            <v>0</v>
          </cell>
          <cell r="G306">
            <v>4109071.5</v>
          </cell>
          <cell r="H306">
            <v>0</v>
          </cell>
          <cell r="I306">
            <v>0</v>
          </cell>
          <cell r="J306">
            <v>4224010.5</v>
          </cell>
          <cell r="K306">
            <v>-114939</v>
          </cell>
        </row>
        <row r="307">
          <cell r="C307">
            <v>434905</v>
          </cell>
          <cell r="D307" t="str">
            <v>Professional service billing group svcs</v>
          </cell>
          <cell r="E307">
            <v>13312435.130000001</v>
          </cell>
          <cell r="F307">
            <v>0</v>
          </cell>
          <cell r="G307">
            <v>13312435.130000001</v>
          </cell>
          <cell r="H307">
            <v>0</v>
          </cell>
          <cell r="I307">
            <v>7364463.5300000003</v>
          </cell>
          <cell r="J307">
            <v>5947971.5999999996</v>
          </cell>
          <cell r="K307">
            <v>0</v>
          </cell>
        </row>
        <row r="308">
          <cell r="C308">
            <v>434906</v>
          </cell>
          <cell r="D308" t="str">
            <v>Professional service comput</v>
          </cell>
          <cell r="E308">
            <v>12807360.84</v>
          </cell>
          <cell r="F308">
            <v>0</v>
          </cell>
          <cell r="G308">
            <v>12807360.84</v>
          </cell>
          <cell r="H308">
            <v>0</v>
          </cell>
          <cell r="I308">
            <v>402843.48</v>
          </cell>
          <cell r="J308">
            <v>13014856.029999999</v>
          </cell>
          <cell r="K308">
            <v>-610338.67000000004</v>
          </cell>
        </row>
        <row r="309">
          <cell r="C309">
            <v>434907</v>
          </cell>
          <cell r="D309" t="str">
            <v>Professional service group</v>
          </cell>
          <cell r="E309">
            <v>3405997.98</v>
          </cell>
          <cell r="F309">
            <v>145272.17000000001</v>
          </cell>
          <cell r="G309">
            <v>3260725.81</v>
          </cell>
          <cell r="H309">
            <v>0</v>
          </cell>
          <cell r="I309">
            <v>4767767.45</v>
          </cell>
          <cell r="J309">
            <v>2728960.96</v>
          </cell>
          <cell r="K309">
            <v>-4090730.43</v>
          </cell>
        </row>
        <row r="311">
          <cell r="C311">
            <v>404971</v>
          </cell>
          <cell r="D311" t="str">
            <v>Anesthesiology</v>
          </cell>
          <cell r="E311">
            <v>23900648.34</v>
          </cell>
          <cell r="F311">
            <v>389300.93</v>
          </cell>
          <cell r="G311">
            <v>23476041.420000002</v>
          </cell>
          <cell r="H311">
            <v>35305.99</v>
          </cell>
          <cell r="I311">
            <v>27701770.300000001</v>
          </cell>
          <cell r="J311">
            <v>7625209.9699999997</v>
          </cell>
          <cell r="K311">
            <v>-11426331.93</v>
          </cell>
        </row>
        <row r="312">
          <cell r="C312">
            <v>404952</v>
          </cell>
          <cell r="D312" t="str">
            <v>Biological chemistry</v>
          </cell>
          <cell r="E312">
            <v>2806355.57</v>
          </cell>
          <cell r="F312">
            <v>2461689.4900000002</v>
          </cell>
          <cell r="G312">
            <v>335350.77</v>
          </cell>
          <cell r="H312">
            <v>9315.31</v>
          </cell>
          <cell r="I312">
            <v>2483448.61</v>
          </cell>
          <cell r="J312">
            <v>1327989.18</v>
          </cell>
          <cell r="K312">
            <v>-1005082.22</v>
          </cell>
        </row>
        <row r="313">
          <cell r="C313">
            <v>404992</v>
          </cell>
          <cell r="D313" t="str">
            <v>Cancer center</v>
          </cell>
          <cell r="E313">
            <v>863150.28</v>
          </cell>
          <cell r="F313">
            <v>0</v>
          </cell>
          <cell r="G313">
            <v>706456.24</v>
          </cell>
          <cell r="H313">
            <v>156694.04</v>
          </cell>
          <cell r="I313">
            <v>1407680.95</v>
          </cell>
          <cell r="J313">
            <v>1539829.06</v>
          </cell>
          <cell r="K313">
            <v>-2084359.73</v>
          </cell>
        </row>
        <row r="314">
          <cell r="C314">
            <v>404994</v>
          </cell>
          <cell r="D314" t="str">
            <v>Center for healthy aging</v>
          </cell>
          <cell r="E314">
            <v>9448.7800000000007</v>
          </cell>
          <cell r="F314">
            <v>765</v>
          </cell>
          <cell r="G314">
            <v>8683.7800000000007</v>
          </cell>
          <cell r="H314">
            <v>0</v>
          </cell>
          <cell r="I314">
            <v>7030.79</v>
          </cell>
          <cell r="J314">
            <v>2417.9899999999998</v>
          </cell>
          <cell r="K314">
            <v>0</v>
          </cell>
        </row>
        <row r="315">
          <cell r="C315">
            <v>404905</v>
          </cell>
          <cell r="D315" t="str">
            <v>Curricular support</v>
          </cell>
          <cell r="E315">
            <v>2127526.69</v>
          </cell>
          <cell r="F315">
            <v>407037.06</v>
          </cell>
          <cell r="G315">
            <v>1703286.31</v>
          </cell>
          <cell r="H315">
            <v>17203.32</v>
          </cell>
          <cell r="I315">
            <v>538553.73</v>
          </cell>
          <cell r="J315">
            <v>1927881.74</v>
          </cell>
          <cell r="K315">
            <v>-338908.78</v>
          </cell>
        </row>
        <row r="316">
          <cell r="C316">
            <v>404912</v>
          </cell>
          <cell r="D316" t="str">
            <v>Dermatology</v>
          </cell>
          <cell r="E316">
            <v>7545649.6299999999</v>
          </cell>
          <cell r="F316">
            <v>1056577.49</v>
          </cell>
          <cell r="G316">
            <v>6189974.9299999997</v>
          </cell>
          <cell r="H316">
            <v>299097.21000000002</v>
          </cell>
          <cell r="I316">
            <v>10621807.529999999</v>
          </cell>
          <cell r="J316">
            <v>-283466</v>
          </cell>
          <cell r="K316">
            <v>-2792691.9</v>
          </cell>
        </row>
        <row r="317">
          <cell r="C317">
            <v>404929</v>
          </cell>
          <cell r="D317" t="str">
            <v>Diagnostic radiology</v>
          </cell>
          <cell r="E317">
            <v>18724831.609999999</v>
          </cell>
          <cell r="F317">
            <v>810419.24</v>
          </cell>
          <cell r="G317">
            <v>17794732.66</v>
          </cell>
          <cell r="H317">
            <v>119679.71</v>
          </cell>
          <cell r="I317">
            <v>16969423.670000002</v>
          </cell>
          <cell r="J317">
            <v>4555904.47</v>
          </cell>
          <cell r="K317">
            <v>-2800496.53</v>
          </cell>
        </row>
        <row r="318">
          <cell r="C318">
            <v>404920</v>
          </cell>
          <cell r="D318" t="str">
            <v>Emergency medicine</v>
          </cell>
          <cell r="E318">
            <v>10352172.17</v>
          </cell>
          <cell r="F318">
            <v>487396.96</v>
          </cell>
          <cell r="G318">
            <v>9618917.7300000004</v>
          </cell>
          <cell r="H318">
            <v>245857.48</v>
          </cell>
          <cell r="I318">
            <v>13125578.02</v>
          </cell>
          <cell r="J318">
            <v>3936546.15</v>
          </cell>
          <cell r="K318">
            <v>-6709952</v>
          </cell>
        </row>
        <row r="319">
          <cell r="C319">
            <v>404936</v>
          </cell>
          <cell r="D319" t="str">
            <v>Family practice</v>
          </cell>
          <cell r="E319">
            <v>7021962.4299999997</v>
          </cell>
          <cell r="F319">
            <v>1262066.9099999999</v>
          </cell>
          <cell r="G319">
            <v>5153354</v>
          </cell>
          <cell r="H319">
            <v>606541.52</v>
          </cell>
          <cell r="I319">
            <v>5079870.12</v>
          </cell>
          <cell r="J319">
            <v>3499528.11</v>
          </cell>
          <cell r="K319">
            <v>-1557435.8</v>
          </cell>
        </row>
        <row r="320">
          <cell r="C320">
            <v>404972</v>
          </cell>
          <cell r="D320" t="str">
            <v>General surgery</v>
          </cell>
          <cell r="E320">
            <v>21121461.710000001</v>
          </cell>
          <cell r="F320">
            <v>980939.75</v>
          </cell>
          <cell r="G320">
            <v>19408475.43</v>
          </cell>
          <cell r="H320">
            <v>732046.53</v>
          </cell>
          <cell r="I320">
            <v>22570891.030000001</v>
          </cell>
          <cell r="J320">
            <v>10519507.189999999</v>
          </cell>
          <cell r="K320">
            <v>-11968936.51</v>
          </cell>
        </row>
        <row r="321">
          <cell r="C321">
            <v>404908</v>
          </cell>
          <cell r="D321" t="str">
            <v>Hospital affairs</v>
          </cell>
          <cell r="E321">
            <v>334219.26</v>
          </cell>
          <cell r="F321">
            <v>0</v>
          </cell>
          <cell r="G321">
            <v>198645.71</v>
          </cell>
          <cell r="H321">
            <v>135573.54999999999</v>
          </cell>
          <cell r="I321">
            <v>94917.63</v>
          </cell>
          <cell r="J321">
            <v>239873.74</v>
          </cell>
          <cell r="K321">
            <v>-572.11</v>
          </cell>
        </row>
        <row r="322">
          <cell r="C322">
            <v>404954</v>
          </cell>
          <cell r="D322" t="str">
            <v>Human anatomy</v>
          </cell>
          <cell r="E322">
            <v>3821107.84</v>
          </cell>
          <cell r="F322">
            <v>2359360.4</v>
          </cell>
          <cell r="G322">
            <v>1275771.1000000001</v>
          </cell>
          <cell r="H322">
            <v>185976.34</v>
          </cell>
          <cell r="I322">
            <v>2228291.8199999998</v>
          </cell>
          <cell r="J322">
            <v>1592816.02</v>
          </cell>
          <cell r="K322">
            <v>0</v>
          </cell>
        </row>
        <row r="323">
          <cell r="C323">
            <v>404955</v>
          </cell>
          <cell r="D323" t="str">
            <v>Human physiology</v>
          </cell>
          <cell r="E323">
            <v>2116825.1800000002</v>
          </cell>
          <cell r="F323">
            <v>2362347.2400000002</v>
          </cell>
          <cell r="G323">
            <v>-318287.5</v>
          </cell>
          <cell r="H323">
            <v>72765.440000000002</v>
          </cell>
          <cell r="I323">
            <v>1598218.01</v>
          </cell>
          <cell r="J323">
            <v>1473807.17</v>
          </cell>
          <cell r="K323">
            <v>-955200</v>
          </cell>
        </row>
        <row r="324">
          <cell r="C324">
            <v>404913</v>
          </cell>
          <cell r="D324" t="str">
            <v>Internal medicine</v>
          </cell>
          <cell r="E324">
            <v>70639357.920000002</v>
          </cell>
          <cell r="F324">
            <v>5243649.29</v>
          </cell>
          <cell r="G324">
            <v>63459691.409999996</v>
          </cell>
          <cell r="H324">
            <v>1936017.22</v>
          </cell>
          <cell r="I324">
            <v>60447415.670000002</v>
          </cell>
          <cell r="J324">
            <v>37348541.170000002</v>
          </cell>
          <cell r="K324">
            <v>-27156598.920000002</v>
          </cell>
        </row>
        <row r="325">
          <cell r="C325">
            <v>404993</v>
          </cell>
          <cell r="D325" t="str">
            <v>M.I.N.D. institute</v>
          </cell>
          <cell r="E325">
            <v>954301.21</v>
          </cell>
          <cell r="F325">
            <v>0</v>
          </cell>
          <cell r="G325">
            <v>346581.69</v>
          </cell>
          <cell r="H325">
            <v>607719.52</v>
          </cell>
          <cell r="I325">
            <v>505253.29</v>
          </cell>
          <cell r="J325">
            <v>449047.92</v>
          </cell>
          <cell r="K325">
            <v>0</v>
          </cell>
        </row>
        <row r="326">
          <cell r="C326">
            <v>404980</v>
          </cell>
          <cell r="D326" t="str">
            <v>Malpractice insurance premium</v>
          </cell>
          <cell r="E326">
            <v>17315.53</v>
          </cell>
          <cell r="F326">
            <v>0</v>
          </cell>
          <cell r="G326">
            <v>17315.53</v>
          </cell>
          <cell r="H326">
            <v>0</v>
          </cell>
          <cell r="I326">
            <v>0</v>
          </cell>
          <cell r="J326">
            <v>17315.53</v>
          </cell>
          <cell r="K326">
            <v>0</v>
          </cell>
        </row>
        <row r="327">
          <cell r="C327">
            <v>404956</v>
          </cell>
          <cell r="D327" t="str">
            <v>Medical microbiology and immunology</v>
          </cell>
          <cell r="E327">
            <v>4523071.42</v>
          </cell>
          <cell r="F327">
            <v>2134674.46</v>
          </cell>
          <cell r="G327">
            <v>2272968.7599999998</v>
          </cell>
          <cell r="H327">
            <v>115428.2</v>
          </cell>
          <cell r="I327">
            <v>2919228.43</v>
          </cell>
          <cell r="J327">
            <v>1814409.99</v>
          </cell>
          <cell r="K327">
            <v>-210567</v>
          </cell>
        </row>
        <row r="328">
          <cell r="C328">
            <v>404991</v>
          </cell>
          <cell r="D328" t="str">
            <v>Medical use of computer &amp; technology</v>
          </cell>
          <cell r="E328">
            <v>410091.84</v>
          </cell>
          <cell r="F328">
            <v>163.07</v>
          </cell>
          <cell r="G328">
            <v>409928.77</v>
          </cell>
          <cell r="H328">
            <v>0</v>
          </cell>
          <cell r="I328">
            <v>237797.79</v>
          </cell>
          <cell r="J328">
            <v>172294.05</v>
          </cell>
          <cell r="K328">
            <v>0</v>
          </cell>
        </row>
        <row r="329">
          <cell r="C329">
            <v>404927</v>
          </cell>
          <cell r="D329" t="str">
            <v>Neonatology</v>
          </cell>
          <cell r="E329">
            <v>2822550.29</v>
          </cell>
          <cell r="F329">
            <v>112526.23</v>
          </cell>
          <cell r="G329">
            <v>2710024.06</v>
          </cell>
          <cell r="H329">
            <v>0</v>
          </cell>
          <cell r="I329">
            <v>2757560.72</v>
          </cell>
          <cell r="J329">
            <v>681813.09</v>
          </cell>
          <cell r="K329">
            <v>-616823.52</v>
          </cell>
        </row>
        <row r="330">
          <cell r="C330">
            <v>404973</v>
          </cell>
          <cell r="D330" t="str">
            <v>Neurological surgery</v>
          </cell>
          <cell r="E330">
            <v>5353591.6500000004</v>
          </cell>
          <cell r="F330">
            <v>458062.27</v>
          </cell>
          <cell r="G330">
            <v>4735232.41</v>
          </cell>
          <cell r="H330">
            <v>160296.97</v>
          </cell>
          <cell r="I330">
            <v>7069321.9100000001</v>
          </cell>
          <cell r="J330">
            <v>2630565.0299999998</v>
          </cell>
          <cell r="K330">
            <v>-4346295.29</v>
          </cell>
        </row>
        <row r="331">
          <cell r="C331">
            <v>404915</v>
          </cell>
          <cell r="D331" t="str">
            <v>Neurology</v>
          </cell>
          <cell r="E331">
            <v>5912890.4100000001</v>
          </cell>
          <cell r="F331">
            <v>1899136.75</v>
          </cell>
          <cell r="G331">
            <v>3703735.24</v>
          </cell>
          <cell r="H331">
            <v>310018.42</v>
          </cell>
          <cell r="I331">
            <v>7417927.0800000001</v>
          </cell>
          <cell r="J331">
            <v>1257033.68</v>
          </cell>
          <cell r="K331">
            <v>-2762070.35</v>
          </cell>
        </row>
        <row r="332">
          <cell r="C332">
            <v>404928</v>
          </cell>
          <cell r="D332" t="str">
            <v>Nuclear medicine</v>
          </cell>
          <cell r="E332">
            <v>-4529.57</v>
          </cell>
          <cell r="F332">
            <v>0</v>
          </cell>
          <cell r="G332">
            <v>0</v>
          </cell>
          <cell r="H332">
            <v>-4529.57</v>
          </cell>
          <cell r="I332">
            <v>-3283.97</v>
          </cell>
          <cell r="J332">
            <v>-1245.5999999999999</v>
          </cell>
          <cell r="K332">
            <v>0</v>
          </cell>
        </row>
        <row r="333">
          <cell r="C333">
            <v>404974</v>
          </cell>
          <cell r="D333" t="str">
            <v>Obstetrics and gynecology</v>
          </cell>
          <cell r="E333">
            <v>5457884.21</v>
          </cell>
          <cell r="F333">
            <v>355895.51</v>
          </cell>
          <cell r="G333">
            <v>4841572.2699999996</v>
          </cell>
          <cell r="H333">
            <v>260416.43</v>
          </cell>
          <cell r="I333">
            <v>4872066.42</v>
          </cell>
          <cell r="J333">
            <v>3569627.91</v>
          </cell>
          <cell r="K333">
            <v>-2983810.12</v>
          </cell>
        </row>
        <row r="334">
          <cell r="C334">
            <v>404975</v>
          </cell>
          <cell r="D334" t="str">
            <v>Ophthalmology</v>
          </cell>
          <cell r="E334">
            <v>12114778.460000001</v>
          </cell>
          <cell r="F334">
            <v>1432914.43</v>
          </cell>
          <cell r="G334">
            <v>9898940.6099999994</v>
          </cell>
          <cell r="H334">
            <v>782923.42</v>
          </cell>
          <cell r="I334">
            <v>10792570.140000001</v>
          </cell>
          <cell r="J334">
            <v>4430604.18</v>
          </cell>
          <cell r="K334">
            <v>-3108395.86</v>
          </cell>
        </row>
        <row r="335">
          <cell r="C335">
            <v>404976</v>
          </cell>
          <cell r="D335" t="str">
            <v>Orthopaedic surgery</v>
          </cell>
          <cell r="E335">
            <v>14474165.970000001</v>
          </cell>
          <cell r="F335">
            <v>567286.78</v>
          </cell>
          <cell r="G335">
            <v>13314550.619999999</v>
          </cell>
          <cell r="H335">
            <v>592328.56999999995</v>
          </cell>
          <cell r="I335">
            <v>14456972.039999999</v>
          </cell>
          <cell r="J335">
            <v>6306749.5899999999</v>
          </cell>
          <cell r="K335">
            <v>-6289555.6600000001</v>
          </cell>
        </row>
        <row r="336">
          <cell r="C336">
            <v>404977</v>
          </cell>
          <cell r="D336" t="str">
            <v>Otolaryngology</v>
          </cell>
          <cell r="E336">
            <v>7985643.7699999996</v>
          </cell>
          <cell r="F336">
            <v>282145.09999999998</v>
          </cell>
          <cell r="G336">
            <v>7660111.3600000003</v>
          </cell>
          <cell r="H336">
            <v>43387.31</v>
          </cell>
          <cell r="I336">
            <v>9066394.7899999991</v>
          </cell>
          <cell r="J336">
            <v>2323916.2799999998</v>
          </cell>
          <cell r="K336">
            <v>-3404667.3</v>
          </cell>
        </row>
        <row r="337">
          <cell r="C337">
            <v>404958</v>
          </cell>
          <cell r="D337" t="str">
            <v>Pathology</v>
          </cell>
          <cell r="E337">
            <v>8092394.8799999999</v>
          </cell>
          <cell r="F337">
            <v>1416320.02</v>
          </cell>
          <cell r="G337">
            <v>6576365.8399999999</v>
          </cell>
          <cell r="H337">
            <v>99709.02</v>
          </cell>
          <cell r="I337">
            <v>8908305.6899999995</v>
          </cell>
          <cell r="J337">
            <v>3388025.53</v>
          </cell>
          <cell r="K337">
            <v>-4203936.34</v>
          </cell>
        </row>
        <row r="338">
          <cell r="C338">
            <v>404917</v>
          </cell>
          <cell r="D338" t="str">
            <v>Pediatrics</v>
          </cell>
          <cell r="E338">
            <v>21696788.27</v>
          </cell>
          <cell r="F338">
            <v>1955772.04</v>
          </cell>
          <cell r="G338">
            <v>18154310.25</v>
          </cell>
          <cell r="H338">
            <v>1586705.98</v>
          </cell>
          <cell r="I338">
            <v>19211323.41</v>
          </cell>
          <cell r="J338">
            <v>11507632.18</v>
          </cell>
          <cell r="K338">
            <v>-9022167.3200000003</v>
          </cell>
        </row>
        <row r="339">
          <cell r="C339">
            <v>404959</v>
          </cell>
          <cell r="D339" t="str">
            <v>Pharmacology</v>
          </cell>
          <cell r="E339">
            <v>2353037.52</v>
          </cell>
          <cell r="F339">
            <v>1281496.3999999999</v>
          </cell>
          <cell r="G339">
            <v>1066317.69</v>
          </cell>
          <cell r="H339">
            <v>5223.43</v>
          </cell>
          <cell r="I339">
            <v>1470110.9</v>
          </cell>
          <cell r="J339">
            <v>1017208.17</v>
          </cell>
          <cell r="K339">
            <v>-134281.54999999999</v>
          </cell>
        </row>
        <row r="340">
          <cell r="C340">
            <v>404918</v>
          </cell>
          <cell r="D340" t="str">
            <v>Physical medicine and rehabilitation</v>
          </cell>
          <cell r="E340">
            <v>3950770.84</v>
          </cell>
          <cell r="F340">
            <v>179598.37</v>
          </cell>
          <cell r="G340">
            <v>3715353.23</v>
          </cell>
          <cell r="H340">
            <v>55819.24</v>
          </cell>
          <cell r="I340">
            <v>3517651.71</v>
          </cell>
          <cell r="J340">
            <v>1552875.25</v>
          </cell>
          <cell r="K340">
            <v>-1119756.1200000001</v>
          </cell>
        </row>
        <row r="341">
          <cell r="C341">
            <v>404978</v>
          </cell>
          <cell r="D341" t="str">
            <v>Plastic surgery</v>
          </cell>
          <cell r="E341">
            <v>1139170.3999999999</v>
          </cell>
          <cell r="F341">
            <v>-1154.8599999999999</v>
          </cell>
          <cell r="G341">
            <v>1075326.57</v>
          </cell>
          <cell r="H341">
            <v>64998.69</v>
          </cell>
          <cell r="I341">
            <v>1348779.06</v>
          </cell>
          <cell r="J341">
            <v>489128.48</v>
          </cell>
          <cell r="K341">
            <v>-698737.14</v>
          </cell>
        </row>
        <row r="342">
          <cell r="C342">
            <v>404610</v>
          </cell>
          <cell r="D342" t="str">
            <v>Population and global health initiative</v>
          </cell>
          <cell r="E342">
            <v>3368.75</v>
          </cell>
          <cell r="F342">
            <v>0</v>
          </cell>
          <cell r="G342">
            <v>3368.75</v>
          </cell>
          <cell r="H342">
            <v>0</v>
          </cell>
          <cell r="I342">
            <v>1695.81</v>
          </cell>
          <cell r="J342">
            <v>1672.94</v>
          </cell>
          <cell r="K342">
            <v>0</v>
          </cell>
        </row>
        <row r="343">
          <cell r="C343">
            <v>404942</v>
          </cell>
          <cell r="D343" t="str">
            <v>Psychiatry</v>
          </cell>
          <cell r="E343">
            <v>27392826.550000001</v>
          </cell>
          <cell r="F343">
            <v>1650857.83</v>
          </cell>
          <cell r="G343">
            <v>24666063.75</v>
          </cell>
          <cell r="H343">
            <v>1075904.97</v>
          </cell>
          <cell r="I343">
            <v>21006901.890000001</v>
          </cell>
          <cell r="J343">
            <v>8913815.3800000008</v>
          </cell>
          <cell r="K343">
            <v>-2527890.7200000002</v>
          </cell>
        </row>
        <row r="344">
          <cell r="C344">
            <v>404932</v>
          </cell>
          <cell r="D344" t="str">
            <v>Public health sciences</v>
          </cell>
          <cell r="E344">
            <v>5651770.4400000004</v>
          </cell>
          <cell r="F344">
            <v>1933015.23</v>
          </cell>
          <cell r="G344">
            <v>3229965.4</v>
          </cell>
          <cell r="H344">
            <v>488789.81</v>
          </cell>
          <cell r="I344">
            <v>3517852.54</v>
          </cell>
          <cell r="J344">
            <v>2432179.9</v>
          </cell>
          <cell r="K344">
            <v>-298262</v>
          </cell>
        </row>
        <row r="345">
          <cell r="C345">
            <v>404930</v>
          </cell>
          <cell r="D345" t="str">
            <v>Radiation oncology</v>
          </cell>
          <cell r="E345">
            <v>4150112.22</v>
          </cell>
          <cell r="F345">
            <v>424691.5</v>
          </cell>
          <cell r="G345">
            <v>3621420.5</v>
          </cell>
          <cell r="H345">
            <v>104000.22</v>
          </cell>
          <cell r="I345">
            <v>4705839.3899999997</v>
          </cell>
          <cell r="J345">
            <v>1299030.03</v>
          </cell>
          <cell r="K345">
            <v>-1854757.2</v>
          </cell>
        </row>
        <row r="346">
          <cell r="C346">
            <v>404982</v>
          </cell>
          <cell r="D346" t="str">
            <v>Reproductive biology</v>
          </cell>
          <cell r="E346">
            <v>1152164.6000000001</v>
          </cell>
          <cell r="F346">
            <v>0</v>
          </cell>
          <cell r="G346">
            <v>1152164.6000000001</v>
          </cell>
          <cell r="H346">
            <v>0</v>
          </cell>
          <cell r="I346">
            <v>2842469.34</v>
          </cell>
          <cell r="J346">
            <v>564040.43000000005</v>
          </cell>
          <cell r="K346">
            <v>-2254345.17</v>
          </cell>
        </row>
        <row r="347">
          <cell r="C347">
            <v>404990</v>
          </cell>
          <cell r="D347" t="str">
            <v>Residents</v>
          </cell>
          <cell r="E347">
            <v>11863652.4</v>
          </cell>
          <cell r="F347">
            <v>6410696.3799999999</v>
          </cell>
          <cell r="G347">
            <v>295465.73</v>
          </cell>
          <cell r="H347">
            <v>5157490.29</v>
          </cell>
          <cell r="I347">
            <v>7966448.3399999999</v>
          </cell>
          <cell r="J347">
            <v>3951945.06</v>
          </cell>
          <cell r="K347">
            <v>-54741</v>
          </cell>
        </row>
        <row r="348">
          <cell r="C348">
            <v>404985</v>
          </cell>
          <cell r="D348" t="str">
            <v>Sabbatical leave support</v>
          </cell>
          <cell r="E348">
            <v>43.37</v>
          </cell>
          <cell r="F348">
            <v>0</v>
          </cell>
          <cell r="G348">
            <v>43.37</v>
          </cell>
          <cell r="H348">
            <v>0</v>
          </cell>
          <cell r="I348">
            <v>0</v>
          </cell>
          <cell r="J348">
            <v>43.37</v>
          </cell>
          <cell r="K348">
            <v>0</v>
          </cell>
        </row>
        <row r="349">
          <cell r="C349">
            <v>404998</v>
          </cell>
          <cell r="D349" t="str">
            <v>Salary plan cost recovery</v>
          </cell>
          <cell r="E349">
            <v>-287083.90000000002</v>
          </cell>
          <cell r="F349">
            <v>0</v>
          </cell>
          <cell r="G349">
            <v>-287083.90000000002</v>
          </cell>
          <cell r="H349">
            <v>0</v>
          </cell>
          <cell r="I349">
            <v>16407.310000000001</v>
          </cell>
          <cell r="J349">
            <v>-168149.21</v>
          </cell>
          <cell r="K349">
            <v>-135342</v>
          </cell>
        </row>
        <row r="350">
          <cell r="C350">
            <v>404979</v>
          </cell>
          <cell r="D350" t="str">
            <v>Urology</v>
          </cell>
          <cell r="E350">
            <v>3896199.85</v>
          </cell>
          <cell r="F350">
            <v>519414.8</v>
          </cell>
          <cell r="G350">
            <v>3376450.44</v>
          </cell>
          <cell r="H350">
            <v>334.61</v>
          </cell>
          <cell r="I350">
            <v>4125809.67</v>
          </cell>
          <cell r="J350">
            <v>706766.85</v>
          </cell>
          <cell r="K350">
            <v>-936376.67</v>
          </cell>
        </row>
        <row r="352">
          <cell r="C352">
            <v>624992</v>
          </cell>
          <cell r="D352" t="str">
            <v>Cancer center</v>
          </cell>
          <cell r="E352">
            <v>306</v>
          </cell>
          <cell r="F352">
            <v>0</v>
          </cell>
          <cell r="G352">
            <v>0</v>
          </cell>
          <cell r="H352">
            <v>306</v>
          </cell>
          <cell r="I352">
            <v>0</v>
          </cell>
          <cell r="J352">
            <v>306</v>
          </cell>
          <cell r="K352">
            <v>0</v>
          </cell>
        </row>
        <row r="353">
          <cell r="C353">
            <v>624902</v>
          </cell>
          <cell r="D353" t="str">
            <v>Dean's office</v>
          </cell>
          <cell r="E353">
            <v>4141160.51</v>
          </cell>
          <cell r="F353">
            <v>8467</v>
          </cell>
          <cell r="G353">
            <v>0</v>
          </cell>
          <cell r="H353">
            <v>4132693.51</v>
          </cell>
          <cell r="I353">
            <v>2215709.2000000002</v>
          </cell>
          <cell r="J353">
            <v>1925451.31</v>
          </cell>
          <cell r="K353">
            <v>0</v>
          </cell>
        </row>
        <row r="354">
          <cell r="C354">
            <v>624912</v>
          </cell>
          <cell r="D354" t="str">
            <v>Dermatology</v>
          </cell>
          <cell r="E354">
            <v>551.55999999999995</v>
          </cell>
          <cell r="F354">
            <v>0</v>
          </cell>
          <cell r="G354">
            <v>0</v>
          </cell>
          <cell r="H354">
            <v>551.55999999999995</v>
          </cell>
          <cell r="I354">
            <v>0</v>
          </cell>
          <cell r="J354">
            <v>551.55999999999995</v>
          </cell>
          <cell r="K354">
            <v>0</v>
          </cell>
        </row>
        <row r="355">
          <cell r="C355">
            <v>624960</v>
          </cell>
          <cell r="D355" t="str">
            <v>Internal medicine</v>
          </cell>
          <cell r="E355">
            <v>465870.1</v>
          </cell>
          <cell r="F355">
            <v>0</v>
          </cell>
          <cell r="G355">
            <v>0</v>
          </cell>
          <cell r="H355">
            <v>465870.1</v>
          </cell>
          <cell r="I355">
            <v>290200.83</v>
          </cell>
          <cell r="J355">
            <v>175669.27</v>
          </cell>
          <cell r="K355">
            <v>0</v>
          </cell>
        </row>
        <row r="356">
          <cell r="C356">
            <v>624993</v>
          </cell>
          <cell r="D356" t="str">
            <v>M.I.N.D. institute</v>
          </cell>
          <cell r="E356">
            <v>516954.66</v>
          </cell>
          <cell r="F356">
            <v>0</v>
          </cell>
          <cell r="G356">
            <v>516954.66</v>
          </cell>
          <cell r="H356">
            <v>0</v>
          </cell>
          <cell r="I356">
            <v>316664.21000000002</v>
          </cell>
          <cell r="J356">
            <v>200290.45</v>
          </cell>
          <cell r="K356">
            <v>0</v>
          </cell>
        </row>
        <row r="357">
          <cell r="C357">
            <v>624973</v>
          </cell>
          <cell r="D357" t="str">
            <v>Neurological surgery</v>
          </cell>
          <cell r="E357">
            <v>12571.43</v>
          </cell>
          <cell r="F357">
            <v>0</v>
          </cell>
          <cell r="G357">
            <v>4425.47</v>
          </cell>
          <cell r="H357">
            <v>8145.96</v>
          </cell>
          <cell r="I357">
            <v>0</v>
          </cell>
          <cell r="J357">
            <v>12571.43</v>
          </cell>
          <cell r="K357">
            <v>0</v>
          </cell>
        </row>
        <row r="358">
          <cell r="C358">
            <v>624915</v>
          </cell>
          <cell r="D358" t="str">
            <v>Neurology</v>
          </cell>
          <cell r="E358">
            <v>1073924.95</v>
          </cell>
          <cell r="F358">
            <v>0</v>
          </cell>
          <cell r="G358">
            <v>66457.97</v>
          </cell>
          <cell r="H358">
            <v>1007466.98</v>
          </cell>
          <cell r="I358">
            <v>577883.82999999996</v>
          </cell>
          <cell r="J358">
            <v>496041.12</v>
          </cell>
          <cell r="K358">
            <v>0</v>
          </cell>
        </row>
        <row r="359">
          <cell r="C359">
            <v>624974</v>
          </cell>
          <cell r="D359" t="str">
            <v>Obstetrics and gynecology</v>
          </cell>
          <cell r="E359">
            <v>1514317.72</v>
          </cell>
          <cell r="F359">
            <v>0</v>
          </cell>
          <cell r="G359">
            <v>0</v>
          </cell>
          <cell r="H359">
            <v>1514317.72</v>
          </cell>
          <cell r="I359">
            <v>948675.87</v>
          </cell>
          <cell r="J359">
            <v>565641.85</v>
          </cell>
          <cell r="K359">
            <v>0</v>
          </cell>
        </row>
        <row r="360">
          <cell r="C360">
            <v>624975</v>
          </cell>
          <cell r="D360" t="str">
            <v>Ophthalmology</v>
          </cell>
          <cell r="E360">
            <v>69070.429999999993</v>
          </cell>
          <cell r="F360">
            <v>0</v>
          </cell>
          <cell r="G360">
            <v>0</v>
          </cell>
          <cell r="H360">
            <v>69070.429999999993</v>
          </cell>
          <cell r="I360">
            <v>8714.65</v>
          </cell>
          <cell r="J360">
            <v>60355.78</v>
          </cell>
          <cell r="K360">
            <v>0</v>
          </cell>
        </row>
        <row r="361">
          <cell r="C361">
            <v>624976</v>
          </cell>
          <cell r="D361" t="str">
            <v>Orthopaedic surgery</v>
          </cell>
          <cell r="E361">
            <v>3791.89</v>
          </cell>
          <cell r="F361">
            <v>0</v>
          </cell>
          <cell r="G361">
            <v>0</v>
          </cell>
          <cell r="H361">
            <v>3791.89</v>
          </cell>
          <cell r="I361">
            <v>0</v>
          </cell>
          <cell r="J361">
            <v>3791.89</v>
          </cell>
          <cell r="K361">
            <v>0</v>
          </cell>
        </row>
        <row r="362">
          <cell r="C362">
            <v>624958</v>
          </cell>
          <cell r="D362" t="str">
            <v>Pathology</v>
          </cell>
          <cell r="E362">
            <v>23184.61</v>
          </cell>
          <cell r="F362">
            <v>0</v>
          </cell>
          <cell r="G362">
            <v>0</v>
          </cell>
          <cell r="H362">
            <v>23184.61</v>
          </cell>
          <cell r="I362">
            <v>20053.66</v>
          </cell>
          <cell r="J362">
            <v>3130.95</v>
          </cell>
          <cell r="K362">
            <v>0</v>
          </cell>
        </row>
        <row r="363">
          <cell r="C363">
            <v>624917</v>
          </cell>
          <cell r="D363" t="str">
            <v>Pediatrics</v>
          </cell>
          <cell r="E363">
            <v>1063888.8700000001</v>
          </cell>
          <cell r="F363">
            <v>0</v>
          </cell>
          <cell r="G363">
            <v>4206.3100000000004</v>
          </cell>
          <cell r="H363">
            <v>1059682.56</v>
          </cell>
          <cell r="I363">
            <v>592467.74</v>
          </cell>
          <cell r="J363">
            <v>471421.13</v>
          </cell>
          <cell r="K363">
            <v>0</v>
          </cell>
        </row>
        <row r="364">
          <cell r="C364">
            <v>624942</v>
          </cell>
          <cell r="D364" t="str">
            <v>Psychiatry</v>
          </cell>
          <cell r="E364">
            <v>14557</v>
          </cell>
          <cell r="F364">
            <v>0</v>
          </cell>
          <cell r="G364">
            <v>0</v>
          </cell>
          <cell r="H364">
            <v>14557</v>
          </cell>
          <cell r="I364">
            <v>5177.93</v>
          </cell>
          <cell r="J364">
            <v>9379.07</v>
          </cell>
          <cell r="K364">
            <v>0</v>
          </cell>
        </row>
        <row r="365">
          <cell r="C365">
            <v>624932</v>
          </cell>
          <cell r="D365" t="str">
            <v>Public health sciences</v>
          </cell>
          <cell r="E365">
            <v>6282548.9299999997</v>
          </cell>
          <cell r="F365">
            <v>0</v>
          </cell>
          <cell r="G365">
            <v>0</v>
          </cell>
          <cell r="H365">
            <v>6282548.9299999997</v>
          </cell>
          <cell r="I365">
            <v>3897020.51</v>
          </cell>
          <cell r="J365">
            <v>2385528.42</v>
          </cell>
          <cell r="K365">
            <v>0</v>
          </cell>
        </row>
        <row r="366">
          <cell r="C366">
            <v>624964</v>
          </cell>
          <cell r="D366" t="str">
            <v>Rheumatology</v>
          </cell>
          <cell r="E366">
            <v>7799.9</v>
          </cell>
          <cell r="F366">
            <v>0</v>
          </cell>
          <cell r="G366">
            <v>0</v>
          </cell>
          <cell r="H366">
            <v>7799.9</v>
          </cell>
          <cell r="I366">
            <v>5090.82</v>
          </cell>
          <cell r="J366">
            <v>2709.08</v>
          </cell>
          <cell r="K366">
            <v>0</v>
          </cell>
        </row>
        <row r="367">
          <cell r="C367">
            <v>624972</v>
          </cell>
          <cell r="D367" t="str">
            <v>Surgery</v>
          </cell>
          <cell r="E367">
            <v>2021.23</v>
          </cell>
          <cell r="F367">
            <v>0</v>
          </cell>
          <cell r="G367">
            <v>0</v>
          </cell>
          <cell r="H367">
            <v>2021.23</v>
          </cell>
          <cell r="I367">
            <v>0</v>
          </cell>
          <cell r="J367">
            <v>2021.23</v>
          </cell>
          <cell r="K367">
            <v>0</v>
          </cell>
        </row>
        <row r="369">
          <cell r="C369">
            <v>444971</v>
          </cell>
          <cell r="D369" t="str">
            <v>Anesthesiology</v>
          </cell>
          <cell r="E369">
            <v>137733.82</v>
          </cell>
          <cell r="F369">
            <v>0</v>
          </cell>
          <cell r="G369">
            <v>1171.3399999999999</v>
          </cell>
          <cell r="H369">
            <v>136562.48000000001</v>
          </cell>
          <cell r="I369">
            <v>64071.02</v>
          </cell>
          <cell r="J369">
            <v>73662.8</v>
          </cell>
          <cell r="K369">
            <v>0</v>
          </cell>
        </row>
        <row r="370">
          <cell r="C370">
            <v>444952</v>
          </cell>
          <cell r="D370" t="str">
            <v>Biological chemistry</v>
          </cell>
          <cell r="E370">
            <v>6987317.6299999999</v>
          </cell>
          <cell r="F370">
            <v>60040.88</v>
          </cell>
          <cell r="G370">
            <v>739846.46</v>
          </cell>
          <cell r="H370">
            <v>6187430.29</v>
          </cell>
          <cell r="I370">
            <v>3411952</v>
          </cell>
          <cell r="J370">
            <v>3644660.16</v>
          </cell>
          <cell r="K370">
            <v>-69294.53</v>
          </cell>
        </row>
        <row r="371">
          <cell r="C371">
            <v>444992</v>
          </cell>
          <cell r="D371" t="str">
            <v>Cancer center</v>
          </cell>
          <cell r="E371">
            <v>3679820.22</v>
          </cell>
          <cell r="F371">
            <v>93475.12</v>
          </cell>
          <cell r="G371">
            <v>11603.22</v>
          </cell>
          <cell r="H371">
            <v>3574741.88</v>
          </cell>
          <cell r="I371">
            <v>2044514.94</v>
          </cell>
          <cell r="J371">
            <v>1635305.28</v>
          </cell>
          <cell r="K371">
            <v>0</v>
          </cell>
        </row>
        <row r="372">
          <cell r="C372">
            <v>444994</v>
          </cell>
          <cell r="D372" t="str">
            <v>Center for healthy aging</v>
          </cell>
          <cell r="E372">
            <v>2794903.51</v>
          </cell>
          <cell r="F372">
            <v>199929.37</v>
          </cell>
          <cell r="G372">
            <v>21058.89</v>
          </cell>
          <cell r="H372">
            <v>2573915.25</v>
          </cell>
          <cell r="I372">
            <v>834609.61</v>
          </cell>
          <cell r="J372">
            <v>1960293.9</v>
          </cell>
          <cell r="K372">
            <v>0</v>
          </cell>
        </row>
        <row r="373">
          <cell r="C373">
            <v>444990</v>
          </cell>
          <cell r="D373" t="str">
            <v>Comparative medicine</v>
          </cell>
          <cell r="E373">
            <v>3956331.12</v>
          </cell>
          <cell r="F373">
            <v>0</v>
          </cell>
          <cell r="G373">
            <v>399600.17</v>
          </cell>
          <cell r="H373">
            <v>3556730.95</v>
          </cell>
          <cell r="I373">
            <v>1636461.06</v>
          </cell>
          <cell r="J373">
            <v>2675561.5299999998</v>
          </cell>
          <cell r="K373">
            <v>-355691.47</v>
          </cell>
        </row>
        <row r="374">
          <cell r="C374">
            <v>444912</v>
          </cell>
          <cell r="D374" t="str">
            <v>Dermatology</v>
          </cell>
          <cell r="E374">
            <v>4955318.63</v>
          </cell>
          <cell r="F374">
            <v>0</v>
          </cell>
          <cell r="G374">
            <v>324747.40000000002</v>
          </cell>
          <cell r="H374">
            <v>4630571.2300000004</v>
          </cell>
          <cell r="I374">
            <v>2410181.06</v>
          </cell>
          <cell r="J374">
            <v>2545137.5699999998</v>
          </cell>
          <cell r="K374">
            <v>0</v>
          </cell>
        </row>
        <row r="375">
          <cell r="C375">
            <v>444929</v>
          </cell>
          <cell r="D375" t="str">
            <v>Diagnostic radiology</v>
          </cell>
          <cell r="E375">
            <v>870050.78</v>
          </cell>
          <cell r="F375">
            <v>0</v>
          </cell>
          <cell r="G375">
            <v>16021.05</v>
          </cell>
          <cell r="H375">
            <v>854029.73</v>
          </cell>
          <cell r="I375">
            <v>552617.18000000005</v>
          </cell>
          <cell r="J375">
            <v>317433.59999999998</v>
          </cell>
          <cell r="K375">
            <v>0</v>
          </cell>
        </row>
        <row r="376">
          <cell r="C376">
            <v>444920</v>
          </cell>
          <cell r="D376" t="str">
            <v>Emergency medicine</v>
          </cell>
          <cell r="E376">
            <v>4207825.95</v>
          </cell>
          <cell r="F376">
            <v>4500</v>
          </cell>
          <cell r="G376">
            <v>1995.65</v>
          </cell>
          <cell r="H376">
            <v>4201330.3</v>
          </cell>
          <cell r="I376">
            <v>2022334.16</v>
          </cell>
          <cell r="J376">
            <v>2185491.79</v>
          </cell>
          <cell r="K376">
            <v>0</v>
          </cell>
        </row>
        <row r="377">
          <cell r="C377">
            <v>444936</v>
          </cell>
          <cell r="D377" t="str">
            <v>Family practice</v>
          </cell>
          <cell r="E377">
            <v>148676.79</v>
          </cell>
          <cell r="F377">
            <v>0</v>
          </cell>
          <cell r="G377">
            <v>17108.48</v>
          </cell>
          <cell r="H377">
            <v>131568.31</v>
          </cell>
          <cell r="I377">
            <v>103218.78</v>
          </cell>
          <cell r="J377">
            <v>45458.01</v>
          </cell>
          <cell r="K377">
            <v>0</v>
          </cell>
        </row>
        <row r="378">
          <cell r="C378">
            <v>444908</v>
          </cell>
          <cell r="D378" t="str">
            <v>General</v>
          </cell>
          <cell r="E378">
            <v>15475991.880000001</v>
          </cell>
          <cell r="F378">
            <v>3677128.06</v>
          </cell>
          <cell r="G378">
            <v>3879215.54</v>
          </cell>
          <cell r="H378">
            <v>7919648.2800000003</v>
          </cell>
          <cell r="I378">
            <v>7910919.0899999999</v>
          </cell>
          <cell r="J378">
            <v>7722712.3300000001</v>
          </cell>
          <cell r="K378">
            <v>-157639.54</v>
          </cell>
        </row>
        <row r="379">
          <cell r="C379">
            <v>444972</v>
          </cell>
          <cell r="D379" t="str">
            <v>General surgery</v>
          </cell>
          <cell r="E379">
            <v>1773750.7</v>
          </cell>
          <cell r="F379">
            <v>0</v>
          </cell>
          <cell r="G379">
            <v>281731.15999999997</v>
          </cell>
          <cell r="H379">
            <v>1492019.54</v>
          </cell>
          <cell r="I379">
            <v>898090.07</v>
          </cell>
          <cell r="J379">
            <v>875660.63</v>
          </cell>
          <cell r="K379">
            <v>0</v>
          </cell>
        </row>
        <row r="380">
          <cell r="C380">
            <v>444954</v>
          </cell>
          <cell r="D380" t="str">
            <v>Human anatomy</v>
          </cell>
          <cell r="E380">
            <v>2003950.77</v>
          </cell>
          <cell r="F380">
            <v>12996.97</v>
          </cell>
          <cell r="G380">
            <v>220242.18</v>
          </cell>
          <cell r="H380">
            <v>1770711.62</v>
          </cell>
          <cell r="I380">
            <v>973799.31</v>
          </cell>
          <cell r="J380">
            <v>1030151.46</v>
          </cell>
          <cell r="K380">
            <v>0</v>
          </cell>
        </row>
        <row r="381">
          <cell r="C381">
            <v>444955</v>
          </cell>
          <cell r="D381" t="str">
            <v>Human physiology</v>
          </cell>
          <cell r="E381">
            <v>2016819.63</v>
          </cell>
          <cell r="F381">
            <v>0</v>
          </cell>
          <cell r="G381">
            <v>426202.01</v>
          </cell>
          <cell r="H381">
            <v>1590617.62</v>
          </cell>
          <cell r="I381">
            <v>1266243.1299999999</v>
          </cell>
          <cell r="J381">
            <v>762285.61</v>
          </cell>
          <cell r="K381">
            <v>-11709.11</v>
          </cell>
        </row>
        <row r="382">
          <cell r="C382">
            <v>444913</v>
          </cell>
          <cell r="D382" t="str">
            <v>Internal medicine</v>
          </cell>
          <cell r="E382">
            <v>17419096.02</v>
          </cell>
          <cell r="F382">
            <v>181828.91</v>
          </cell>
          <cell r="G382">
            <v>1453093.03</v>
          </cell>
          <cell r="H382">
            <v>15784174.08</v>
          </cell>
          <cell r="I382">
            <v>9849447.7400000002</v>
          </cell>
          <cell r="J382">
            <v>7570173.2800000003</v>
          </cell>
          <cell r="K382">
            <v>-525</v>
          </cell>
        </row>
        <row r="383">
          <cell r="C383">
            <v>444993</v>
          </cell>
          <cell r="D383" t="str">
            <v>M.I.N.D. institute</v>
          </cell>
          <cell r="E383">
            <v>3637868.57</v>
          </cell>
          <cell r="F383">
            <v>2897046.06</v>
          </cell>
          <cell r="G383">
            <v>102649.98</v>
          </cell>
          <cell r="H383">
            <v>638172.53</v>
          </cell>
          <cell r="I383">
            <v>2050682.56</v>
          </cell>
          <cell r="J383">
            <v>1719075.92</v>
          </cell>
          <cell r="K383">
            <v>-131889.91</v>
          </cell>
        </row>
        <row r="384">
          <cell r="C384">
            <v>444956</v>
          </cell>
          <cell r="D384" t="str">
            <v>Medical microbiology and immunology</v>
          </cell>
          <cell r="E384">
            <v>6506555.54</v>
          </cell>
          <cell r="F384">
            <v>51760.75</v>
          </cell>
          <cell r="G384">
            <v>138794.1</v>
          </cell>
          <cell r="H384">
            <v>6316000.6900000004</v>
          </cell>
          <cell r="I384">
            <v>2944998.87</v>
          </cell>
          <cell r="J384">
            <v>3568024.72</v>
          </cell>
          <cell r="K384">
            <v>-6468.05</v>
          </cell>
        </row>
        <row r="385">
          <cell r="C385">
            <v>444973</v>
          </cell>
          <cell r="D385" t="str">
            <v>Neurological surgery</v>
          </cell>
          <cell r="E385">
            <v>1172629.33</v>
          </cell>
          <cell r="F385">
            <v>0</v>
          </cell>
          <cell r="G385">
            <v>13063.74</v>
          </cell>
          <cell r="H385">
            <v>1159565.5900000001</v>
          </cell>
          <cell r="I385">
            <v>579729.76</v>
          </cell>
          <cell r="J385">
            <v>592899.56999999995</v>
          </cell>
          <cell r="K385">
            <v>0</v>
          </cell>
        </row>
        <row r="386">
          <cell r="C386">
            <v>444915</v>
          </cell>
          <cell r="D386" t="str">
            <v>Neurology</v>
          </cell>
          <cell r="E386">
            <v>7075831.6900000004</v>
          </cell>
          <cell r="F386">
            <v>0</v>
          </cell>
          <cell r="G386">
            <v>17184.080000000002</v>
          </cell>
          <cell r="H386">
            <v>7058647.6100000003</v>
          </cell>
          <cell r="I386">
            <v>3889625.68</v>
          </cell>
          <cell r="J386">
            <v>3486206.01</v>
          </cell>
          <cell r="K386">
            <v>-300000</v>
          </cell>
        </row>
        <row r="387">
          <cell r="C387">
            <v>444928</v>
          </cell>
          <cell r="D387" t="str">
            <v>Nuclear medicine</v>
          </cell>
          <cell r="E387">
            <v>2115029.59</v>
          </cell>
          <cell r="F387">
            <v>0</v>
          </cell>
          <cell r="G387">
            <v>0</v>
          </cell>
          <cell r="H387">
            <v>2115029.59</v>
          </cell>
          <cell r="I387">
            <v>124876.45</v>
          </cell>
          <cell r="J387">
            <v>1990153.14</v>
          </cell>
          <cell r="K387">
            <v>0</v>
          </cell>
        </row>
        <row r="388">
          <cell r="C388">
            <v>444974</v>
          </cell>
          <cell r="D388" t="str">
            <v>Obstetrics and gynecology</v>
          </cell>
          <cell r="E388">
            <v>671207.54</v>
          </cell>
          <cell r="F388">
            <v>0</v>
          </cell>
          <cell r="G388">
            <v>42834.57</v>
          </cell>
          <cell r="H388">
            <v>628372.97</v>
          </cell>
          <cell r="I388">
            <v>376824.65</v>
          </cell>
          <cell r="J388">
            <v>294382.89</v>
          </cell>
          <cell r="K388">
            <v>0</v>
          </cell>
        </row>
        <row r="389">
          <cell r="C389">
            <v>444975</v>
          </cell>
          <cell r="D389" t="str">
            <v>Ophthalmology</v>
          </cell>
          <cell r="E389">
            <v>1911885.6</v>
          </cell>
          <cell r="F389">
            <v>144031.37</v>
          </cell>
          <cell r="G389">
            <v>393694.09</v>
          </cell>
          <cell r="H389">
            <v>1374160.14</v>
          </cell>
          <cell r="I389">
            <v>1167292.6599999999</v>
          </cell>
          <cell r="J389">
            <v>744592.94</v>
          </cell>
          <cell r="K389">
            <v>0</v>
          </cell>
        </row>
        <row r="390">
          <cell r="C390">
            <v>444976</v>
          </cell>
          <cell r="D390" t="str">
            <v>Orthopaedic surgery</v>
          </cell>
          <cell r="E390">
            <v>734204.08</v>
          </cell>
          <cell r="F390">
            <v>0</v>
          </cell>
          <cell r="G390">
            <v>78471.539999999994</v>
          </cell>
          <cell r="H390">
            <v>655732.54</v>
          </cell>
          <cell r="I390">
            <v>430650.64</v>
          </cell>
          <cell r="J390">
            <v>303553.44</v>
          </cell>
          <cell r="K390">
            <v>0</v>
          </cell>
        </row>
        <row r="391">
          <cell r="C391">
            <v>444977</v>
          </cell>
          <cell r="D391" t="str">
            <v>Otolaryngology</v>
          </cell>
          <cell r="E391">
            <v>454583.3</v>
          </cell>
          <cell r="F391">
            <v>0</v>
          </cell>
          <cell r="G391">
            <v>40648.71</v>
          </cell>
          <cell r="H391">
            <v>413934.59</v>
          </cell>
          <cell r="I391">
            <v>210844.46</v>
          </cell>
          <cell r="J391">
            <v>243738.84</v>
          </cell>
          <cell r="K391">
            <v>0</v>
          </cell>
        </row>
        <row r="392">
          <cell r="C392">
            <v>444958</v>
          </cell>
          <cell r="D392" t="str">
            <v>Pathology</v>
          </cell>
          <cell r="E392">
            <v>4811921.6500000004</v>
          </cell>
          <cell r="F392">
            <v>0</v>
          </cell>
          <cell r="G392">
            <v>592645.69999999995</v>
          </cell>
          <cell r="H392">
            <v>4219275.95</v>
          </cell>
          <cell r="I392">
            <v>2677106.58</v>
          </cell>
          <cell r="J392">
            <v>2135615.0699999998</v>
          </cell>
          <cell r="K392">
            <v>-800</v>
          </cell>
        </row>
        <row r="393">
          <cell r="C393">
            <v>444917</v>
          </cell>
          <cell r="D393" t="str">
            <v>Pediatrics</v>
          </cell>
          <cell r="E393">
            <v>3920170.1</v>
          </cell>
          <cell r="F393">
            <v>428.01</v>
          </cell>
          <cell r="G393">
            <v>239863.61</v>
          </cell>
          <cell r="H393">
            <v>3679878.48</v>
          </cell>
          <cell r="I393">
            <v>2002983.66</v>
          </cell>
          <cell r="J393">
            <v>1917186.44</v>
          </cell>
          <cell r="K393">
            <v>0</v>
          </cell>
        </row>
        <row r="394">
          <cell r="C394">
            <v>444927</v>
          </cell>
          <cell r="D394" t="str">
            <v>Pediatrics neonatology</v>
          </cell>
          <cell r="E394">
            <v>44497.760000000002</v>
          </cell>
          <cell r="F394">
            <v>0</v>
          </cell>
          <cell r="G394">
            <v>0</v>
          </cell>
          <cell r="H394">
            <v>44497.760000000002</v>
          </cell>
          <cell r="I394">
            <v>29379.81</v>
          </cell>
          <cell r="J394">
            <v>15117.95</v>
          </cell>
          <cell r="K394">
            <v>0</v>
          </cell>
        </row>
        <row r="395">
          <cell r="C395">
            <v>444959</v>
          </cell>
          <cell r="D395" t="str">
            <v>Pharmacology</v>
          </cell>
          <cell r="E395">
            <v>7338342.0499999998</v>
          </cell>
          <cell r="F395">
            <v>8641.59</v>
          </cell>
          <cell r="G395">
            <v>39508.019999999997</v>
          </cell>
          <cell r="H395">
            <v>7290192.4400000004</v>
          </cell>
          <cell r="I395">
            <v>3624531.42</v>
          </cell>
          <cell r="J395">
            <v>3713810.63</v>
          </cell>
          <cell r="K395">
            <v>0</v>
          </cell>
        </row>
        <row r="396">
          <cell r="C396">
            <v>444918</v>
          </cell>
          <cell r="D396" t="str">
            <v>Physical medicine and rehabilitation</v>
          </cell>
          <cell r="E396">
            <v>1758301.76</v>
          </cell>
          <cell r="F396">
            <v>-9595</v>
          </cell>
          <cell r="G396">
            <v>123.81</v>
          </cell>
          <cell r="H396">
            <v>1767772.95</v>
          </cell>
          <cell r="I396">
            <v>890021.25</v>
          </cell>
          <cell r="J396">
            <v>868280.51</v>
          </cell>
          <cell r="K396">
            <v>0</v>
          </cell>
        </row>
        <row r="397">
          <cell r="C397">
            <v>444978</v>
          </cell>
          <cell r="D397" t="str">
            <v>Plastic surgery</v>
          </cell>
          <cell r="E397">
            <v>171822.72</v>
          </cell>
          <cell r="F397">
            <v>0</v>
          </cell>
          <cell r="G397">
            <v>0</v>
          </cell>
          <cell r="H397">
            <v>171822.72</v>
          </cell>
          <cell r="I397">
            <v>95011.78</v>
          </cell>
          <cell r="J397">
            <v>76810.94</v>
          </cell>
          <cell r="K397">
            <v>0</v>
          </cell>
        </row>
        <row r="398">
          <cell r="C398">
            <v>444942</v>
          </cell>
          <cell r="D398" t="str">
            <v>Psychiatry</v>
          </cell>
          <cell r="E398">
            <v>13767306.220000001</v>
          </cell>
          <cell r="F398">
            <v>910</v>
          </cell>
          <cell r="G398">
            <v>756673.38</v>
          </cell>
          <cell r="H398">
            <v>13009722.84</v>
          </cell>
          <cell r="I398">
            <v>6930449.5199999996</v>
          </cell>
          <cell r="J398">
            <v>6836815.7000000002</v>
          </cell>
          <cell r="K398">
            <v>41</v>
          </cell>
        </row>
        <row r="399">
          <cell r="C399">
            <v>444932</v>
          </cell>
          <cell r="D399" t="str">
            <v>Public health sciences</v>
          </cell>
          <cell r="E399">
            <v>8735973.1600000001</v>
          </cell>
          <cell r="F399">
            <v>507.7</v>
          </cell>
          <cell r="G399">
            <v>495287.03</v>
          </cell>
          <cell r="H399">
            <v>8240178.4299999997</v>
          </cell>
          <cell r="I399">
            <v>4052443.37</v>
          </cell>
          <cell r="J399">
            <v>4688529.79</v>
          </cell>
          <cell r="K399">
            <v>-5000</v>
          </cell>
        </row>
        <row r="400">
          <cell r="C400">
            <v>444930</v>
          </cell>
          <cell r="D400" t="str">
            <v>Radiation oncology</v>
          </cell>
          <cell r="E400">
            <v>417103.79</v>
          </cell>
          <cell r="F400">
            <v>0</v>
          </cell>
          <cell r="G400">
            <v>41056.46</v>
          </cell>
          <cell r="H400">
            <v>376047.33</v>
          </cell>
          <cell r="I400">
            <v>220181.6</v>
          </cell>
          <cell r="J400">
            <v>196922.19</v>
          </cell>
          <cell r="K400">
            <v>0</v>
          </cell>
        </row>
        <row r="401">
          <cell r="C401">
            <v>444981</v>
          </cell>
          <cell r="D401" t="str">
            <v>Thoracic surgery</v>
          </cell>
          <cell r="E401">
            <v>35439.279999999999</v>
          </cell>
          <cell r="F401">
            <v>0</v>
          </cell>
          <cell r="G401">
            <v>0</v>
          </cell>
          <cell r="H401">
            <v>35439.279999999999</v>
          </cell>
          <cell r="I401">
            <v>20321.97</v>
          </cell>
          <cell r="J401">
            <v>15117.31</v>
          </cell>
          <cell r="K401">
            <v>0</v>
          </cell>
        </row>
        <row r="402">
          <cell r="C402">
            <v>444979</v>
          </cell>
          <cell r="D402" t="str">
            <v>Urology</v>
          </cell>
          <cell r="E402">
            <v>1354238.21</v>
          </cell>
          <cell r="F402">
            <v>0</v>
          </cell>
          <cell r="G402">
            <v>217860.48000000001</v>
          </cell>
          <cell r="H402">
            <v>1136377.73</v>
          </cell>
          <cell r="I402">
            <v>886710.31</v>
          </cell>
          <cell r="J402">
            <v>467527.9</v>
          </cell>
          <cell r="K402">
            <v>0</v>
          </cell>
        </row>
        <row r="405">
          <cell r="C405">
            <v>404510</v>
          </cell>
          <cell r="D405" t="str">
            <v>Nursing</v>
          </cell>
          <cell r="E405">
            <v>13053599.83</v>
          </cell>
          <cell r="F405">
            <v>2204656.12</v>
          </cell>
          <cell r="G405">
            <v>3918753.4</v>
          </cell>
          <cell r="H405">
            <v>6930190.3099999996</v>
          </cell>
          <cell r="I405">
            <v>7933848.2000000002</v>
          </cell>
          <cell r="J405">
            <v>5117097.45</v>
          </cell>
          <cell r="K405">
            <v>2654.18</v>
          </cell>
        </row>
        <row r="407">
          <cell r="C407">
            <v>444510</v>
          </cell>
          <cell r="D407" t="str">
            <v>Nursing</v>
          </cell>
          <cell r="E407">
            <v>1137577.56</v>
          </cell>
          <cell r="F407">
            <v>0</v>
          </cell>
          <cell r="G407">
            <v>37377.5</v>
          </cell>
          <cell r="H407">
            <v>1100200.06</v>
          </cell>
          <cell r="I407">
            <v>666816.53</v>
          </cell>
          <cell r="J407">
            <v>470761.03</v>
          </cell>
          <cell r="K407">
            <v>0</v>
          </cell>
        </row>
        <row r="410">
          <cell r="C410">
            <v>437458</v>
          </cell>
          <cell r="D410" t="str">
            <v>Campus veterinary services</v>
          </cell>
          <cell r="E410">
            <v>3137.14</v>
          </cell>
          <cell r="F410">
            <v>3743.84</v>
          </cell>
          <cell r="G410">
            <v>-606.70000000000005</v>
          </cell>
          <cell r="H410">
            <v>0</v>
          </cell>
          <cell r="I410">
            <v>-431.67</v>
          </cell>
          <cell r="J410">
            <v>3568.81</v>
          </cell>
          <cell r="K410">
            <v>0</v>
          </cell>
        </row>
        <row r="411">
          <cell r="C411">
            <v>437270</v>
          </cell>
          <cell r="D411" t="str">
            <v>Center for companion animal health</v>
          </cell>
          <cell r="E411">
            <v>125760.15</v>
          </cell>
          <cell r="F411">
            <v>0</v>
          </cell>
          <cell r="G411">
            <v>23238.7</v>
          </cell>
          <cell r="H411">
            <v>102521.45</v>
          </cell>
          <cell r="I411">
            <v>58472.85</v>
          </cell>
          <cell r="J411">
            <v>67287.3</v>
          </cell>
          <cell r="K411">
            <v>0</v>
          </cell>
        </row>
        <row r="412">
          <cell r="C412">
            <v>437308</v>
          </cell>
          <cell r="D412" t="str">
            <v>Center for lab animal science</v>
          </cell>
          <cell r="E412">
            <v>1859059.9</v>
          </cell>
          <cell r="F412">
            <v>0</v>
          </cell>
          <cell r="G412">
            <v>1859059.9</v>
          </cell>
          <cell r="H412">
            <v>0</v>
          </cell>
          <cell r="I412">
            <v>1026107.7</v>
          </cell>
          <cell r="J412">
            <v>832952.2</v>
          </cell>
          <cell r="K412">
            <v>0</v>
          </cell>
        </row>
        <row r="413">
          <cell r="C413">
            <v>437323</v>
          </cell>
          <cell r="D413" t="str">
            <v>Comparative pathology lab</v>
          </cell>
          <cell r="E413">
            <v>345999.12</v>
          </cell>
          <cell r="F413">
            <v>30824.13</v>
          </cell>
          <cell r="G413">
            <v>315174.99</v>
          </cell>
          <cell r="H413">
            <v>0</v>
          </cell>
          <cell r="I413">
            <v>1146911.54</v>
          </cell>
          <cell r="J413">
            <v>1410825.11</v>
          </cell>
          <cell r="K413">
            <v>-2211737.5299999998</v>
          </cell>
        </row>
        <row r="414">
          <cell r="C414">
            <v>437400</v>
          </cell>
          <cell r="D414" t="str">
            <v>Dean's office</v>
          </cell>
          <cell r="E414">
            <v>10599143.41</v>
          </cell>
          <cell r="F414">
            <v>4270738.0599999996</v>
          </cell>
          <cell r="G414">
            <v>3336214.92</v>
          </cell>
          <cell r="H414">
            <v>2992190.43</v>
          </cell>
          <cell r="I414">
            <v>5663531.9299999997</v>
          </cell>
          <cell r="J414">
            <v>5014160.6399999997</v>
          </cell>
          <cell r="K414">
            <v>-78549.16</v>
          </cell>
        </row>
        <row r="415">
          <cell r="C415">
            <v>437360</v>
          </cell>
          <cell r="D415" t="str">
            <v>Raptor center</v>
          </cell>
          <cell r="E415">
            <v>174400.59</v>
          </cell>
          <cell r="F415">
            <v>101812.63</v>
          </cell>
          <cell r="G415">
            <v>17378.96</v>
          </cell>
          <cell r="H415">
            <v>55209</v>
          </cell>
          <cell r="I415">
            <v>82699.12</v>
          </cell>
          <cell r="J415">
            <v>92271.47</v>
          </cell>
          <cell r="K415">
            <v>-570</v>
          </cell>
        </row>
        <row r="416">
          <cell r="C416">
            <v>437300</v>
          </cell>
          <cell r="D416" t="str">
            <v>Special clinical procedures labs</v>
          </cell>
          <cell r="E416">
            <v>1474820.22</v>
          </cell>
          <cell r="F416">
            <v>94.5</v>
          </cell>
          <cell r="G416">
            <v>1372761.23</v>
          </cell>
          <cell r="H416">
            <v>101964.49</v>
          </cell>
          <cell r="I416">
            <v>847333.77</v>
          </cell>
          <cell r="J416">
            <v>1184289.3400000001</v>
          </cell>
          <cell r="K416">
            <v>-556802.89</v>
          </cell>
        </row>
        <row r="417">
          <cell r="C417">
            <v>437380</v>
          </cell>
          <cell r="D417" t="str">
            <v>Tulare teaching &amp; research center</v>
          </cell>
          <cell r="E417">
            <v>1570321.2</v>
          </cell>
          <cell r="F417">
            <v>1187673.42</v>
          </cell>
          <cell r="G417">
            <v>382647.78</v>
          </cell>
          <cell r="H417">
            <v>0</v>
          </cell>
          <cell r="I417">
            <v>968850.69</v>
          </cell>
          <cell r="J417">
            <v>705897.47</v>
          </cell>
          <cell r="K417">
            <v>-104426.96</v>
          </cell>
        </row>
        <row r="418">
          <cell r="C418">
            <v>437350</v>
          </cell>
          <cell r="D418" t="str">
            <v>Veterinary genetics laboratory</v>
          </cell>
          <cell r="E418">
            <v>134237.74</v>
          </cell>
          <cell r="F418">
            <v>7575.51</v>
          </cell>
          <cell r="G418">
            <v>126662.23</v>
          </cell>
          <cell r="H418">
            <v>0</v>
          </cell>
          <cell r="I418">
            <v>58852.43</v>
          </cell>
          <cell r="J418">
            <v>112942.2</v>
          </cell>
          <cell r="K418">
            <v>-37556.89</v>
          </cell>
        </row>
        <row r="419">
          <cell r="C419">
            <v>437240</v>
          </cell>
          <cell r="D419" t="str">
            <v>Veterinary medical teaching hospital</v>
          </cell>
          <cell r="E419">
            <v>55850636.719999999</v>
          </cell>
          <cell r="F419">
            <v>14405559.42</v>
          </cell>
          <cell r="G419">
            <v>40801817.420000002</v>
          </cell>
          <cell r="H419">
            <v>643259.88</v>
          </cell>
          <cell r="I419">
            <v>29559210.199999999</v>
          </cell>
          <cell r="J419">
            <v>28294880.379999999</v>
          </cell>
          <cell r="K419">
            <v>-2003453.86</v>
          </cell>
        </row>
        <row r="420">
          <cell r="C420">
            <v>437373</v>
          </cell>
          <cell r="D420" t="str">
            <v>Veterinary medicine one health institute</v>
          </cell>
          <cell r="E420">
            <v>5496.95</v>
          </cell>
          <cell r="F420">
            <v>0</v>
          </cell>
          <cell r="G420">
            <v>5496.95</v>
          </cell>
          <cell r="H420">
            <v>0</v>
          </cell>
          <cell r="I420">
            <v>0</v>
          </cell>
          <cell r="J420">
            <v>5496.95</v>
          </cell>
          <cell r="K420">
            <v>0</v>
          </cell>
        </row>
        <row r="421">
          <cell r="C421">
            <v>437370</v>
          </cell>
          <cell r="D421" t="str">
            <v>Wildlife health center</v>
          </cell>
          <cell r="E421">
            <v>450768.64000000001</v>
          </cell>
          <cell r="F421">
            <v>0</v>
          </cell>
          <cell r="G421">
            <v>0</v>
          </cell>
          <cell r="H421">
            <v>450768.64000000001</v>
          </cell>
          <cell r="I421">
            <v>158152.89000000001</v>
          </cell>
          <cell r="J421">
            <v>292615.75</v>
          </cell>
          <cell r="K421">
            <v>0</v>
          </cell>
        </row>
        <row r="423">
          <cell r="C423">
            <v>407431</v>
          </cell>
          <cell r="D423" t="str">
            <v>Anatomy, physiology &amp; cell biology</v>
          </cell>
          <cell r="E423">
            <v>3733224.32</v>
          </cell>
          <cell r="F423">
            <v>3565771.91</v>
          </cell>
          <cell r="G423">
            <v>108781.47</v>
          </cell>
          <cell r="H423">
            <v>58670.94</v>
          </cell>
          <cell r="I423">
            <v>2384407.4300000002</v>
          </cell>
          <cell r="J423">
            <v>1359105.4</v>
          </cell>
          <cell r="K423">
            <v>-10288.51</v>
          </cell>
        </row>
        <row r="424">
          <cell r="C424">
            <v>407406</v>
          </cell>
          <cell r="D424" t="str">
            <v>Biological media service</v>
          </cell>
          <cell r="E424">
            <v>827015.37</v>
          </cell>
          <cell r="F424">
            <v>0</v>
          </cell>
          <cell r="G424">
            <v>827015.37</v>
          </cell>
          <cell r="H424">
            <v>0</v>
          </cell>
          <cell r="I424">
            <v>488355.06</v>
          </cell>
          <cell r="J424">
            <v>817030.46</v>
          </cell>
          <cell r="K424">
            <v>-478370.15</v>
          </cell>
        </row>
        <row r="425">
          <cell r="C425">
            <v>407474</v>
          </cell>
          <cell r="D425" t="str">
            <v>Center for companion animal health</v>
          </cell>
          <cell r="E425">
            <v>126316.88</v>
          </cell>
          <cell r="F425">
            <v>0</v>
          </cell>
          <cell r="G425">
            <v>0</v>
          </cell>
          <cell r="H425">
            <v>126316.88</v>
          </cell>
          <cell r="I425">
            <v>78067.39</v>
          </cell>
          <cell r="J425">
            <v>48249.49</v>
          </cell>
          <cell r="K425">
            <v>0</v>
          </cell>
        </row>
        <row r="426">
          <cell r="C426">
            <v>407407</v>
          </cell>
          <cell r="D426" t="str">
            <v>Center for equine health</v>
          </cell>
          <cell r="E426">
            <v>337500</v>
          </cell>
          <cell r="F426">
            <v>0</v>
          </cell>
          <cell r="G426">
            <v>337500</v>
          </cell>
          <cell r="H426">
            <v>0</v>
          </cell>
          <cell r="I426">
            <v>0</v>
          </cell>
          <cell r="J426">
            <v>337500</v>
          </cell>
          <cell r="K426">
            <v>0</v>
          </cell>
        </row>
        <row r="427">
          <cell r="C427">
            <v>407478</v>
          </cell>
          <cell r="D427" t="str">
            <v>Center for vector borne disease</v>
          </cell>
          <cell r="E427">
            <v>111917.32</v>
          </cell>
          <cell r="F427">
            <v>111917.32</v>
          </cell>
          <cell r="G427">
            <v>0</v>
          </cell>
          <cell r="H427">
            <v>0</v>
          </cell>
          <cell r="I427">
            <v>73095.990000000005</v>
          </cell>
          <cell r="J427">
            <v>38821.33</v>
          </cell>
          <cell r="K427">
            <v>0</v>
          </cell>
        </row>
        <row r="428">
          <cell r="C428">
            <v>407300</v>
          </cell>
          <cell r="D428" t="str">
            <v>Comparative medicine</v>
          </cell>
          <cell r="E428">
            <v>868223.25</v>
          </cell>
          <cell r="F428">
            <v>153850.47</v>
          </cell>
          <cell r="G428">
            <v>712372.78</v>
          </cell>
          <cell r="H428">
            <v>2000</v>
          </cell>
          <cell r="I428">
            <v>12237.18</v>
          </cell>
          <cell r="J428">
            <v>855986.07</v>
          </cell>
          <cell r="K428">
            <v>0</v>
          </cell>
        </row>
        <row r="429">
          <cell r="C429">
            <v>407465</v>
          </cell>
          <cell r="D429" t="str">
            <v>Food safety and security</v>
          </cell>
          <cell r="E429">
            <v>42481.02</v>
          </cell>
          <cell r="F429">
            <v>743.97</v>
          </cell>
          <cell r="G429">
            <v>0</v>
          </cell>
          <cell r="H429">
            <v>41737.050000000003</v>
          </cell>
          <cell r="I429">
            <v>29886.13</v>
          </cell>
          <cell r="J429">
            <v>12594.89</v>
          </cell>
          <cell r="K429">
            <v>0</v>
          </cell>
        </row>
        <row r="430">
          <cell r="C430">
            <v>407400</v>
          </cell>
          <cell r="D430" t="str">
            <v>General</v>
          </cell>
          <cell r="E430">
            <v>7897222.9800000004</v>
          </cell>
          <cell r="F430">
            <v>4741872.46</v>
          </cell>
          <cell r="G430">
            <v>2678801.04</v>
          </cell>
          <cell r="H430">
            <v>476549.48</v>
          </cell>
          <cell r="I430">
            <v>4370895.72</v>
          </cell>
          <cell r="J430">
            <v>3526327.26</v>
          </cell>
          <cell r="K430">
            <v>0</v>
          </cell>
        </row>
        <row r="431">
          <cell r="C431">
            <v>407435</v>
          </cell>
          <cell r="D431" t="str">
            <v>Medicine and epidemiology</v>
          </cell>
          <cell r="E431">
            <v>7682967.3200000003</v>
          </cell>
          <cell r="F431">
            <v>7277692.0300000003</v>
          </cell>
          <cell r="G431">
            <v>263447.53000000003</v>
          </cell>
          <cell r="H431">
            <v>141827.76</v>
          </cell>
          <cell r="I431">
            <v>4906416.6100000003</v>
          </cell>
          <cell r="J431">
            <v>2780550.71</v>
          </cell>
          <cell r="K431">
            <v>-4000</v>
          </cell>
        </row>
        <row r="432">
          <cell r="C432">
            <v>407440</v>
          </cell>
          <cell r="D432" t="str">
            <v>Molecular bioscience</v>
          </cell>
          <cell r="E432">
            <v>2799221.96</v>
          </cell>
          <cell r="F432">
            <v>2626146.79</v>
          </cell>
          <cell r="G432">
            <v>41442.06</v>
          </cell>
          <cell r="H432">
            <v>131633.10999999999</v>
          </cell>
          <cell r="I432">
            <v>1891498.55</v>
          </cell>
          <cell r="J432">
            <v>907723.41</v>
          </cell>
          <cell r="K432">
            <v>0</v>
          </cell>
        </row>
        <row r="433">
          <cell r="C433">
            <v>407446</v>
          </cell>
          <cell r="D433" t="str">
            <v>Pathology, microbiology &amp; immunology</v>
          </cell>
          <cell r="E433">
            <v>5889900.5199999996</v>
          </cell>
          <cell r="F433">
            <v>5783697.0199999996</v>
          </cell>
          <cell r="G433">
            <v>90266.61</v>
          </cell>
          <cell r="H433">
            <v>15936.89</v>
          </cell>
          <cell r="I433">
            <v>3890701.91</v>
          </cell>
          <cell r="J433">
            <v>1999198.61</v>
          </cell>
          <cell r="K433">
            <v>0</v>
          </cell>
        </row>
        <row r="434">
          <cell r="C434">
            <v>407451</v>
          </cell>
          <cell r="D434" t="str">
            <v>Population health &amp; reproduction</v>
          </cell>
          <cell r="E434">
            <v>4071037.78</v>
          </cell>
          <cell r="F434">
            <v>3730780.36</v>
          </cell>
          <cell r="G434">
            <v>76544.88</v>
          </cell>
          <cell r="H434">
            <v>263712.53999999998</v>
          </cell>
          <cell r="I434">
            <v>2654669.38</v>
          </cell>
          <cell r="J434">
            <v>1416368.4</v>
          </cell>
          <cell r="K434">
            <v>0</v>
          </cell>
        </row>
        <row r="435">
          <cell r="C435">
            <v>407420</v>
          </cell>
          <cell r="D435" t="str">
            <v>Public programs</v>
          </cell>
          <cell r="E435">
            <v>73566.89</v>
          </cell>
          <cell r="F435">
            <v>0</v>
          </cell>
          <cell r="G435">
            <v>0</v>
          </cell>
          <cell r="H435">
            <v>73566.89</v>
          </cell>
          <cell r="I435">
            <v>21864</v>
          </cell>
          <cell r="J435">
            <v>51702.89</v>
          </cell>
          <cell r="K435">
            <v>0</v>
          </cell>
        </row>
        <row r="436">
          <cell r="C436">
            <v>407490</v>
          </cell>
          <cell r="D436" t="str">
            <v>Special clinical instruction</v>
          </cell>
          <cell r="E436">
            <v>2476447.33</v>
          </cell>
          <cell r="F436">
            <v>1843977.39</v>
          </cell>
          <cell r="G436">
            <v>493011.27</v>
          </cell>
          <cell r="H436">
            <v>139458.67000000001</v>
          </cell>
          <cell r="I436">
            <v>1681706.38</v>
          </cell>
          <cell r="J436">
            <v>794740.95</v>
          </cell>
          <cell r="K436">
            <v>0</v>
          </cell>
        </row>
        <row r="437">
          <cell r="C437">
            <v>407455</v>
          </cell>
          <cell r="D437" t="str">
            <v>Surgical &amp; radiological sciences</v>
          </cell>
          <cell r="E437">
            <v>9265857.7200000007</v>
          </cell>
          <cell r="F437">
            <v>8419563.1300000008</v>
          </cell>
          <cell r="G437">
            <v>337786.11</v>
          </cell>
          <cell r="H437">
            <v>508508.48</v>
          </cell>
          <cell r="I437">
            <v>6052280.4400000004</v>
          </cell>
          <cell r="J437">
            <v>3213727.28</v>
          </cell>
          <cell r="K437">
            <v>-150</v>
          </cell>
        </row>
        <row r="438">
          <cell r="C438">
            <v>407480</v>
          </cell>
          <cell r="D438" t="str">
            <v>Tulare teaching &amp; research center</v>
          </cell>
          <cell r="E438">
            <v>174275.63</v>
          </cell>
          <cell r="F438">
            <v>81614.8</v>
          </cell>
          <cell r="G438">
            <v>30679.31</v>
          </cell>
          <cell r="H438">
            <v>61981.52</v>
          </cell>
          <cell r="I438">
            <v>98938.95</v>
          </cell>
          <cell r="J438">
            <v>75336.679999999993</v>
          </cell>
          <cell r="K438">
            <v>0</v>
          </cell>
        </row>
        <row r="439">
          <cell r="C439">
            <v>407470</v>
          </cell>
          <cell r="D439" t="str">
            <v>Wildlife health center</v>
          </cell>
          <cell r="E439">
            <v>92534.080000000002</v>
          </cell>
          <cell r="F439">
            <v>89788.44</v>
          </cell>
          <cell r="G439">
            <v>0</v>
          </cell>
          <cell r="H439">
            <v>2745.64</v>
          </cell>
          <cell r="I439">
            <v>66387.56</v>
          </cell>
          <cell r="J439">
            <v>26146.52</v>
          </cell>
          <cell r="K439">
            <v>0</v>
          </cell>
        </row>
        <row r="441">
          <cell r="C441">
            <v>627245</v>
          </cell>
          <cell r="D441" t="str">
            <v>California diagnostic laboratory</v>
          </cell>
          <cell r="E441">
            <v>23304295.960000001</v>
          </cell>
          <cell r="F441">
            <v>0</v>
          </cell>
          <cell r="G441">
            <v>3625619.95</v>
          </cell>
          <cell r="H441">
            <v>19678676.010000002</v>
          </cell>
          <cell r="I441">
            <v>10606671.460000001</v>
          </cell>
          <cell r="J441">
            <v>12968055.890000001</v>
          </cell>
          <cell r="K441">
            <v>-270431.39</v>
          </cell>
        </row>
        <row r="442">
          <cell r="C442">
            <v>627468</v>
          </cell>
          <cell r="D442" t="str">
            <v>Center for animal alternatives</v>
          </cell>
          <cell r="E442">
            <v>6145.83</v>
          </cell>
          <cell r="F442">
            <v>0</v>
          </cell>
          <cell r="G442">
            <v>0</v>
          </cell>
          <cell r="H442">
            <v>6145.83</v>
          </cell>
          <cell r="I442">
            <v>527.74</v>
          </cell>
          <cell r="J442">
            <v>5618.09</v>
          </cell>
          <cell r="K442">
            <v>0</v>
          </cell>
        </row>
        <row r="443">
          <cell r="C443">
            <v>627304</v>
          </cell>
          <cell r="D443" t="str">
            <v>Center for companion animal health</v>
          </cell>
          <cell r="E443">
            <v>1295101.3400000001</v>
          </cell>
          <cell r="F443">
            <v>0</v>
          </cell>
          <cell r="G443">
            <v>330039.40999999997</v>
          </cell>
          <cell r="H443">
            <v>965061.93</v>
          </cell>
          <cell r="I443">
            <v>605289.96</v>
          </cell>
          <cell r="J443">
            <v>689811.38</v>
          </cell>
          <cell r="K443">
            <v>0</v>
          </cell>
        </row>
        <row r="444">
          <cell r="C444">
            <v>627418</v>
          </cell>
          <cell r="D444" t="str">
            <v>Equine analytical chemistry</v>
          </cell>
          <cell r="E444">
            <v>5144193.12</v>
          </cell>
          <cell r="F444">
            <v>20000</v>
          </cell>
          <cell r="G444">
            <v>4890314.46</v>
          </cell>
          <cell r="H444">
            <v>233878.66</v>
          </cell>
          <cell r="I444">
            <v>2158008.34</v>
          </cell>
          <cell r="J444">
            <v>3045094.78</v>
          </cell>
          <cell r="K444">
            <v>-58910</v>
          </cell>
        </row>
        <row r="445">
          <cell r="C445">
            <v>627435</v>
          </cell>
          <cell r="D445" t="str">
            <v>Medicine and epidemiology</v>
          </cell>
          <cell r="E445">
            <v>61719.68</v>
          </cell>
          <cell r="F445">
            <v>0</v>
          </cell>
          <cell r="G445">
            <v>0</v>
          </cell>
          <cell r="H445">
            <v>61719.68</v>
          </cell>
          <cell r="I445">
            <v>46999.11</v>
          </cell>
          <cell r="J445">
            <v>14720.57</v>
          </cell>
          <cell r="K445">
            <v>0</v>
          </cell>
        </row>
        <row r="446">
          <cell r="C446">
            <v>627471</v>
          </cell>
          <cell r="D446" t="str">
            <v>Oiled wildlife network</v>
          </cell>
          <cell r="E446">
            <v>4444097.7</v>
          </cell>
          <cell r="F446">
            <v>1952878.74</v>
          </cell>
          <cell r="G446">
            <v>117963.95</v>
          </cell>
          <cell r="H446">
            <v>2373255.0099999998</v>
          </cell>
          <cell r="I446">
            <v>1044384.54</v>
          </cell>
          <cell r="J446">
            <v>3399713.16</v>
          </cell>
          <cell r="K446">
            <v>0</v>
          </cell>
        </row>
        <row r="447">
          <cell r="C447">
            <v>627446</v>
          </cell>
          <cell r="D447" t="str">
            <v>Pathology, microbiology &amp; immunology</v>
          </cell>
          <cell r="E447">
            <v>13517.97</v>
          </cell>
          <cell r="F447">
            <v>0</v>
          </cell>
          <cell r="G447">
            <v>0</v>
          </cell>
          <cell r="H447">
            <v>13517.97</v>
          </cell>
          <cell r="I447">
            <v>2932.26</v>
          </cell>
          <cell r="J447">
            <v>10585.71</v>
          </cell>
          <cell r="K447">
            <v>0</v>
          </cell>
        </row>
        <row r="448">
          <cell r="C448">
            <v>627451</v>
          </cell>
          <cell r="D448" t="str">
            <v>Population health &amp; reproduction</v>
          </cell>
          <cell r="E448">
            <v>56796.1</v>
          </cell>
          <cell r="F448">
            <v>0</v>
          </cell>
          <cell r="G448">
            <v>0</v>
          </cell>
          <cell r="H448">
            <v>56796.1</v>
          </cell>
          <cell r="I448">
            <v>24496.26</v>
          </cell>
          <cell r="J448">
            <v>32299.84</v>
          </cell>
          <cell r="K448">
            <v>0</v>
          </cell>
        </row>
        <row r="449">
          <cell r="C449">
            <v>627455</v>
          </cell>
          <cell r="D449" t="str">
            <v>Surgical &amp; radiological sciences</v>
          </cell>
          <cell r="E449">
            <v>5487.04</v>
          </cell>
          <cell r="F449">
            <v>0</v>
          </cell>
          <cell r="G449">
            <v>0</v>
          </cell>
          <cell r="H449">
            <v>5487.04</v>
          </cell>
          <cell r="I449">
            <v>0</v>
          </cell>
          <cell r="J449">
            <v>5487.04</v>
          </cell>
          <cell r="K449">
            <v>0</v>
          </cell>
        </row>
        <row r="450">
          <cell r="C450">
            <v>627450</v>
          </cell>
          <cell r="D450" t="str">
            <v>Veterinary genetics laboratory</v>
          </cell>
          <cell r="E450">
            <v>4736639.38</v>
          </cell>
          <cell r="F450">
            <v>0</v>
          </cell>
          <cell r="G450">
            <v>4724083.5199999996</v>
          </cell>
          <cell r="H450">
            <v>12555.86</v>
          </cell>
          <cell r="I450">
            <v>2583118</v>
          </cell>
          <cell r="J450">
            <v>2315396.1800000002</v>
          </cell>
          <cell r="K450">
            <v>-161874.79999999999</v>
          </cell>
        </row>
        <row r="452">
          <cell r="C452">
            <v>497331</v>
          </cell>
          <cell r="D452" t="str">
            <v>Anatomy, physiology &amp; cell biology</v>
          </cell>
          <cell r="E452">
            <v>2884697.72</v>
          </cell>
          <cell r="F452">
            <v>1012</v>
          </cell>
          <cell r="G452">
            <v>9120.24</v>
          </cell>
          <cell r="H452">
            <v>2874565.48</v>
          </cell>
          <cell r="I452">
            <v>1684525.13</v>
          </cell>
          <cell r="J452">
            <v>1342888.41</v>
          </cell>
          <cell r="K452">
            <v>-142715.82</v>
          </cell>
        </row>
        <row r="453">
          <cell r="C453">
            <v>447304</v>
          </cell>
          <cell r="D453" t="str">
            <v>Center for companion animal health</v>
          </cell>
          <cell r="E453">
            <v>497975.69</v>
          </cell>
          <cell r="F453">
            <v>7459.81</v>
          </cell>
          <cell r="G453">
            <v>2157.83</v>
          </cell>
          <cell r="H453">
            <v>488358.05</v>
          </cell>
          <cell r="I453">
            <v>238689.59</v>
          </cell>
          <cell r="J453">
            <v>259286.1</v>
          </cell>
          <cell r="K453">
            <v>0</v>
          </cell>
        </row>
        <row r="454">
          <cell r="C454">
            <v>447305</v>
          </cell>
          <cell r="D454" t="str">
            <v>Center for comparative medicine</v>
          </cell>
          <cell r="E454">
            <v>7647848.4199999999</v>
          </cell>
          <cell r="F454">
            <v>0</v>
          </cell>
          <cell r="G454">
            <v>3126853.68</v>
          </cell>
          <cell r="H454">
            <v>4520994.74</v>
          </cell>
          <cell r="I454">
            <v>3710454.96</v>
          </cell>
          <cell r="J454">
            <v>6641281.4900000002</v>
          </cell>
          <cell r="K454">
            <v>-2703888.03</v>
          </cell>
        </row>
        <row r="455">
          <cell r="C455">
            <v>447307</v>
          </cell>
          <cell r="D455" t="str">
            <v>Equine research laboratory</v>
          </cell>
          <cell r="E455">
            <v>1542255.63</v>
          </cell>
          <cell r="F455">
            <v>0</v>
          </cell>
          <cell r="G455">
            <v>574395.57999999996</v>
          </cell>
          <cell r="H455">
            <v>967860.05</v>
          </cell>
          <cell r="I455">
            <v>899722.37</v>
          </cell>
          <cell r="J455">
            <v>1863538.17</v>
          </cell>
          <cell r="K455">
            <v>-1221004.9099999999</v>
          </cell>
        </row>
        <row r="456">
          <cell r="C456">
            <v>496500</v>
          </cell>
          <cell r="D456" t="str">
            <v>Food safety and security</v>
          </cell>
          <cell r="E456">
            <v>3133704.27</v>
          </cell>
          <cell r="F456">
            <v>142960.21</v>
          </cell>
          <cell r="G456">
            <v>57841.11</v>
          </cell>
          <cell r="H456">
            <v>2932902.95</v>
          </cell>
          <cell r="I456">
            <v>1682531.63</v>
          </cell>
          <cell r="J456">
            <v>1451172.64</v>
          </cell>
          <cell r="K456">
            <v>0</v>
          </cell>
        </row>
        <row r="457">
          <cell r="C457">
            <v>447301</v>
          </cell>
          <cell r="D457" t="str">
            <v>General</v>
          </cell>
          <cell r="E457">
            <v>1346819.02</v>
          </cell>
          <cell r="F457">
            <v>-2105.71</v>
          </cell>
          <cell r="G457">
            <v>936083.15</v>
          </cell>
          <cell r="H457">
            <v>412841.58</v>
          </cell>
          <cell r="I457">
            <v>224947.36</v>
          </cell>
          <cell r="J457">
            <v>1121871.6599999999</v>
          </cell>
          <cell r="K457">
            <v>0</v>
          </cell>
        </row>
        <row r="458">
          <cell r="C458">
            <v>497335</v>
          </cell>
          <cell r="D458" t="str">
            <v>Medicine and epidemiology</v>
          </cell>
          <cell r="E458">
            <v>1768470.42</v>
          </cell>
          <cell r="F458">
            <v>18492.84</v>
          </cell>
          <cell r="G458">
            <v>17556.71</v>
          </cell>
          <cell r="H458">
            <v>1732420.87</v>
          </cell>
          <cell r="I458">
            <v>713939.07</v>
          </cell>
          <cell r="J458">
            <v>1054531.3500000001</v>
          </cell>
          <cell r="K458">
            <v>0</v>
          </cell>
        </row>
        <row r="459">
          <cell r="C459">
            <v>497340</v>
          </cell>
          <cell r="D459" t="str">
            <v>Molecular bioscience</v>
          </cell>
          <cell r="E459">
            <v>5878507.8899999997</v>
          </cell>
          <cell r="F459">
            <v>2494.14</v>
          </cell>
          <cell r="G459">
            <v>587753.68999999994</v>
          </cell>
          <cell r="H459">
            <v>5288260.0599999996</v>
          </cell>
          <cell r="I459">
            <v>2389465.9700000002</v>
          </cell>
          <cell r="J459">
            <v>3644852.25</v>
          </cell>
          <cell r="K459">
            <v>-155810.32999999999</v>
          </cell>
        </row>
        <row r="460">
          <cell r="C460">
            <v>447400</v>
          </cell>
          <cell r="D460" t="str">
            <v>Office of general research</v>
          </cell>
          <cell r="E460">
            <v>425699.4</v>
          </cell>
          <cell r="F460">
            <v>19332.61</v>
          </cell>
          <cell r="G460">
            <v>15884.97</v>
          </cell>
          <cell r="H460">
            <v>390481.82</v>
          </cell>
          <cell r="I460">
            <v>73729.899999999994</v>
          </cell>
          <cell r="J460">
            <v>351969.5</v>
          </cell>
          <cell r="K460">
            <v>0</v>
          </cell>
        </row>
        <row r="461">
          <cell r="C461">
            <v>497346</v>
          </cell>
          <cell r="D461" t="str">
            <v>Pathology, microbiology &amp; immunology</v>
          </cell>
          <cell r="E461">
            <v>3485549.08</v>
          </cell>
          <cell r="F461">
            <v>238001.46</v>
          </cell>
          <cell r="G461">
            <v>73833.97</v>
          </cell>
          <cell r="H461">
            <v>3173713.65</v>
          </cell>
          <cell r="I461">
            <v>1771918.37</v>
          </cell>
          <cell r="J461">
            <v>1713630.71</v>
          </cell>
          <cell r="K461">
            <v>0</v>
          </cell>
        </row>
        <row r="462">
          <cell r="C462">
            <v>497351</v>
          </cell>
          <cell r="D462" t="str">
            <v>Population health &amp; reproduction</v>
          </cell>
          <cell r="E462">
            <v>2312243.2200000002</v>
          </cell>
          <cell r="F462">
            <v>11225.55</v>
          </cell>
          <cell r="G462">
            <v>52199.93</v>
          </cell>
          <cell r="H462">
            <v>2248817.7400000002</v>
          </cell>
          <cell r="I462">
            <v>903764.99</v>
          </cell>
          <cell r="J462">
            <v>1408478.23</v>
          </cell>
          <cell r="K462">
            <v>0</v>
          </cell>
        </row>
        <row r="463">
          <cell r="C463">
            <v>497355</v>
          </cell>
          <cell r="D463" t="str">
            <v>Surgical &amp; radiological sciences</v>
          </cell>
          <cell r="E463">
            <v>2060111.49</v>
          </cell>
          <cell r="F463">
            <v>31396.83</v>
          </cell>
          <cell r="G463">
            <v>139738.44</v>
          </cell>
          <cell r="H463">
            <v>1888976.22</v>
          </cell>
          <cell r="I463">
            <v>965460.32</v>
          </cell>
          <cell r="J463">
            <v>1096979.17</v>
          </cell>
          <cell r="K463">
            <v>-2328</v>
          </cell>
        </row>
        <row r="464">
          <cell r="C464">
            <v>447396</v>
          </cell>
          <cell r="D464" t="str">
            <v>Tulare teaching &amp; research center</v>
          </cell>
          <cell r="E464">
            <v>228685.34</v>
          </cell>
          <cell r="F464">
            <v>0</v>
          </cell>
          <cell r="G464">
            <v>1313.79</v>
          </cell>
          <cell r="H464">
            <v>227371.55</v>
          </cell>
          <cell r="I464">
            <v>46536.68</v>
          </cell>
          <cell r="J464">
            <v>182040.56</v>
          </cell>
          <cell r="K464">
            <v>108.1</v>
          </cell>
        </row>
        <row r="465">
          <cell r="C465">
            <v>447800</v>
          </cell>
          <cell r="D465" t="str">
            <v>Vector borne diseases</v>
          </cell>
          <cell r="E465">
            <v>404997.51</v>
          </cell>
          <cell r="F465">
            <v>159311.85</v>
          </cell>
          <cell r="G465">
            <v>245675.04</v>
          </cell>
          <cell r="H465">
            <v>10.62</v>
          </cell>
          <cell r="I465">
            <v>234500.77</v>
          </cell>
          <cell r="J465">
            <v>170496.74</v>
          </cell>
          <cell r="K465">
            <v>0</v>
          </cell>
        </row>
        <row r="466">
          <cell r="C466">
            <v>497309</v>
          </cell>
          <cell r="D466" t="str">
            <v>Veterinary genetics laboratory</v>
          </cell>
          <cell r="E466">
            <v>499298.68</v>
          </cell>
          <cell r="F466">
            <v>0</v>
          </cell>
          <cell r="G466">
            <v>17968.5</v>
          </cell>
          <cell r="H466">
            <v>481330.18</v>
          </cell>
          <cell r="I466">
            <v>218674.19</v>
          </cell>
          <cell r="J466">
            <v>280624.49</v>
          </cell>
          <cell r="K466">
            <v>0</v>
          </cell>
        </row>
        <row r="467">
          <cell r="C467">
            <v>447473</v>
          </cell>
          <cell r="D467" t="str">
            <v>Veterinary medicine one health institute</v>
          </cell>
          <cell r="E467">
            <v>27002921.620000001</v>
          </cell>
          <cell r="F467">
            <v>14676.14</v>
          </cell>
          <cell r="G467">
            <v>32511.86</v>
          </cell>
          <cell r="H467">
            <v>26955733.620000001</v>
          </cell>
          <cell r="I467">
            <v>2290859.54</v>
          </cell>
          <cell r="J467">
            <v>24712062.079999998</v>
          </cell>
          <cell r="K467">
            <v>0</v>
          </cell>
        </row>
        <row r="468">
          <cell r="C468">
            <v>447370</v>
          </cell>
          <cell r="D468" t="str">
            <v>Wildlife health center</v>
          </cell>
          <cell r="E468">
            <v>1484325.23</v>
          </cell>
          <cell r="F468">
            <v>195768.36</v>
          </cell>
          <cell r="G468">
            <v>463912.71</v>
          </cell>
          <cell r="H468">
            <v>824644.16</v>
          </cell>
          <cell r="I468">
            <v>651727.15</v>
          </cell>
          <cell r="J468">
            <v>833461.98</v>
          </cell>
          <cell r="K468">
            <v>-863.9</v>
          </cell>
        </row>
        <row r="471">
          <cell r="C471">
            <v>430999</v>
          </cell>
          <cell r="D471" t="str">
            <v>ACAD SUPPORT UCOP ASSESSMENT</v>
          </cell>
          <cell r="E471">
            <v>-2456336.0699999998</v>
          </cell>
          <cell r="F471">
            <v>0</v>
          </cell>
          <cell r="G471">
            <v>-2456336.0699999998</v>
          </cell>
          <cell r="H471">
            <v>0</v>
          </cell>
          <cell r="I471">
            <v>0</v>
          </cell>
          <cell r="J471">
            <v>12861574.109999999</v>
          </cell>
          <cell r="K471">
            <v>-15317910.18</v>
          </cell>
        </row>
        <row r="472">
          <cell r="C472">
            <v>437678</v>
          </cell>
          <cell r="D472" t="str">
            <v>Academic immigration procedures</v>
          </cell>
          <cell r="E472">
            <v>2073</v>
          </cell>
          <cell r="F472">
            <v>0</v>
          </cell>
          <cell r="G472">
            <v>2073</v>
          </cell>
          <cell r="H472">
            <v>0</v>
          </cell>
          <cell r="I472">
            <v>469465.01</v>
          </cell>
          <cell r="J472">
            <v>326999.24</v>
          </cell>
          <cell r="K472">
            <v>-794391.25</v>
          </cell>
        </row>
        <row r="473">
          <cell r="C473">
            <v>437673</v>
          </cell>
          <cell r="D473" t="str">
            <v>Academic procedures &amp; faculty relations</v>
          </cell>
          <cell r="E473">
            <v>3908982.38</v>
          </cell>
          <cell r="F473">
            <v>558927.6</v>
          </cell>
          <cell r="G473">
            <v>3350054.78</v>
          </cell>
          <cell r="H473">
            <v>0</v>
          </cell>
          <cell r="I473">
            <v>817329.77</v>
          </cell>
          <cell r="J473">
            <v>3091652.61</v>
          </cell>
          <cell r="K473">
            <v>0</v>
          </cell>
        </row>
        <row r="474">
          <cell r="C474">
            <v>437680</v>
          </cell>
          <cell r="D474" t="str">
            <v>Arboretum</v>
          </cell>
          <cell r="E474">
            <v>2066565.36</v>
          </cell>
          <cell r="F474">
            <v>1384710.49</v>
          </cell>
          <cell r="G474">
            <v>10906.21</v>
          </cell>
          <cell r="H474">
            <v>670948.66</v>
          </cell>
          <cell r="I474">
            <v>1104887.33</v>
          </cell>
          <cell r="J474">
            <v>961678.03</v>
          </cell>
          <cell r="K474">
            <v>0</v>
          </cell>
        </row>
        <row r="475">
          <cell r="C475">
            <v>437603</v>
          </cell>
          <cell r="D475" t="str">
            <v>C/W General</v>
          </cell>
          <cell r="E475">
            <v>-1621254.6</v>
          </cell>
          <cell r="F475">
            <v>-201792.09</v>
          </cell>
          <cell r="G475">
            <v>-1260073.25</v>
          </cell>
          <cell r="H475">
            <v>-184389.26</v>
          </cell>
          <cell r="I475">
            <v>728831.89</v>
          </cell>
          <cell r="J475">
            <v>-2351051.4900000002</v>
          </cell>
          <cell r="K475">
            <v>-24035</v>
          </cell>
        </row>
        <row r="476">
          <cell r="C476">
            <v>437615</v>
          </cell>
          <cell r="D476" t="str">
            <v>Computer aided instruction</v>
          </cell>
          <cell r="E476">
            <v>1056752.29</v>
          </cell>
          <cell r="F476">
            <v>7654.94</v>
          </cell>
          <cell r="G476">
            <v>0</v>
          </cell>
          <cell r="H476">
            <v>1049097.3500000001</v>
          </cell>
          <cell r="I476">
            <v>357860.01</v>
          </cell>
          <cell r="J476">
            <v>698892.28</v>
          </cell>
          <cell r="K476">
            <v>0</v>
          </cell>
        </row>
        <row r="477">
          <cell r="C477">
            <v>437623</v>
          </cell>
          <cell r="D477" t="str">
            <v>Consortium for women</v>
          </cell>
          <cell r="E477">
            <v>135292.10999999999</v>
          </cell>
          <cell r="F477">
            <v>117948.47</v>
          </cell>
          <cell r="G477">
            <v>17343.64</v>
          </cell>
          <cell r="H477">
            <v>0</v>
          </cell>
          <cell r="I477">
            <v>82096.47</v>
          </cell>
          <cell r="J477">
            <v>53195.64</v>
          </cell>
          <cell r="K477">
            <v>0</v>
          </cell>
        </row>
        <row r="478">
          <cell r="C478">
            <v>439892</v>
          </cell>
          <cell r="D478" t="str">
            <v>Educational fee expense proration</v>
          </cell>
          <cell r="E478">
            <v>0</v>
          </cell>
          <cell r="F478">
            <v>-33170660.640000001</v>
          </cell>
          <cell r="G478">
            <v>33170660.640000001</v>
          </cell>
          <cell r="H478">
            <v>0</v>
          </cell>
          <cell r="I478">
            <v>0</v>
          </cell>
          <cell r="J478">
            <v>0</v>
          </cell>
          <cell r="K478">
            <v>0</v>
          </cell>
        </row>
        <row r="479">
          <cell r="C479">
            <v>437610</v>
          </cell>
          <cell r="D479" t="str">
            <v>Graduate studies-general</v>
          </cell>
          <cell r="E479">
            <v>5198455.1399999997</v>
          </cell>
          <cell r="F479">
            <v>3244073.22</v>
          </cell>
          <cell r="G479">
            <v>1409027.92</v>
          </cell>
          <cell r="H479">
            <v>545354</v>
          </cell>
          <cell r="I479">
            <v>2947085.35</v>
          </cell>
          <cell r="J479">
            <v>2252151.79</v>
          </cell>
          <cell r="K479">
            <v>-782</v>
          </cell>
        </row>
        <row r="480">
          <cell r="C480">
            <v>437613</v>
          </cell>
          <cell r="D480" t="str">
            <v>ITEH service facility</v>
          </cell>
          <cell r="E480">
            <v>9068.5400000000009</v>
          </cell>
          <cell r="F480">
            <v>0</v>
          </cell>
          <cell r="G480">
            <v>9068.5400000000009</v>
          </cell>
          <cell r="H480">
            <v>0</v>
          </cell>
          <cell r="I480">
            <v>27431.74</v>
          </cell>
          <cell r="J480">
            <v>44604.15</v>
          </cell>
          <cell r="K480">
            <v>-62967.35</v>
          </cell>
        </row>
        <row r="481">
          <cell r="C481">
            <v>435000</v>
          </cell>
          <cell r="D481" t="str">
            <v>Libraries-general</v>
          </cell>
          <cell r="E481">
            <v>21229484.59</v>
          </cell>
          <cell r="F481">
            <v>19695079.359999999</v>
          </cell>
          <cell r="G481">
            <v>743107.89</v>
          </cell>
          <cell r="H481">
            <v>791297.34</v>
          </cell>
          <cell r="I481">
            <v>8486136.1099999994</v>
          </cell>
          <cell r="J481">
            <v>12747631.810000001</v>
          </cell>
          <cell r="K481">
            <v>-4283.33</v>
          </cell>
        </row>
        <row r="482">
          <cell r="C482">
            <v>435500</v>
          </cell>
          <cell r="D482" t="str">
            <v>Libraries-health sciences</v>
          </cell>
          <cell r="E482">
            <v>2184165.16</v>
          </cell>
          <cell r="F482">
            <v>2695352.2</v>
          </cell>
          <cell r="G482">
            <v>-629161.72</v>
          </cell>
          <cell r="H482">
            <v>117974.68</v>
          </cell>
          <cell r="I482">
            <v>648042.21</v>
          </cell>
          <cell r="J482">
            <v>2494704.9500000002</v>
          </cell>
          <cell r="K482">
            <v>-958582</v>
          </cell>
        </row>
        <row r="483">
          <cell r="C483">
            <v>435800</v>
          </cell>
          <cell r="D483" t="str">
            <v>Libraries-law</v>
          </cell>
          <cell r="E483">
            <v>2500633.86</v>
          </cell>
          <cell r="F483">
            <v>848278.01</v>
          </cell>
          <cell r="G483">
            <v>1611803.22</v>
          </cell>
          <cell r="H483">
            <v>40552.629999999997</v>
          </cell>
          <cell r="I483">
            <v>995072.65</v>
          </cell>
          <cell r="J483">
            <v>1505561.21</v>
          </cell>
          <cell r="K483">
            <v>0</v>
          </cell>
        </row>
        <row r="484">
          <cell r="C484">
            <v>437677</v>
          </cell>
          <cell r="D484" t="str">
            <v>Microscope pool operations</v>
          </cell>
          <cell r="E484">
            <v>41902.53</v>
          </cell>
          <cell r="F484">
            <v>0</v>
          </cell>
          <cell r="G484">
            <v>41902.53</v>
          </cell>
          <cell r="H484">
            <v>0</v>
          </cell>
          <cell r="I484">
            <v>171709.08</v>
          </cell>
          <cell r="J484">
            <v>158940.70000000001</v>
          </cell>
          <cell r="K484">
            <v>-288747.25</v>
          </cell>
        </row>
        <row r="485">
          <cell r="C485">
            <v>436020</v>
          </cell>
          <cell r="D485" t="str">
            <v>Northern california occupational health</v>
          </cell>
          <cell r="E485">
            <v>636495.43000000005</v>
          </cell>
          <cell r="F485">
            <v>636495.43000000005</v>
          </cell>
          <cell r="G485">
            <v>0</v>
          </cell>
          <cell r="H485">
            <v>0</v>
          </cell>
          <cell r="I485">
            <v>434315.79</v>
          </cell>
          <cell r="J485">
            <v>202179.64</v>
          </cell>
          <cell r="K485">
            <v>0</v>
          </cell>
        </row>
        <row r="486">
          <cell r="C486">
            <v>437650</v>
          </cell>
          <cell r="D486" t="str">
            <v>Nuclear magnetic resonance facility</v>
          </cell>
          <cell r="E486">
            <v>280925.34000000003</v>
          </cell>
          <cell r="F486">
            <v>218926.16</v>
          </cell>
          <cell r="G486">
            <v>61999.18</v>
          </cell>
          <cell r="H486">
            <v>0</v>
          </cell>
          <cell r="I486">
            <v>212829.86</v>
          </cell>
          <cell r="J486">
            <v>181617.45</v>
          </cell>
          <cell r="K486">
            <v>-113521.97</v>
          </cell>
        </row>
        <row r="487">
          <cell r="C487">
            <v>438675</v>
          </cell>
          <cell r="D487" t="str">
            <v>Satellite mass spectroscopy</v>
          </cell>
          <cell r="E487">
            <v>102352.36</v>
          </cell>
          <cell r="F487">
            <v>102352.36</v>
          </cell>
          <cell r="G487">
            <v>0</v>
          </cell>
          <cell r="H487">
            <v>0</v>
          </cell>
          <cell r="I487">
            <v>73559.14</v>
          </cell>
          <cell r="J487">
            <v>28793.22</v>
          </cell>
          <cell r="K487">
            <v>0</v>
          </cell>
        </row>
        <row r="488">
          <cell r="C488">
            <v>437602</v>
          </cell>
          <cell r="D488" t="str">
            <v>Shrem museum</v>
          </cell>
          <cell r="E488">
            <v>4420997.1100000003</v>
          </cell>
          <cell r="F488">
            <v>2005024.23</v>
          </cell>
          <cell r="G488">
            <v>1078534.1299999999</v>
          </cell>
          <cell r="H488">
            <v>1337438.75</v>
          </cell>
          <cell r="I488">
            <v>1507481.48</v>
          </cell>
          <cell r="J488">
            <v>2917714.81</v>
          </cell>
          <cell r="K488">
            <v>-4199.18</v>
          </cell>
        </row>
        <row r="489">
          <cell r="C489">
            <v>437676</v>
          </cell>
          <cell r="D489" t="str">
            <v>Teaching resources center</v>
          </cell>
          <cell r="E489">
            <v>186235.22</v>
          </cell>
          <cell r="F489">
            <v>44286.58</v>
          </cell>
          <cell r="G489">
            <v>141948.64000000001</v>
          </cell>
          <cell r="H489">
            <v>0</v>
          </cell>
          <cell r="I489">
            <v>54798.94</v>
          </cell>
          <cell r="J489">
            <v>131436.28</v>
          </cell>
          <cell r="K489">
            <v>0</v>
          </cell>
        </row>
        <row r="490">
          <cell r="C490">
            <v>438500</v>
          </cell>
          <cell r="D490" t="str">
            <v>Vivarium</v>
          </cell>
          <cell r="E490">
            <v>53139.21</v>
          </cell>
          <cell r="F490">
            <v>507.12</v>
          </cell>
          <cell r="G490">
            <v>52632.09</v>
          </cell>
          <cell r="H490">
            <v>0</v>
          </cell>
          <cell r="I490">
            <v>1472618.39</v>
          </cell>
          <cell r="J490">
            <v>3946767.2</v>
          </cell>
          <cell r="K490">
            <v>-5366246.38</v>
          </cell>
        </row>
        <row r="491">
          <cell r="C491">
            <v>437643</v>
          </cell>
          <cell r="D491" t="str">
            <v>Washington center</v>
          </cell>
          <cell r="E491">
            <v>6916.3</v>
          </cell>
          <cell r="F491">
            <v>0</v>
          </cell>
          <cell r="G491">
            <v>6916.3</v>
          </cell>
          <cell r="H491">
            <v>0</v>
          </cell>
          <cell r="I491">
            <v>0</v>
          </cell>
          <cell r="J491">
            <v>6916.3</v>
          </cell>
          <cell r="K491">
            <v>0</v>
          </cell>
        </row>
        <row r="492">
          <cell r="C492">
            <v>437618</v>
          </cell>
          <cell r="D492" t="str">
            <v>Work learn center</v>
          </cell>
          <cell r="E492">
            <v>-3447.43</v>
          </cell>
          <cell r="F492">
            <v>0</v>
          </cell>
          <cell r="G492">
            <v>0</v>
          </cell>
          <cell r="H492">
            <v>-3447.43</v>
          </cell>
          <cell r="I492">
            <v>0</v>
          </cell>
          <cell r="J492">
            <v>-447.43</v>
          </cell>
          <cell r="K492">
            <v>-3000</v>
          </cell>
        </row>
        <row r="493">
          <cell r="C493">
            <v>439235</v>
          </cell>
          <cell r="D493" t="str">
            <v>Z-CAPITAL EXPENSE ELIMINATION</v>
          </cell>
          <cell r="E493">
            <v>-11998289.310000001</v>
          </cell>
          <cell r="F493">
            <v>-9356113.2699999996</v>
          </cell>
          <cell r="G493">
            <v>-1737143.17</v>
          </cell>
          <cell r="H493">
            <v>-905032.87</v>
          </cell>
          <cell r="I493">
            <v>0</v>
          </cell>
          <cell r="J493">
            <v>-11998289.310000001</v>
          </cell>
          <cell r="K493">
            <v>0</v>
          </cell>
        </row>
        <row r="495">
          <cell r="C495">
            <v>409240</v>
          </cell>
          <cell r="D495" t="str">
            <v>Air quality research center</v>
          </cell>
          <cell r="E495">
            <v>15637.19</v>
          </cell>
          <cell r="F495">
            <v>0</v>
          </cell>
          <cell r="G495">
            <v>0</v>
          </cell>
          <cell r="H495">
            <v>15637.19</v>
          </cell>
          <cell r="I495">
            <v>9260.7199999999993</v>
          </cell>
          <cell r="J495">
            <v>6376.47</v>
          </cell>
          <cell r="K495">
            <v>0</v>
          </cell>
        </row>
        <row r="496">
          <cell r="C496">
            <v>400386</v>
          </cell>
          <cell r="D496" t="str">
            <v>Biotech reserve &amp; education program</v>
          </cell>
          <cell r="E496">
            <v>11006.11</v>
          </cell>
          <cell r="F496">
            <v>4493.95</v>
          </cell>
          <cell r="G496">
            <v>0</v>
          </cell>
          <cell r="H496">
            <v>6512.16</v>
          </cell>
          <cell r="I496">
            <v>0</v>
          </cell>
          <cell r="J496">
            <v>11006.11</v>
          </cell>
          <cell r="K496">
            <v>0</v>
          </cell>
        </row>
        <row r="497">
          <cell r="C497">
            <v>400379</v>
          </cell>
          <cell r="D497" t="str">
            <v>Biotechnology program</v>
          </cell>
          <cell r="E497">
            <v>512741.88</v>
          </cell>
          <cell r="F497">
            <v>379018.59</v>
          </cell>
          <cell r="G497">
            <v>113661.39</v>
          </cell>
          <cell r="H497">
            <v>20061.900000000001</v>
          </cell>
          <cell r="I497">
            <v>328141.76</v>
          </cell>
          <cell r="J497">
            <v>187100.12</v>
          </cell>
          <cell r="K497">
            <v>-2500</v>
          </cell>
        </row>
        <row r="498">
          <cell r="C498">
            <v>407660</v>
          </cell>
          <cell r="D498" t="str">
            <v>Bodega marine laboratory</v>
          </cell>
          <cell r="E498">
            <v>556590.65</v>
          </cell>
          <cell r="F498">
            <v>556541.65</v>
          </cell>
          <cell r="G498">
            <v>40</v>
          </cell>
          <cell r="H498">
            <v>9</v>
          </cell>
          <cell r="I498">
            <v>365114.71</v>
          </cell>
          <cell r="J498">
            <v>191475.94</v>
          </cell>
          <cell r="K498">
            <v>0</v>
          </cell>
        </row>
        <row r="499">
          <cell r="C499">
            <v>407631</v>
          </cell>
          <cell r="D499" t="str">
            <v>Campuswide instruction COSMOS</v>
          </cell>
          <cell r="E499">
            <v>894.78</v>
          </cell>
          <cell r="F499">
            <v>894.78</v>
          </cell>
          <cell r="G499">
            <v>0</v>
          </cell>
          <cell r="H499">
            <v>0</v>
          </cell>
          <cell r="I499">
            <v>0</v>
          </cell>
          <cell r="J499">
            <v>894.78</v>
          </cell>
          <cell r="K499">
            <v>0</v>
          </cell>
        </row>
        <row r="500">
          <cell r="C500">
            <v>408760</v>
          </cell>
          <cell r="D500" t="str">
            <v>Center for health &amp; the environment</v>
          </cell>
          <cell r="E500">
            <v>1887.58</v>
          </cell>
          <cell r="F500">
            <v>0</v>
          </cell>
          <cell r="G500">
            <v>0</v>
          </cell>
          <cell r="H500">
            <v>1887.58</v>
          </cell>
          <cell r="I500">
            <v>0</v>
          </cell>
          <cell r="J500">
            <v>1887.58</v>
          </cell>
          <cell r="K500">
            <v>0</v>
          </cell>
        </row>
        <row r="501">
          <cell r="C501">
            <v>407620</v>
          </cell>
          <cell r="D501" t="str">
            <v>Center for health services</v>
          </cell>
          <cell r="E501">
            <v>790113.46</v>
          </cell>
          <cell r="F501">
            <v>0</v>
          </cell>
          <cell r="G501">
            <v>0</v>
          </cell>
          <cell r="H501">
            <v>790113.46</v>
          </cell>
          <cell r="I501">
            <v>336382.53</v>
          </cell>
          <cell r="J501">
            <v>453730.93</v>
          </cell>
          <cell r="K501">
            <v>0</v>
          </cell>
        </row>
        <row r="502">
          <cell r="C502">
            <v>404032</v>
          </cell>
          <cell r="D502" t="str">
            <v>Education</v>
          </cell>
          <cell r="E502">
            <v>7714.15</v>
          </cell>
          <cell r="F502">
            <v>628.14</v>
          </cell>
          <cell r="G502">
            <v>7086.01</v>
          </cell>
          <cell r="H502">
            <v>0</v>
          </cell>
          <cell r="I502">
            <v>0</v>
          </cell>
          <cell r="J502">
            <v>7714.15</v>
          </cell>
          <cell r="K502">
            <v>0</v>
          </cell>
        </row>
        <row r="503">
          <cell r="C503">
            <v>407622</v>
          </cell>
          <cell r="D503" t="str">
            <v>Education abroad</v>
          </cell>
          <cell r="E503">
            <v>5564068.9699999997</v>
          </cell>
          <cell r="F503">
            <v>1203901.26</v>
          </cell>
          <cell r="G503">
            <v>4360167.71</v>
          </cell>
          <cell r="H503">
            <v>0</v>
          </cell>
          <cell r="I503">
            <v>1139547.55</v>
          </cell>
          <cell r="J503">
            <v>4424618.92</v>
          </cell>
          <cell r="K503">
            <v>-97.5</v>
          </cell>
        </row>
        <row r="504">
          <cell r="C504">
            <v>409892</v>
          </cell>
          <cell r="D504" t="str">
            <v>Educational fee expense proration</v>
          </cell>
          <cell r="E504">
            <v>0</v>
          </cell>
          <cell r="F504">
            <v>-147164339.03</v>
          </cell>
          <cell r="G504">
            <v>147164339.03</v>
          </cell>
          <cell r="H504">
            <v>0</v>
          </cell>
          <cell r="I504">
            <v>0</v>
          </cell>
          <cell r="J504">
            <v>0</v>
          </cell>
          <cell r="K504">
            <v>0</v>
          </cell>
        </row>
        <row r="505">
          <cell r="C505">
            <v>407626</v>
          </cell>
          <cell r="D505" t="str">
            <v>Fed C&amp;G Admin-general campus</v>
          </cell>
          <cell r="E505">
            <v>6194049.3600000003</v>
          </cell>
          <cell r="F505">
            <v>0</v>
          </cell>
          <cell r="G505">
            <v>6194049.3600000003</v>
          </cell>
          <cell r="H505">
            <v>0</v>
          </cell>
          <cell r="I505">
            <v>0</v>
          </cell>
          <cell r="J505">
            <v>0</v>
          </cell>
          <cell r="K505">
            <v>6194049.3600000003</v>
          </cell>
        </row>
        <row r="506">
          <cell r="C506">
            <v>407799</v>
          </cell>
          <cell r="D506" t="str">
            <v>General</v>
          </cell>
          <cell r="E506">
            <v>2423694.67</v>
          </cell>
          <cell r="F506">
            <v>1159029.3500000001</v>
          </cell>
          <cell r="G506">
            <v>428350.43</v>
          </cell>
          <cell r="H506">
            <v>836314.89</v>
          </cell>
          <cell r="I506">
            <v>2465580.4700000002</v>
          </cell>
          <cell r="J506">
            <v>-41885.800000000003</v>
          </cell>
          <cell r="K506">
            <v>0</v>
          </cell>
        </row>
        <row r="507">
          <cell r="C507">
            <v>407601</v>
          </cell>
          <cell r="D507" t="str">
            <v>Graduate student health insurance</v>
          </cell>
          <cell r="E507">
            <v>27586662.629999999</v>
          </cell>
          <cell r="F507">
            <v>27586662.629999999</v>
          </cell>
          <cell r="G507">
            <v>0</v>
          </cell>
          <cell r="H507">
            <v>0</v>
          </cell>
          <cell r="I507">
            <v>0</v>
          </cell>
          <cell r="J507">
            <v>27586662.629999999</v>
          </cell>
          <cell r="K507">
            <v>0</v>
          </cell>
        </row>
        <row r="508">
          <cell r="C508">
            <v>407627</v>
          </cell>
          <cell r="D508" t="str">
            <v>Honors challenge</v>
          </cell>
          <cell r="E508">
            <v>374706.87</v>
          </cell>
          <cell r="F508">
            <v>374706.87</v>
          </cell>
          <cell r="G508">
            <v>0</v>
          </cell>
          <cell r="H508">
            <v>0</v>
          </cell>
          <cell r="I508">
            <v>199453.75</v>
          </cell>
          <cell r="J508">
            <v>175253.12</v>
          </cell>
          <cell r="K508">
            <v>0</v>
          </cell>
        </row>
        <row r="509">
          <cell r="C509">
            <v>407624</v>
          </cell>
          <cell r="D509" t="str">
            <v>Humphrey fellowship program</v>
          </cell>
          <cell r="E509">
            <v>408328.28</v>
          </cell>
          <cell r="F509">
            <v>0</v>
          </cell>
          <cell r="G509">
            <v>0</v>
          </cell>
          <cell r="H509">
            <v>408328.28</v>
          </cell>
          <cell r="I509">
            <v>187769.72</v>
          </cell>
          <cell r="J509">
            <v>220558.56</v>
          </cell>
          <cell r="K509">
            <v>0</v>
          </cell>
        </row>
        <row r="510">
          <cell r="C510">
            <v>400999</v>
          </cell>
          <cell r="D510" t="str">
            <v>INSTRUCTION UCOP ASSESSMENT</v>
          </cell>
          <cell r="E510">
            <v>-1062257.49</v>
          </cell>
          <cell r="F510">
            <v>0</v>
          </cell>
          <cell r="G510">
            <v>-1062257.49</v>
          </cell>
          <cell r="H510">
            <v>0</v>
          </cell>
          <cell r="I510">
            <v>0</v>
          </cell>
          <cell r="J510">
            <v>5562066.0099999998</v>
          </cell>
          <cell r="K510">
            <v>-6624323.5</v>
          </cell>
        </row>
        <row r="511">
          <cell r="C511">
            <v>407646</v>
          </cell>
          <cell r="D511" t="str">
            <v>Institute of transportation studies</v>
          </cell>
          <cell r="E511">
            <v>142060.32</v>
          </cell>
          <cell r="F511">
            <v>0</v>
          </cell>
          <cell r="G511">
            <v>0</v>
          </cell>
          <cell r="H511">
            <v>142060.32</v>
          </cell>
          <cell r="I511">
            <v>99017.52</v>
          </cell>
          <cell r="J511">
            <v>43042.8</v>
          </cell>
          <cell r="K511">
            <v>0</v>
          </cell>
        </row>
        <row r="512">
          <cell r="C512">
            <v>407629</v>
          </cell>
          <cell r="D512" t="str">
            <v>Integrated studies</v>
          </cell>
          <cell r="E512">
            <v>7127.66</v>
          </cell>
          <cell r="F512">
            <v>0</v>
          </cell>
          <cell r="G512">
            <v>0</v>
          </cell>
          <cell r="H512">
            <v>7127.66</v>
          </cell>
          <cell r="I512">
            <v>0</v>
          </cell>
          <cell r="J512">
            <v>7127.66</v>
          </cell>
          <cell r="K512">
            <v>0</v>
          </cell>
        </row>
        <row r="513">
          <cell r="C513">
            <v>409215</v>
          </cell>
          <cell r="D513" t="str">
            <v>Nanomaterials in the environment</v>
          </cell>
          <cell r="E513">
            <v>134999.79999999999</v>
          </cell>
          <cell r="F513">
            <v>134999.79999999999</v>
          </cell>
          <cell r="G513">
            <v>0</v>
          </cell>
          <cell r="H513">
            <v>0</v>
          </cell>
          <cell r="I513">
            <v>90017.73</v>
          </cell>
          <cell r="J513">
            <v>44982.07</v>
          </cell>
          <cell r="K513">
            <v>0</v>
          </cell>
        </row>
        <row r="514">
          <cell r="C514">
            <v>407679</v>
          </cell>
          <cell r="D514" t="str">
            <v>Partner opportunity program</v>
          </cell>
          <cell r="E514">
            <v>601.19000000000005</v>
          </cell>
          <cell r="F514">
            <v>0</v>
          </cell>
          <cell r="G514">
            <v>0</v>
          </cell>
          <cell r="H514">
            <v>601.19000000000005</v>
          </cell>
          <cell r="I514">
            <v>0</v>
          </cell>
          <cell r="J514">
            <v>601.19000000000005</v>
          </cell>
          <cell r="K514">
            <v>0</v>
          </cell>
        </row>
        <row r="515">
          <cell r="C515">
            <v>407700</v>
          </cell>
          <cell r="D515" t="str">
            <v>Primate center</v>
          </cell>
          <cell r="E515">
            <v>181046.99</v>
          </cell>
          <cell r="F515">
            <v>0</v>
          </cell>
          <cell r="G515">
            <v>181046.99</v>
          </cell>
          <cell r="H515">
            <v>0</v>
          </cell>
          <cell r="I515">
            <v>11680.78</v>
          </cell>
          <cell r="J515">
            <v>169366.21</v>
          </cell>
          <cell r="K515">
            <v>0</v>
          </cell>
        </row>
        <row r="516">
          <cell r="C516">
            <v>409996</v>
          </cell>
          <cell r="D516" t="str">
            <v>Property liability insurance</v>
          </cell>
          <cell r="E516">
            <v>1142718.05</v>
          </cell>
          <cell r="F516">
            <v>1142718.05</v>
          </cell>
          <cell r="G516">
            <v>0</v>
          </cell>
          <cell r="H516">
            <v>0</v>
          </cell>
          <cell r="I516">
            <v>0</v>
          </cell>
          <cell r="J516">
            <v>1142718.05</v>
          </cell>
          <cell r="K516">
            <v>0</v>
          </cell>
        </row>
        <row r="517">
          <cell r="C517">
            <v>407616</v>
          </cell>
          <cell r="D517" t="str">
            <v>Undergraduate instructional support</v>
          </cell>
          <cell r="E517">
            <v>477384.18</v>
          </cell>
          <cell r="F517">
            <v>421994.17</v>
          </cell>
          <cell r="G517">
            <v>7573.3</v>
          </cell>
          <cell r="H517">
            <v>47816.71</v>
          </cell>
          <cell r="I517">
            <v>299235.59999999998</v>
          </cell>
          <cell r="J517">
            <v>178148.58</v>
          </cell>
          <cell r="K517">
            <v>0</v>
          </cell>
        </row>
        <row r="518">
          <cell r="C518">
            <v>407132</v>
          </cell>
          <cell r="D518" t="str">
            <v>Work study program</v>
          </cell>
          <cell r="E518">
            <v>2271775.13</v>
          </cell>
          <cell r="F518">
            <v>0</v>
          </cell>
          <cell r="G518">
            <v>0</v>
          </cell>
          <cell r="H518">
            <v>2271775.13</v>
          </cell>
          <cell r="I518">
            <v>1601765.74</v>
          </cell>
          <cell r="J518">
            <v>670009.39</v>
          </cell>
          <cell r="K518">
            <v>0</v>
          </cell>
        </row>
        <row r="519">
          <cell r="C519">
            <v>409235</v>
          </cell>
          <cell r="D519" t="str">
            <v>Z-CAPITAL EXPENSE ELIMINATION</v>
          </cell>
          <cell r="E519">
            <v>-14609000.810000001</v>
          </cell>
          <cell r="F519">
            <v>-8827688.2300000004</v>
          </cell>
          <cell r="G519">
            <v>-5007439.09</v>
          </cell>
          <cell r="H519">
            <v>-773873.49</v>
          </cell>
          <cell r="I519">
            <v>0</v>
          </cell>
          <cell r="J519">
            <v>-14609000.810000001</v>
          </cell>
          <cell r="K519">
            <v>0</v>
          </cell>
        </row>
        <row r="521">
          <cell r="C521">
            <v>629240</v>
          </cell>
          <cell r="D521" t="str">
            <v>Air quality research center</v>
          </cell>
          <cell r="E521">
            <v>2269070.83</v>
          </cell>
          <cell r="F521">
            <v>0</v>
          </cell>
          <cell r="G521">
            <v>0</v>
          </cell>
          <cell r="H521">
            <v>2269070.83</v>
          </cell>
          <cell r="I521">
            <v>1227342.82</v>
          </cell>
          <cell r="J521">
            <v>1041728.01</v>
          </cell>
          <cell r="K521">
            <v>0</v>
          </cell>
        </row>
        <row r="522">
          <cell r="C522">
            <v>629560</v>
          </cell>
          <cell r="D522" t="str">
            <v>Bodega marine laboratory</v>
          </cell>
          <cell r="E522">
            <v>8177.87</v>
          </cell>
          <cell r="F522">
            <v>0</v>
          </cell>
          <cell r="G522">
            <v>8177.87</v>
          </cell>
          <cell r="H522">
            <v>0</v>
          </cell>
          <cell r="I522">
            <v>0</v>
          </cell>
          <cell r="J522">
            <v>8527.8700000000008</v>
          </cell>
          <cell r="K522">
            <v>-350</v>
          </cell>
        </row>
        <row r="523">
          <cell r="C523">
            <v>629220</v>
          </cell>
          <cell r="D523" t="str">
            <v>CHSRPC</v>
          </cell>
          <cell r="E523">
            <v>28764.49</v>
          </cell>
          <cell r="F523">
            <v>0</v>
          </cell>
          <cell r="G523">
            <v>0</v>
          </cell>
          <cell r="H523">
            <v>28764.49</v>
          </cell>
          <cell r="I523">
            <v>19799.25</v>
          </cell>
          <cell r="J523">
            <v>8965.24</v>
          </cell>
          <cell r="K523">
            <v>0</v>
          </cell>
        </row>
        <row r="524">
          <cell r="C524">
            <v>624051</v>
          </cell>
          <cell r="D524" t="str">
            <v>California academy math &amp; science</v>
          </cell>
          <cell r="E524">
            <v>1238518.02</v>
          </cell>
          <cell r="F524">
            <v>480127.15</v>
          </cell>
          <cell r="G524">
            <v>596549.17000000004</v>
          </cell>
          <cell r="H524">
            <v>161841.70000000001</v>
          </cell>
          <cell r="I524">
            <v>541688.76</v>
          </cell>
          <cell r="J524">
            <v>696829.26</v>
          </cell>
          <cell r="K524">
            <v>0</v>
          </cell>
        </row>
        <row r="525">
          <cell r="C525">
            <v>628760</v>
          </cell>
          <cell r="D525" t="str">
            <v>Center for health &amp; the environment</v>
          </cell>
          <cell r="E525">
            <v>4351.74</v>
          </cell>
          <cell r="F525">
            <v>0</v>
          </cell>
          <cell r="G525">
            <v>0</v>
          </cell>
          <cell r="H525">
            <v>4351.74</v>
          </cell>
          <cell r="I525">
            <v>0</v>
          </cell>
          <cell r="J525">
            <v>4351.74</v>
          </cell>
          <cell r="K525">
            <v>0</v>
          </cell>
        </row>
        <row r="526">
          <cell r="C526">
            <v>627640</v>
          </cell>
          <cell r="D526" t="str">
            <v>Community service projects</v>
          </cell>
          <cell r="E526">
            <v>382941.69</v>
          </cell>
          <cell r="F526">
            <v>0</v>
          </cell>
          <cell r="G526">
            <v>0</v>
          </cell>
          <cell r="H526">
            <v>382941.69</v>
          </cell>
          <cell r="I526">
            <v>219445.12</v>
          </cell>
          <cell r="J526">
            <v>163496.57</v>
          </cell>
          <cell r="K526">
            <v>0</v>
          </cell>
        </row>
        <row r="527">
          <cell r="C527">
            <v>620200</v>
          </cell>
          <cell r="D527" t="str">
            <v>Cooperative extension</v>
          </cell>
          <cell r="E527">
            <v>-99055.41</v>
          </cell>
          <cell r="F527">
            <v>0</v>
          </cell>
          <cell r="G527">
            <v>-99055.41</v>
          </cell>
          <cell r="H527">
            <v>0</v>
          </cell>
          <cell r="I527">
            <v>352355.47</v>
          </cell>
          <cell r="J527">
            <v>322141.73</v>
          </cell>
          <cell r="K527">
            <v>-773552.61</v>
          </cell>
        </row>
        <row r="528">
          <cell r="C528">
            <v>628751</v>
          </cell>
          <cell r="D528" t="str">
            <v>Crocker nuclear laboratory</v>
          </cell>
          <cell r="E528">
            <v>1249847.73</v>
          </cell>
          <cell r="F528">
            <v>0</v>
          </cell>
          <cell r="G528">
            <v>0</v>
          </cell>
          <cell r="H528">
            <v>1249847.73</v>
          </cell>
          <cell r="I528">
            <v>18460.98</v>
          </cell>
          <cell r="J528">
            <v>1231386.75</v>
          </cell>
          <cell r="K528">
            <v>0</v>
          </cell>
        </row>
        <row r="529">
          <cell r="C529">
            <v>627673</v>
          </cell>
          <cell r="D529" t="str">
            <v>General</v>
          </cell>
          <cell r="E529">
            <v>2250749.1800000002</v>
          </cell>
          <cell r="F529">
            <v>117299.24</v>
          </cell>
          <cell r="G529">
            <v>525177.39</v>
          </cell>
          <cell r="H529">
            <v>1608272.55</v>
          </cell>
          <cell r="I529">
            <v>919395.34</v>
          </cell>
          <cell r="J529">
            <v>1334241.47</v>
          </cell>
          <cell r="K529">
            <v>-2887.63</v>
          </cell>
        </row>
        <row r="530">
          <cell r="C530">
            <v>628746</v>
          </cell>
          <cell r="D530" t="str">
            <v>Institute of transportation studies</v>
          </cell>
          <cell r="E530">
            <v>279184.36</v>
          </cell>
          <cell r="F530">
            <v>0</v>
          </cell>
          <cell r="G530">
            <v>0</v>
          </cell>
          <cell r="H530">
            <v>279184.36</v>
          </cell>
          <cell r="I530">
            <v>53659.94</v>
          </cell>
          <cell r="J530">
            <v>225524.42</v>
          </cell>
          <cell r="K530">
            <v>0</v>
          </cell>
        </row>
        <row r="531">
          <cell r="C531">
            <v>628757</v>
          </cell>
          <cell r="D531" t="str">
            <v>John Muir institute of the environment</v>
          </cell>
          <cell r="E531">
            <v>50902.97</v>
          </cell>
          <cell r="F531">
            <v>0</v>
          </cell>
          <cell r="G531">
            <v>0</v>
          </cell>
          <cell r="H531">
            <v>50902.97</v>
          </cell>
          <cell r="I531">
            <v>7405.28</v>
          </cell>
          <cell r="J531">
            <v>43497.69</v>
          </cell>
          <cell r="K531">
            <v>0</v>
          </cell>
        </row>
        <row r="532">
          <cell r="C532">
            <v>620090</v>
          </cell>
          <cell r="D532" t="str">
            <v>Mare island initiative</v>
          </cell>
          <cell r="E532">
            <v>-15000</v>
          </cell>
          <cell r="F532">
            <v>0</v>
          </cell>
          <cell r="G532">
            <v>-15000</v>
          </cell>
          <cell r="H532">
            <v>0</v>
          </cell>
          <cell r="I532">
            <v>0</v>
          </cell>
          <cell r="J532">
            <v>-15000</v>
          </cell>
          <cell r="K532">
            <v>0</v>
          </cell>
        </row>
        <row r="533">
          <cell r="C533">
            <v>627600</v>
          </cell>
          <cell r="D533" t="str">
            <v>Mondavi center</v>
          </cell>
          <cell r="E533">
            <v>455834.54</v>
          </cell>
          <cell r="F533">
            <v>0</v>
          </cell>
          <cell r="G533">
            <v>94568.55</v>
          </cell>
          <cell r="H533">
            <v>361265.99</v>
          </cell>
          <cell r="I533">
            <v>1211079.56</v>
          </cell>
          <cell r="J533">
            <v>-194516.51</v>
          </cell>
          <cell r="K533">
            <v>-560728.51</v>
          </cell>
        </row>
        <row r="534">
          <cell r="C534">
            <v>620999</v>
          </cell>
          <cell r="D534" t="str">
            <v>PUBLIC SERV UCOP ASSESSMENT</v>
          </cell>
          <cell r="E534">
            <v>-108778.26</v>
          </cell>
          <cell r="F534">
            <v>0</v>
          </cell>
          <cell r="G534">
            <v>-108778.26</v>
          </cell>
          <cell r="H534">
            <v>0</v>
          </cell>
          <cell r="I534">
            <v>0</v>
          </cell>
          <cell r="J534">
            <v>569571.74</v>
          </cell>
          <cell r="K534">
            <v>-678350</v>
          </cell>
        </row>
        <row r="535">
          <cell r="C535">
            <v>620000</v>
          </cell>
          <cell r="D535" t="str">
            <v>Student services public service</v>
          </cell>
          <cell r="E535">
            <v>8198656.9199999999</v>
          </cell>
          <cell r="F535">
            <v>2389349.91</v>
          </cell>
          <cell r="G535">
            <v>360510.35</v>
          </cell>
          <cell r="H535">
            <v>5448796.6600000001</v>
          </cell>
          <cell r="I535">
            <v>2954746.66</v>
          </cell>
          <cell r="J535">
            <v>5279764.26</v>
          </cell>
          <cell r="K535">
            <v>-35854</v>
          </cell>
        </row>
        <row r="536">
          <cell r="C536">
            <v>628771</v>
          </cell>
          <cell r="D536" t="str">
            <v>Toxic substance research</v>
          </cell>
          <cell r="E536">
            <v>76.959999999999994</v>
          </cell>
          <cell r="F536">
            <v>0</v>
          </cell>
          <cell r="G536">
            <v>76.959999999999994</v>
          </cell>
          <cell r="H536">
            <v>0</v>
          </cell>
          <cell r="I536">
            <v>0</v>
          </cell>
          <cell r="J536">
            <v>76.959999999999994</v>
          </cell>
          <cell r="K536">
            <v>0</v>
          </cell>
        </row>
        <row r="537">
          <cell r="C537">
            <v>620005</v>
          </cell>
          <cell r="D537" t="str">
            <v>Transfer opportunity program</v>
          </cell>
          <cell r="E537">
            <v>347805.85</v>
          </cell>
          <cell r="F537">
            <v>9259.27</v>
          </cell>
          <cell r="G537">
            <v>241480.67</v>
          </cell>
          <cell r="H537">
            <v>97065.91</v>
          </cell>
          <cell r="I537">
            <v>149027.84</v>
          </cell>
          <cell r="J537">
            <v>198727.09</v>
          </cell>
          <cell r="K537">
            <v>50.92</v>
          </cell>
        </row>
        <row r="538">
          <cell r="C538">
            <v>620050</v>
          </cell>
          <cell r="D538" t="str">
            <v>University culture program</v>
          </cell>
          <cell r="E538">
            <v>8330732.29</v>
          </cell>
          <cell r="F538">
            <v>49056</v>
          </cell>
          <cell r="G538">
            <v>2229328.4700000002</v>
          </cell>
          <cell r="H538">
            <v>6052347.8200000003</v>
          </cell>
          <cell r="I538">
            <v>1891329.54</v>
          </cell>
          <cell r="J538">
            <v>6463652.75</v>
          </cell>
          <cell r="K538">
            <v>-24250</v>
          </cell>
        </row>
        <row r="539">
          <cell r="C539">
            <v>627132</v>
          </cell>
          <cell r="D539" t="str">
            <v>Work study program</v>
          </cell>
          <cell r="E539">
            <v>228682.87</v>
          </cell>
          <cell r="F539">
            <v>0</v>
          </cell>
          <cell r="G539">
            <v>228682.87</v>
          </cell>
          <cell r="H539">
            <v>0</v>
          </cell>
          <cell r="I539">
            <v>161580.12</v>
          </cell>
          <cell r="J539">
            <v>67102.75</v>
          </cell>
          <cell r="K539">
            <v>0</v>
          </cell>
        </row>
        <row r="540">
          <cell r="C540">
            <v>629235</v>
          </cell>
          <cell r="D540" t="str">
            <v>Z-CAPITAL EXPENSE ELIMINATION</v>
          </cell>
          <cell r="E540">
            <v>-4166670.95</v>
          </cell>
          <cell r="F540">
            <v>28356.76</v>
          </cell>
          <cell r="G540">
            <v>-344968.75</v>
          </cell>
          <cell r="H540">
            <v>-3850058.96</v>
          </cell>
          <cell r="I540">
            <v>0</v>
          </cell>
          <cell r="J540">
            <v>-4166670.95</v>
          </cell>
          <cell r="K540">
            <v>0</v>
          </cell>
        </row>
        <row r="542">
          <cell r="C542">
            <v>449240</v>
          </cell>
          <cell r="D542" t="str">
            <v>Air quality research center</v>
          </cell>
          <cell r="E542">
            <v>1283250.71</v>
          </cell>
          <cell r="F542">
            <v>29975.67</v>
          </cell>
          <cell r="G542">
            <v>572489.02</v>
          </cell>
          <cell r="H542">
            <v>680786.02</v>
          </cell>
          <cell r="I542">
            <v>544236.01</v>
          </cell>
          <cell r="J542">
            <v>739039.5</v>
          </cell>
          <cell r="K542">
            <v>-24.8</v>
          </cell>
        </row>
        <row r="543">
          <cell r="C543">
            <v>447688</v>
          </cell>
          <cell r="D543" t="str">
            <v>Arboretum</v>
          </cell>
          <cell r="E543">
            <v>13434.78</v>
          </cell>
          <cell r="F543">
            <v>0</v>
          </cell>
          <cell r="G543">
            <v>0</v>
          </cell>
          <cell r="H543">
            <v>13434.78</v>
          </cell>
          <cell r="I543">
            <v>0</v>
          </cell>
          <cell r="J543">
            <v>13434.78</v>
          </cell>
          <cell r="K543">
            <v>0</v>
          </cell>
        </row>
        <row r="544">
          <cell r="C544">
            <v>448770</v>
          </cell>
          <cell r="D544" t="str">
            <v>Biosystematics</v>
          </cell>
          <cell r="E544">
            <v>-897.23</v>
          </cell>
          <cell r="F544">
            <v>0</v>
          </cell>
          <cell r="G544">
            <v>-897.23</v>
          </cell>
          <cell r="H544">
            <v>0</v>
          </cell>
          <cell r="I544">
            <v>0</v>
          </cell>
          <cell r="J544">
            <v>-297.98</v>
          </cell>
          <cell r="K544">
            <v>-599.25</v>
          </cell>
        </row>
        <row r="545">
          <cell r="C545">
            <v>440379</v>
          </cell>
          <cell r="D545" t="str">
            <v>Biotechnology program</v>
          </cell>
          <cell r="E545">
            <v>68534.240000000005</v>
          </cell>
          <cell r="F545">
            <v>0</v>
          </cell>
          <cell r="G545">
            <v>0</v>
          </cell>
          <cell r="H545">
            <v>68534.240000000005</v>
          </cell>
          <cell r="I545">
            <v>32928.959999999999</v>
          </cell>
          <cell r="J545">
            <v>35605.279999999999</v>
          </cell>
          <cell r="K545">
            <v>0</v>
          </cell>
        </row>
        <row r="546">
          <cell r="C546">
            <v>449560</v>
          </cell>
          <cell r="D546" t="str">
            <v>Bodega marine laboratory</v>
          </cell>
          <cell r="E546">
            <v>3333976.54</v>
          </cell>
          <cell r="F546">
            <v>1436659.89</v>
          </cell>
          <cell r="G546">
            <v>642210.82999999996</v>
          </cell>
          <cell r="H546">
            <v>1255105.82</v>
          </cell>
          <cell r="I546">
            <v>1949491.34</v>
          </cell>
          <cell r="J546">
            <v>1843351.43</v>
          </cell>
          <cell r="K546">
            <v>-458866.23</v>
          </cell>
        </row>
        <row r="547">
          <cell r="C547">
            <v>444991</v>
          </cell>
          <cell r="D547" t="str">
            <v>Center for biophotonics, science &amp; tech</v>
          </cell>
          <cell r="E547">
            <v>176898.88</v>
          </cell>
          <cell r="F547">
            <v>-1609.82</v>
          </cell>
          <cell r="G547">
            <v>90912.11</v>
          </cell>
          <cell r="H547">
            <v>87596.59</v>
          </cell>
          <cell r="I547">
            <v>91128.92</v>
          </cell>
          <cell r="J547">
            <v>85769.96</v>
          </cell>
          <cell r="K547">
            <v>0</v>
          </cell>
        </row>
        <row r="548">
          <cell r="C548">
            <v>448715</v>
          </cell>
          <cell r="D548" t="str">
            <v>Center for geotechnical modeling</v>
          </cell>
          <cell r="E548">
            <v>41.02</v>
          </cell>
          <cell r="F548">
            <v>50.41</v>
          </cell>
          <cell r="G548">
            <v>-9.39</v>
          </cell>
          <cell r="H548">
            <v>0</v>
          </cell>
          <cell r="I548">
            <v>-750</v>
          </cell>
          <cell r="J548">
            <v>791.02</v>
          </cell>
          <cell r="K548">
            <v>0</v>
          </cell>
        </row>
        <row r="549">
          <cell r="C549">
            <v>448760</v>
          </cell>
          <cell r="D549" t="str">
            <v>Center for health &amp; the environment</v>
          </cell>
          <cell r="E549">
            <v>3094473.26</v>
          </cell>
          <cell r="F549">
            <v>348618.78</v>
          </cell>
          <cell r="G549">
            <v>330420.61</v>
          </cell>
          <cell r="H549">
            <v>2415433.87</v>
          </cell>
          <cell r="I549">
            <v>1689423.16</v>
          </cell>
          <cell r="J549">
            <v>1405430.1</v>
          </cell>
          <cell r="K549">
            <v>-380</v>
          </cell>
        </row>
        <row r="550">
          <cell r="C550">
            <v>449220</v>
          </cell>
          <cell r="D550" t="str">
            <v>Center for health services</v>
          </cell>
          <cell r="E550">
            <v>2544642.3199999998</v>
          </cell>
          <cell r="F550">
            <v>2846.93</v>
          </cell>
          <cell r="G550">
            <v>173430.02</v>
          </cell>
          <cell r="H550">
            <v>2368365.37</v>
          </cell>
          <cell r="I550">
            <v>1722604.16</v>
          </cell>
          <cell r="J550">
            <v>1343800.72</v>
          </cell>
          <cell r="K550">
            <v>-521762.56</v>
          </cell>
        </row>
        <row r="551">
          <cell r="C551">
            <v>447674</v>
          </cell>
          <cell r="D551" t="str">
            <v>Center for plasma mass spectrometry</v>
          </cell>
          <cell r="E551">
            <v>538092.57999999996</v>
          </cell>
          <cell r="F551">
            <v>-900.57</v>
          </cell>
          <cell r="G551">
            <v>538993.15</v>
          </cell>
          <cell r="H551">
            <v>0</v>
          </cell>
          <cell r="I551">
            <v>194356.12</v>
          </cell>
          <cell r="J551">
            <v>468052.45</v>
          </cell>
          <cell r="K551">
            <v>-124315.99</v>
          </cell>
        </row>
        <row r="552">
          <cell r="C552">
            <v>448750</v>
          </cell>
          <cell r="D552" t="str">
            <v>Crocker nuclear laboratory</v>
          </cell>
          <cell r="E552">
            <v>428527.66</v>
          </cell>
          <cell r="F552">
            <v>247.96</v>
          </cell>
          <cell r="G552">
            <v>114352.49</v>
          </cell>
          <cell r="H552">
            <v>313927.21000000002</v>
          </cell>
          <cell r="I552">
            <v>281171.89</v>
          </cell>
          <cell r="J552">
            <v>193776.27</v>
          </cell>
          <cell r="K552">
            <v>-46420.5</v>
          </cell>
        </row>
        <row r="553">
          <cell r="C553">
            <v>444032</v>
          </cell>
          <cell r="D553" t="str">
            <v>Education</v>
          </cell>
          <cell r="E553">
            <v>5010.34</v>
          </cell>
          <cell r="F553">
            <v>0</v>
          </cell>
          <cell r="G553">
            <v>0</v>
          </cell>
          <cell r="H553">
            <v>5010.34</v>
          </cell>
          <cell r="I553">
            <v>0</v>
          </cell>
          <cell r="J553">
            <v>5010.34</v>
          </cell>
          <cell r="K553">
            <v>0</v>
          </cell>
        </row>
        <row r="554">
          <cell r="C554">
            <v>448780</v>
          </cell>
          <cell r="D554" t="str">
            <v>Energy and transportation</v>
          </cell>
          <cell r="E554">
            <v>432197.65</v>
          </cell>
          <cell r="F554">
            <v>3514.05</v>
          </cell>
          <cell r="G554">
            <v>128117.22</v>
          </cell>
          <cell r="H554">
            <v>300566.38</v>
          </cell>
          <cell r="I554">
            <v>215507.71</v>
          </cell>
          <cell r="J554">
            <v>216689.94</v>
          </cell>
          <cell r="K554">
            <v>0</v>
          </cell>
        </row>
        <row r="555">
          <cell r="C555">
            <v>447673</v>
          </cell>
          <cell r="D555" t="str">
            <v>General</v>
          </cell>
          <cell r="E555">
            <v>-407831.97</v>
          </cell>
          <cell r="F555">
            <v>1185174.0900000001</v>
          </cell>
          <cell r="G555">
            <v>-1814441.12</v>
          </cell>
          <cell r="H555">
            <v>221435.06</v>
          </cell>
          <cell r="I555">
            <v>362016.3</v>
          </cell>
          <cell r="J555">
            <v>-769848.27</v>
          </cell>
          <cell r="K555">
            <v>0</v>
          </cell>
        </row>
        <row r="556">
          <cell r="C556">
            <v>448720</v>
          </cell>
          <cell r="D556" t="str">
            <v>General</v>
          </cell>
          <cell r="E556">
            <v>102830.6</v>
          </cell>
          <cell r="F556">
            <v>0</v>
          </cell>
          <cell r="G556">
            <v>0</v>
          </cell>
          <cell r="H556">
            <v>102830.6</v>
          </cell>
          <cell r="I556">
            <v>77355.41</v>
          </cell>
          <cell r="J556">
            <v>25475.19</v>
          </cell>
          <cell r="K556">
            <v>0</v>
          </cell>
        </row>
        <row r="557">
          <cell r="C557">
            <v>449990</v>
          </cell>
          <cell r="D557" t="str">
            <v>General campus organized research prog</v>
          </cell>
          <cell r="E557">
            <v>713276</v>
          </cell>
          <cell r="F557">
            <v>713276</v>
          </cell>
          <cell r="G557">
            <v>0</v>
          </cell>
          <cell r="H557">
            <v>0</v>
          </cell>
          <cell r="I557">
            <v>0</v>
          </cell>
          <cell r="J557">
            <v>713276</v>
          </cell>
          <cell r="K557">
            <v>0</v>
          </cell>
        </row>
        <row r="558">
          <cell r="C558">
            <v>447601</v>
          </cell>
          <cell r="D558" t="str">
            <v>Graduate student health insurance</v>
          </cell>
          <cell r="E558">
            <v>5689903.9800000004</v>
          </cell>
          <cell r="F558">
            <v>1927252.7</v>
          </cell>
          <cell r="G558">
            <v>3762651.28</v>
          </cell>
          <cell r="H558">
            <v>0</v>
          </cell>
          <cell r="I558">
            <v>0</v>
          </cell>
          <cell r="J558">
            <v>5689903.9800000004</v>
          </cell>
          <cell r="K558">
            <v>0</v>
          </cell>
        </row>
        <row r="559">
          <cell r="C559">
            <v>447612</v>
          </cell>
          <cell r="D559" t="str">
            <v>Graduate student travel</v>
          </cell>
          <cell r="E559">
            <v>37097.53</v>
          </cell>
          <cell r="F559">
            <v>0</v>
          </cell>
          <cell r="G559">
            <v>37097.53</v>
          </cell>
          <cell r="H559">
            <v>0</v>
          </cell>
          <cell r="I559">
            <v>0</v>
          </cell>
          <cell r="J559">
            <v>37097.53</v>
          </cell>
          <cell r="K559">
            <v>0</v>
          </cell>
        </row>
        <row r="560">
          <cell r="C560">
            <v>447610</v>
          </cell>
          <cell r="D560" t="str">
            <v>Humanities institute</v>
          </cell>
          <cell r="E560">
            <v>380147.95</v>
          </cell>
          <cell r="F560">
            <v>336149.28</v>
          </cell>
          <cell r="G560">
            <v>22919.58</v>
          </cell>
          <cell r="H560">
            <v>21079.09</v>
          </cell>
          <cell r="I560">
            <v>212166.87</v>
          </cell>
          <cell r="J560">
            <v>167981.08</v>
          </cell>
          <cell r="K560">
            <v>0</v>
          </cell>
        </row>
        <row r="561">
          <cell r="C561">
            <v>447646</v>
          </cell>
          <cell r="D561" t="str">
            <v>Institute of transportation studies</v>
          </cell>
          <cell r="E561">
            <v>13652262.869999999</v>
          </cell>
          <cell r="F561">
            <v>823387.41</v>
          </cell>
          <cell r="G561">
            <v>2105682.0299999998</v>
          </cell>
          <cell r="H561">
            <v>10723193.43</v>
          </cell>
          <cell r="I561">
            <v>6339673.8799999999</v>
          </cell>
          <cell r="J561">
            <v>7312588.9900000002</v>
          </cell>
          <cell r="K561">
            <v>0</v>
          </cell>
        </row>
        <row r="562">
          <cell r="C562">
            <v>448740</v>
          </cell>
          <cell r="D562" t="str">
            <v>International nutrition program</v>
          </cell>
          <cell r="E562">
            <v>268556.46999999997</v>
          </cell>
          <cell r="F562">
            <v>169988.58</v>
          </cell>
          <cell r="G562">
            <v>98567.89</v>
          </cell>
          <cell r="H562">
            <v>0</v>
          </cell>
          <cell r="I562">
            <v>133999.5</v>
          </cell>
          <cell r="J562">
            <v>134556.97</v>
          </cell>
          <cell r="K562">
            <v>0</v>
          </cell>
        </row>
        <row r="563">
          <cell r="C563">
            <v>448757</v>
          </cell>
          <cell r="D563" t="str">
            <v>John Muir institute of the environment</v>
          </cell>
          <cell r="E563">
            <v>6237285.2400000002</v>
          </cell>
          <cell r="F563">
            <v>1248899.27</v>
          </cell>
          <cell r="G563">
            <v>965353.65</v>
          </cell>
          <cell r="H563">
            <v>4023032.32</v>
          </cell>
          <cell r="I563">
            <v>3514239.06</v>
          </cell>
          <cell r="J563">
            <v>2725244.2</v>
          </cell>
          <cell r="K563">
            <v>-2198.02</v>
          </cell>
        </row>
        <row r="564">
          <cell r="C564">
            <v>447670</v>
          </cell>
          <cell r="D564" t="str">
            <v>McClellan nuclear radiation center</v>
          </cell>
          <cell r="E564">
            <v>535853.62</v>
          </cell>
          <cell r="F564">
            <v>0</v>
          </cell>
          <cell r="G564">
            <v>363281.61</v>
          </cell>
          <cell r="H564">
            <v>172572.01</v>
          </cell>
          <cell r="I564">
            <v>182747.65</v>
          </cell>
          <cell r="J564">
            <v>362972.77</v>
          </cell>
          <cell r="K564">
            <v>-9866.7999999999993</v>
          </cell>
        </row>
        <row r="565">
          <cell r="C565">
            <v>449215</v>
          </cell>
          <cell r="D565" t="str">
            <v>Nanomaterials in the environment</v>
          </cell>
          <cell r="E565">
            <v>2253260.02</v>
          </cell>
          <cell r="F565">
            <v>50652.99</v>
          </cell>
          <cell r="G565">
            <v>873094.1</v>
          </cell>
          <cell r="H565">
            <v>1329512.93</v>
          </cell>
          <cell r="I565">
            <v>1113280.21</v>
          </cell>
          <cell r="J565">
            <v>1163345.81</v>
          </cell>
          <cell r="K565">
            <v>-23366</v>
          </cell>
        </row>
        <row r="566">
          <cell r="C566">
            <v>447635</v>
          </cell>
          <cell r="D566" t="str">
            <v>Natural reserve system</v>
          </cell>
          <cell r="E566">
            <v>1010074.65</v>
          </cell>
          <cell r="F566">
            <v>909419.9</v>
          </cell>
          <cell r="G566">
            <v>22213.360000000001</v>
          </cell>
          <cell r="H566">
            <v>78441.39</v>
          </cell>
          <cell r="I566">
            <v>619551.46</v>
          </cell>
          <cell r="J566">
            <v>390523.19</v>
          </cell>
          <cell r="K566">
            <v>0</v>
          </cell>
        </row>
        <row r="567">
          <cell r="C567">
            <v>449200</v>
          </cell>
          <cell r="D567" t="str">
            <v>Office of vice-chancellor research grant</v>
          </cell>
          <cell r="E567">
            <v>1284469.67</v>
          </cell>
          <cell r="F567">
            <v>-153312.71</v>
          </cell>
          <cell r="G567">
            <v>1437782.38</v>
          </cell>
          <cell r="H567">
            <v>0</v>
          </cell>
          <cell r="I567">
            <v>668645.24</v>
          </cell>
          <cell r="J567">
            <v>615824.43000000005</v>
          </cell>
          <cell r="K567">
            <v>0</v>
          </cell>
        </row>
        <row r="568">
          <cell r="C568">
            <v>447664</v>
          </cell>
          <cell r="D568" t="str">
            <v>Plant biology</v>
          </cell>
          <cell r="E568">
            <v>216453.04</v>
          </cell>
          <cell r="F568">
            <v>90703.42</v>
          </cell>
          <cell r="G568">
            <v>123947.92</v>
          </cell>
          <cell r="H568">
            <v>1801.7</v>
          </cell>
          <cell r="I568">
            <v>180197.14</v>
          </cell>
          <cell r="J568">
            <v>225537.51</v>
          </cell>
          <cell r="K568">
            <v>-189281.61</v>
          </cell>
        </row>
        <row r="569">
          <cell r="C569">
            <v>447680</v>
          </cell>
          <cell r="D569" t="str">
            <v>Primate center</v>
          </cell>
          <cell r="E569">
            <v>24827285.579999998</v>
          </cell>
          <cell r="F569">
            <v>333085.15000000002</v>
          </cell>
          <cell r="G569">
            <v>5178601.4000000004</v>
          </cell>
          <cell r="H569">
            <v>19315599.030000001</v>
          </cell>
          <cell r="I569">
            <v>14511914.77</v>
          </cell>
          <cell r="J569">
            <v>27140030.100000001</v>
          </cell>
          <cell r="K569">
            <v>-16824659.289999999</v>
          </cell>
        </row>
        <row r="570">
          <cell r="C570">
            <v>448050</v>
          </cell>
          <cell r="D570" t="str">
            <v>Public service research &amp; dissemination</v>
          </cell>
          <cell r="E570">
            <v>25764.75</v>
          </cell>
          <cell r="F570">
            <v>0</v>
          </cell>
          <cell r="G570">
            <v>0</v>
          </cell>
          <cell r="H570">
            <v>25764.75</v>
          </cell>
          <cell r="I570">
            <v>13400.52</v>
          </cell>
          <cell r="J570">
            <v>12364.23</v>
          </cell>
          <cell r="K570">
            <v>0</v>
          </cell>
        </row>
        <row r="571">
          <cell r="C571">
            <v>440999</v>
          </cell>
          <cell r="D571" t="str">
            <v>RESEARCH UCOP ASSESSMENT</v>
          </cell>
          <cell r="E571">
            <v>-281466.26</v>
          </cell>
          <cell r="F571">
            <v>0</v>
          </cell>
          <cell r="G571">
            <v>-281466.26</v>
          </cell>
          <cell r="H571">
            <v>0</v>
          </cell>
          <cell r="I571">
            <v>0</v>
          </cell>
          <cell r="J571">
            <v>1473780.05</v>
          </cell>
          <cell r="K571">
            <v>-1755246.31</v>
          </cell>
        </row>
        <row r="572">
          <cell r="C572">
            <v>447665</v>
          </cell>
          <cell r="D572" t="str">
            <v>Reseach at particle accele</v>
          </cell>
          <cell r="E572">
            <v>409.5</v>
          </cell>
          <cell r="F572">
            <v>409.5</v>
          </cell>
          <cell r="G572">
            <v>0</v>
          </cell>
          <cell r="H572">
            <v>0</v>
          </cell>
          <cell r="I572">
            <v>0</v>
          </cell>
          <cell r="J572">
            <v>409.5</v>
          </cell>
          <cell r="K572">
            <v>0</v>
          </cell>
        </row>
        <row r="573">
          <cell r="C573">
            <v>447699</v>
          </cell>
          <cell r="D573" t="str">
            <v>Research Projects and Initiatives</v>
          </cell>
          <cell r="E573">
            <v>2237040.0299999998</v>
          </cell>
          <cell r="F573">
            <v>0</v>
          </cell>
          <cell r="G573">
            <v>1880402.91</v>
          </cell>
          <cell r="H573">
            <v>356637.12</v>
          </cell>
          <cell r="I573">
            <v>1205560.81</v>
          </cell>
          <cell r="J573">
            <v>1031479.22</v>
          </cell>
          <cell r="K573">
            <v>0</v>
          </cell>
        </row>
        <row r="574">
          <cell r="C574">
            <v>448801</v>
          </cell>
          <cell r="D574" t="str">
            <v>Research assistant/mentor</v>
          </cell>
          <cell r="E574">
            <v>315930.3</v>
          </cell>
          <cell r="F574">
            <v>0</v>
          </cell>
          <cell r="G574">
            <v>315930.3</v>
          </cell>
          <cell r="H574">
            <v>0</v>
          </cell>
          <cell r="I574">
            <v>185920.84</v>
          </cell>
          <cell r="J574">
            <v>130009.46</v>
          </cell>
          <cell r="K574">
            <v>0</v>
          </cell>
        </row>
        <row r="575">
          <cell r="C575">
            <v>447600</v>
          </cell>
          <cell r="D575" t="str">
            <v>Research travel-general campus</v>
          </cell>
          <cell r="E575">
            <v>286386.58</v>
          </cell>
          <cell r="F575">
            <v>0</v>
          </cell>
          <cell r="G575">
            <v>286386.58</v>
          </cell>
          <cell r="H575">
            <v>0</v>
          </cell>
          <cell r="I575">
            <v>0</v>
          </cell>
          <cell r="J575">
            <v>286386.58</v>
          </cell>
          <cell r="K575">
            <v>0</v>
          </cell>
        </row>
        <row r="576">
          <cell r="C576">
            <v>448675</v>
          </cell>
          <cell r="D576" t="str">
            <v>Satellite mass spectroscopy</v>
          </cell>
          <cell r="E576">
            <v>131665.97</v>
          </cell>
          <cell r="F576">
            <v>0</v>
          </cell>
          <cell r="G576">
            <v>131665.97</v>
          </cell>
          <cell r="H576">
            <v>0</v>
          </cell>
          <cell r="I576">
            <v>97075.71</v>
          </cell>
          <cell r="J576">
            <v>108363.26</v>
          </cell>
          <cell r="K576">
            <v>-73773</v>
          </cell>
        </row>
        <row r="577">
          <cell r="C577">
            <v>447150</v>
          </cell>
          <cell r="D577" t="str">
            <v>Toxic substance research</v>
          </cell>
          <cell r="E577">
            <v>-76.959999999999994</v>
          </cell>
          <cell r="F577">
            <v>-3381.27</v>
          </cell>
          <cell r="G577">
            <v>3304.31</v>
          </cell>
          <cell r="H577">
            <v>0</v>
          </cell>
          <cell r="I577">
            <v>0</v>
          </cell>
          <cell r="J577">
            <v>-76.959999999999994</v>
          </cell>
          <cell r="K577">
            <v>0</v>
          </cell>
        </row>
        <row r="578">
          <cell r="C578">
            <v>447618</v>
          </cell>
          <cell r="D578" t="str">
            <v>Undergraduate educ effectiveness hub</v>
          </cell>
          <cell r="E578">
            <v>56128.01</v>
          </cell>
          <cell r="F578">
            <v>0</v>
          </cell>
          <cell r="G578">
            <v>0</v>
          </cell>
          <cell r="H578">
            <v>56128.01</v>
          </cell>
          <cell r="I578">
            <v>34024.92</v>
          </cell>
          <cell r="J578">
            <v>22103.09</v>
          </cell>
          <cell r="K578">
            <v>0</v>
          </cell>
        </row>
        <row r="579">
          <cell r="C579">
            <v>447643</v>
          </cell>
          <cell r="D579" t="str">
            <v>Washington center</v>
          </cell>
          <cell r="E579">
            <v>1814.39</v>
          </cell>
          <cell r="F579">
            <v>0</v>
          </cell>
          <cell r="G579">
            <v>1814.39</v>
          </cell>
          <cell r="H579">
            <v>0</v>
          </cell>
          <cell r="I579">
            <v>0</v>
          </cell>
          <cell r="J579">
            <v>1814.39</v>
          </cell>
          <cell r="K579">
            <v>0</v>
          </cell>
        </row>
        <row r="580">
          <cell r="C580">
            <v>449235</v>
          </cell>
          <cell r="D580" t="str">
            <v>Z-CAPITAL EXPENSE ELIMINATION</v>
          </cell>
          <cell r="E580">
            <v>-16916048.489999998</v>
          </cell>
          <cell r="F580">
            <v>-1286664.2</v>
          </cell>
          <cell r="G580">
            <v>-1549212.62</v>
          </cell>
          <cell r="H580">
            <v>-14080171.67</v>
          </cell>
          <cell r="I580">
            <v>0</v>
          </cell>
          <cell r="J580">
            <v>-16916048.489999998</v>
          </cell>
          <cell r="K580">
            <v>0</v>
          </cell>
        </row>
        <row r="583">
          <cell r="C583">
            <v>409400</v>
          </cell>
          <cell r="D583" t="str">
            <v>Continuing education - general programs</v>
          </cell>
          <cell r="E583">
            <v>27808338.91</v>
          </cell>
          <cell r="F583">
            <v>0</v>
          </cell>
          <cell r="G583">
            <v>27807464.670000002</v>
          </cell>
          <cell r="H583">
            <v>874.24</v>
          </cell>
          <cell r="I583">
            <v>16029985.880000001</v>
          </cell>
          <cell r="J583">
            <v>19642427.420000002</v>
          </cell>
          <cell r="K583">
            <v>-7864074.3899999997</v>
          </cell>
        </row>
        <row r="584">
          <cell r="C584">
            <v>409700</v>
          </cell>
          <cell r="D584" t="str">
            <v>Other</v>
          </cell>
          <cell r="E584">
            <v>1610257.44</v>
          </cell>
          <cell r="F584">
            <v>0</v>
          </cell>
          <cell r="G584">
            <v>65633.38</v>
          </cell>
          <cell r="H584">
            <v>1544624.06</v>
          </cell>
          <cell r="I584">
            <v>617804.85</v>
          </cell>
          <cell r="J584">
            <v>992452.59</v>
          </cell>
          <cell r="K584">
            <v>0</v>
          </cell>
        </row>
        <row r="585">
          <cell r="C585">
            <v>409300</v>
          </cell>
          <cell r="D585" t="str">
            <v>Professional programs</v>
          </cell>
          <cell r="E585">
            <v>11486612.439999999</v>
          </cell>
          <cell r="F585">
            <v>0</v>
          </cell>
          <cell r="G585">
            <v>24598.45</v>
          </cell>
          <cell r="H585">
            <v>11462013.99</v>
          </cell>
          <cell r="I585">
            <v>3151338.21</v>
          </cell>
          <cell r="J585">
            <v>8335274.2300000004</v>
          </cell>
          <cell r="K585">
            <v>0</v>
          </cell>
        </row>
        <row r="587">
          <cell r="C587">
            <v>441300</v>
          </cell>
          <cell r="D587" t="str">
            <v>General</v>
          </cell>
          <cell r="E587">
            <v>5546.76</v>
          </cell>
          <cell r="F587">
            <v>0</v>
          </cell>
          <cell r="G587">
            <v>0</v>
          </cell>
          <cell r="H587">
            <v>5546.76</v>
          </cell>
          <cell r="I587">
            <v>4434.45</v>
          </cell>
          <cell r="J587">
            <v>1112.31</v>
          </cell>
          <cell r="K587">
            <v>0</v>
          </cell>
        </row>
        <row r="590">
          <cell r="C590">
            <v>409900</v>
          </cell>
          <cell r="D590" t="str">
            <v>General</v>
          </cell>
          <cell r="E590">
            <v>1287993.8600000001</v>
          </cell>
          <cell r="F590">
            <v>-6194049.3600000003</v>
          </cell>
          <cell r="G590">
            <v>7450707.3799999999</v>
          </cell>
          <cell r="H590">
            <v>31335.84</v>
          </cell>
          <cell r="I590">
            <v>5779233.29</v>
          </cell>
          <cell r="J590">
            <v>1702809.93</v>
          </cell>
          <cell r="K590">
            <v>-6194049.3600000003</v>
          </cell>
        </row>
        <row r="593">
          <cell r="C593">
            <v>780235</v>
          </cell>
          <cell r="D593" t="str">
            <v>Scholarship allowance</v>
          </cell>
          <cell r="E593">
            <v>-187528521.00999999</v>
          </cell>
          <cell r="F593">
            <v>0</v>
          </cell>
          <cell r="G593">
            <v>-187528521.00999999</v>
          </cell>
          <cell r="H593">
            <v>0</v>
          </cell>
          <cell r="I593">
            <v>0</v>
          </cell>
          <cell r="J593">
            <v>-187528521.00999999</v>
          </cell>
          <cell r="K593">
            <v>0</v>
          </cell>
        </row>
        <row r="594">
          <cell r="C594">
            <v>780000</v>
          </cell>
          <cell r="D594" t="str">
            <v>Student financial aid</v>
          </cell>
          <cell r="E594">
            <v>275345722.81</v>
          </cell>
          <cell r="F594">
            <v>23863409.739999998</v>
          </cell>
          <cell r="G594">
            <v>170669535.34999999</v>
          </cell>
          <cell r="H594">
            <v>80812777.719999999</v>
          </cell>
          <cell r="I594">
            <v>442486.94</v>
          </cell>
          <cell r="J594">
            <v>274903235.87</v>
          </cell>
          <cell r="K594">
            <v>0</v>
          </cell>
        </row>
        <row r="597">
          <cell r="C597">
            <v>420999</v>
          </cell>
          <cell r="D597" t="str">
            <v>MEDICAL CENTER UCOP ASSESSMENT</v>
          </cell>
          <cell r="E597">
            <v>-3798699.99</v>
          </cell>
          <cell r="F597">
            <v>0</v>
          </cell>
          <cell r="G597">
            <v>-3798699.99</v>
          </cell>
          <cell r="H597">
            <v>0</v>
          </cell>
          <cell r="I597">
            <v>0</v>
          </cell>
          <cell r="J597">
            <v>19890300.010000002</v>
          </cell>
          <cell r="K597">
            <v>-23689000</v>
          </cell>
        </row>
        <row r="598">
          <cell r="C598">
            <v>428100</v>
          </cell>
          <cell r="D598" t="str">
            <v>Operations</v>
          </cell>
          <cell r="E598">
            <v>1878249568.98</v>
          </cell>
          <cell r="F598">
            <v>0</v>
          </cell>
          <cell r="G598">
            <v>1877824327.1300001</v>
          </cell>
          <cell r="H598">
            <v>425241.85</v>
          </cell>
          <cell r="I598">
            <v>846455500.80999994</v>
          </cell>
          <cell r="J598">
            <v>1077775977.5899999</v>
          </cell>
          <cell r="K598">
            <v>-45981909.420000002</v>
          </cell>
        </row>
        <row r="601">
          <cell r="C601">
            <v>680003</v>
          </cell>
          <cell r="D601" t="str">
            <v>Vice chancellor academic services</v>
          </cell>
          <cell r="E601">
            <v>4010309.69</v>
          </cell>
          <cell r="F601">
            <v>39267.1</v>
          </cell>
          <cell r="G601">
            <v>3971042.59</v>
          </cell>
          <cell r="H601">
            <v>0</v>
          </cell>
          <cell r="I601">
            <v>0</v>
          </cell>
          <cell r="J601">
            <v>4010309.69</v>
          </cell>
          <cell r="K601">
            <v>0</v>
          </cell>
        </row>
        <row r="602">
          <cell r="C602">
            <v>680002</v>
          </cell>
          <cell r="D602" t="str">
            <v>Vice chancellor student activities</v>
          </cell>
          <cell r="E602">
            <v>2041932.46</v>
          </cell>
          <cell r="F602">
            <v>0</v>
          </cell>
          <cell r="G602">
            <v>2041423.55</v>
          </cell>
          <cell r="H602">
            <v>508.91</v>
          </cell>
          <cell r="I602">
            <v>785679.32</v>
          </cell>
          <cell r="J602">
            <v>1258093.1399999999</v>
          </cell>
          <cell r="K602">
            <v>-1840</v>
          </cell>
        </row>
        <row r="603">
          <cell r="C603">
            <v>680001</v>
          </cell>
          <cell r="D603" t="str">
            <v>Vice chancellor student affairs</v>
          </cell>
          <cell r="E603">
            <v>11918808.33</v>
          </cell>
          <cell r="F603">
            <v>1754050.37</v>
          </cell>
          <cell r="G603">
            <v>10018810.300000001</v>
          </cell>
          <cell r="H603">
            <v>145947.66</v>
          </cell>
          <cell r="I603">
            <v>7387846.7300000004</v>
          </cell>
          <cell r="J603">
            <v>6583689.3499999996</v>
          </cell>
          <cell r="K603">
            <v>-2052727.75</v>
          </cell>
        </row>
        <row r="605">
          <cell r="C605">
            <v>680065</v>
          </cell>
          <cell r="D605" t="str">
            <v>Career planning and placement center</v>
          </cell>
          <cell r="E605">
            <v>2665392.0099999998</v>
          </cell>
          <cell r="F605">
            <v>738469.43</v>
          </cell>
          <cell r="G605">
            <v>1788053.35</v>
          </cell>
          <cell r="H605">
            <v>138869.23000000001</v>
          </cell>
          <cell r="I605">
            <v>1577469.07</v>
          </cell>
          <cell r="J605">
            <v>1088967.44</v>
          </cell>
          <cell r="K605">
            <v>-1044.5</v>
          </cell>
        </row>
        <row r="606">
          <cell r="C606">
            <v>680040</v>
          </cell>
          <cell r="D606" t="str">
            <v>Counseling center</v>
          </cell>
          <cell r="E606">
            <v>4256040.58</v>
          </cell>
          <cell r="F606">
            <v>38095.61</v>
          </cell>
          <cell r="G606">
            <v>4212839.9400000004</v>
          </cell>
          <cell r="H606">
            <v>5105.03</v>
          </cell>
          <cell r="I606">
            <v>2780677.93</v>
          </cell>
          <cell r="J606">
            <v>1475362.65</v>
          </cell>
          <cell r="K606">
            <v>0</v>
          </cell>
        </row>
        <row r="607">
          <cell r="C607">
            <v>680064</v>
          </cell>
          <cell r="D607" t="str">
            <v>International student</v>
          </cell>
          <cell r="E607">
            <v>1425197.42</v>
          </cell>
          <cell r="F607">
            <v>1154909.69</v>
          </cell>
          <cell r="G607">
            <v>270287.73</v>
          </cell>
          <cell r="H607">
            <v>0</v>
          </cell>
          <cell r="I607">
            <v>778772.54</v>
          </cell>
          <cell r="J607">
            <v>646424.88</v>
          </cell>
          <cell r="K607">
            <v>0</v>
          </cell>
        </row>
        <row r="608">
          <cell r="C608">
            <v>680070</v>
          </cell>
          <cell r="D608" t="str">
            <v>Student academic success</v>
          </cell>
          <cell r="E608">
            <v>6825884.0999999996</v>
          </cell>
          <cell r="F608">
            <v>80792.240000000005</v>
          </cell>
          <cell r="G608">
            <v>6528199.7800000003</v>
          </cell>
          <cell r="H608">
            <v>216892.08</v>
          </cell>
          <cell r="I608">
            <v>3646170.36</v>
          </cell>
          <cell r="J608">
            <v>3850192.79</v>
          </cell>
          <cell r="K608">
            <v>-670479.05000000005</v>
          </cell>
        </row>
        <row r="609">
          <cell r="C609">
            <v>687115</v>
          </cell>
          <cell r="D609" t="str">
            <v>Student affirmative action program</v>
          </cell>
          <cell r="E609">
            <v>30722.44</v>
          </cell>
          <cell r="F609">
            <v>30722.44</v>
          </cell>
          <cell r="G609">
            <v>0</v>
          </cell>
          <cell r="H609">
            <v>0</v>
          </cell>
          <cell r="I609">
            <v>0</v>
          </cell>
          <cell r="J609">
            <v>30722.44</v>
          </cell>
          <cell r="K609">
            <v>0</v>
          </cell>
        </row>
        <row r="610">
          <cell r="C610">
            <v>688500</v>
          </cell>
          <cell r="D610" t="str">
            <v>Student services - special</v>
          </cell>
          <cell r="E610">
            <v>2032771.61</v>
          </cell>
          <cell r="F610">
            <v>1286452.48</v>
          </cell>
          <cell r="G610">
            <v>702410.76</v>
          </cell>
          <cell r="H610">
            <v>43908.37</v>
          </cell>
          <cell r="I610">
            <v>1252956.22</v>
          </cell>
          <cell r="J610">
            <v>779815.39</v>
          </cell>
          <cell r="K610">
            <v>0</v>
          </cell>
        </row>
        <row r="611">
          <cell r="C611">
            <v>680073</v>
          </cell>
          <cell r="D611" t="str">
            <v>Women's resources and research center</v>
          </cell>
          <cell r="E611">
            <v>609286.74</v>
          </cell>
          <cell r="F611">
            <v>52975.31</v>
          </cell>
          <cell r="G611">
            <v>555538.53</v>
          </cell>
          <cell r="H611">
            <v>772.9</v>
          </cell>
          <cell r="I611">
            <v>305407.49</v>
          </cell>
          <cell r="J611">
            <v>303954.25</v>
          </cell>
          <cell r="K611">
            <v>-75</v>
          </cell>
        </row>
        <row r="613">
          <cell r="C613">
            <v>680083</v>
          </cell>
          <cell r="D613" t="str">
            <v>ASUCD student services</v>
          </cell>
          <cell r="E613">
            <v>736644.97</v>
          </cell>
          <cell r="F613">
            <v>0</v>
          </cell>
          <cell r="G613">
            <v>736644.97</v>
          </cell>
          <cell r="H613">
            <v>0</v>
          </cell>
          <cell r="I613">
            <v>586032.64000000001</v>
          </cell>
          <cell r="J613">
            <v>245994.34</v>
          </cell>
          <cell r="K613">
            <v>-95382.01</v>
          </cell>
        </row>
        <row r="614">
          <cell r="C614">
            <v>680079</v>
          </cell>
          <cell r="D614" t="str">
            <v>Cal aggie band</v>
          </cell>
          <cell r="E614">
            <v>44894.71</v>
          </cell>
          <cell r="F614">
            <v>0</v>
          </cell>
          <cell r="G614">
            <v>42700.75</v>
          </cell>
          <cell r="H614">
            <v>2193.96</v>
          </cell>
          <cell r="I614">
            <v>24528.9</v>
          </cell>
          <cell r="J614">
            <v>20365.810000000001</v>
          </cell>
          <cell r="K614">
            <v>0</v>
          </cell>
        </row>
        <row r="615">
          <cell r="C615">
            <v>680084</v>
          </cell>
          <cell r="D615" t="str">
            <v>Chicano student affairs</v>
          </cell>
          <cell r="E615">
            <v>1623.49</v>
          </cell>
          <cell r="F615">
            <v>0</v>
          </cell>
          <cell r="G615">
            <v>1623.49</v>
          </cell>
          <cell r="H615">
            <v>0</v>
          </cell>
          <cell r="I615">
            <v>0</v>
          </cell>
          <cell r="J615">
            <v>1623.49</v>
          </cell>
          <cell r="K615">
            <v>0</v>
          </cell>
        </row>
        <row r="616">
          <cell r="C616">
            <v>684070</v>
          </cell>
          <cell r="D616" t="str">
            <v>Club sports</v>
          </cell>
          <cell r="E616">
            <v>4636.8999999999996</v>
          </cell>
          <cell r="F616">
            <v>0</v>
          </cell>
          <cell r="G616">
            <v>0</v>
          </cell>
          <cell r="H616">
            <v>4636.8999999999996</v>
          </cell>
          <cell r="I616">
            <v>0</v>
          </cell>
          <cell r="J616">
            <v>4636.8999999999996</v>
          </cell>
          <cell r="K616">
            <v>0</v>
          </cell>
        </row>
        <row r="617">
          <cell r="C617">
            <v>689998</v>
          </cell>
          <cell r="D617" t="str">
            <v>Compensated absences accrual</v>
          </cell>
          <cell r="E617">
            <v>-4836892.68</v>
          </cell>
          <cell r="F617">
            <v>-4870631.07</v>
          </cell>
          <cell r="G617">
            <v>19941.77</v>
          </cell>
          <cell r="H617">
            <v>13796.62</v>
          </cell>
          <cell r="I617">
            <v>113484.9</v>
          </cell>
          <cell r="J617">
            <v>-4950377.58</v>
          </cell>
          <cell r="K617">
            <v>0</v>
          </cell>
        </row>
        <row r="618">
          <cell r="C618">
            <v>680007</v>
          </cell>
          <cell r="D618" t="str">
            <v>Cross-cultural center</v>
          </cell>
          <cell r="E618">
            <v>1271393.27</v>
          </cell>
          <cell r="F618">
            <v>0</v>
          </cell>
          <cell r="G618">
            <v>1271393.27</v>
          </cell>
          <cell r="H618">
            <v>0</v>
          </cell>
          <cell r="I618">
            <v>657002.91</v>
          </cell>
          <cell r="J618">
            <v>614460.36</v>
          </cell>
          <cell r="K618">
            <v>-70</v>
          </cell>
        </row>
        <row r="619">
          <cell r="C619">
            <v>681108</v>
          </cell>
          <cell r="D619" t="str">
            <v>Cultural programs</v>
          </cell>
          <cell r="E619">
            <v>10000</v>
          </cell>
          <cell r="F619">
            <v>0</v>
          </cell>
          <cell r="G619">
            <v>10000</v>
          </cell>
          <cell r="H619">
            <v>0</v>
          </cell>
          <cell r="I619">
            <v>0</v>
          </cell>
          <cell r="J619">
            <v>10000</v>
          </cell>
          <cell r="K619">
            <v>0</v>
          </cell>
        </row>
        <row r="620">
          <cell r="C620">
            <v>684068</v>
          </cell>
          <cell r="D620" t="str">
            <v>Intercollegiate athletics</v>
          </cell>
          <cell r="E620">
            <v>20267071.84</v>
          </cell>
          <cell r="F620">
            <v>0</v>
          </cell>
          <cell r="G620">
            <v>18757844.739999998</v>
          </cell>
          <cell r="H620">
            <v>1509227.1</v>
          </cell>
          <cell r="I620">
            <v>8364462.8700000001</v>
          </cell>
          <cell r="J620">
            <v>12224838</v>
          </cell>
          <cell r="K620">
            <v>-322229.03000000003</v>
          </cell>
        </row>
        <row r="621">
          <cell r="C621">
            <v>684080</v>
          </cell>
          <cell r="D621" t="str">
            <v>Intramural sports</v>
          </cell>
          <cell r="E621">
            <v>404243.32</v>
          </cell>
          <cell r="F621">
            <v>0</v>
          </cell>
          <cell r="G621">
            <v>401758.22</v>
          </cell>
          <cell r="H621">
            <v>2485.1</v>
          </cell>
          <cell r="I621">
            <v>236869.25</v>
          </cell>
          <cell r="J621">
            <v>167554.07</v>
          </cell>
          <cell r="K621">
            <v>-180</v>
          </cell>
        </row>
        <row r="622">
          <cell r="C622">
            <v>684050</v>
          </cell>
          <cell r="D622" t="str">
            <v>Recreation hall operations</v>
          </cell>
          <cell r="E622">
            <v>6249715.8300000001</v>
          </cell>
          <cell r="F622">
            <v>0</v>
          </cell>
          <cell r="G622">
            <v>6216272.3399999999</v>
          </cell>
          <cell r="H622">
            <v>33443.49</v>
          </cell>
          <cell r="I622">
            <v>3305026.11</v>
          </cell>
          <cell r="J622">
            <v>4058873.81</v>
          </cell>
          <cell r="K622">
            <v>-1114184.0900000001</v>
          </cell>
        </row>
        <row r="623">
          <cell r="C623">
            <v>684010</v>
          </cell>
          <cell r="D623" t="str">
            <v>Recreation program-general</v>
          </cell>
          <cell r="E623">
            <v>1869418.46</v>
          </cell>
          <cell r="F623">
            <v>0</v>
          </cell>
          <cell r="G623">
            <v>1869418.46</v>
          </cell>
          <cell r="H623">
            <v>0</v>
          </cell>
          <cell r="I623">
            <v>667397.05000000005</v>
          </cell>
          <cell r="J623">
            <v>1383102.63</v>
          </cell>
          <cell r="K623">
            <v>-181081.22</v>
          </cell>
        </row>
        <row r="624">
          <cell r="C624">
            <v>684011</v>
          </cell>
          <cell r="D624" t="str">
            <v>Recreation program-life styles info ntwk</v>
          </cell>
          <cell r="E624">
            <v>64890</v>
          </cell>
          <cell r="F624">
            <v>0</v>
          </cell>
          <cell r="G624">
            <v>64890</v>
          </cell>
          <cell r="H624">
            <v>0</v>
          </cell>
          <cell r="I624">
            <v>51925.23</v>
          </cell>
          <cell r="J624">
            <v>12964.77</v>
          </cell>
          <cell r="K624">
            <v>0</v>
          </cell>
        </row>
        <row r="625">
          <cell r="C625">
            <v>680075</v>
          </cell>
          <cell r="D625" t="str">
            <v>Student activities</v>
          </cell>
          <cell r="E625">
            <v>46812.22</v>
          </cell>
          <cell r="F625">
            <v>0</v>
          </cell>
          <cell r="G625">
            <v>46812.22</v>
          </cell>
          <cell r="H625">
            <v>0</v>
          </cell>
          <cell r="I625">
            <v>0</v>
          </cell>
          <cell r="J625">
            <v>46812.22</v>
          </cell>
          <cell r="K625">
            <v>0</v>
          </cell>
        </row>
        <row r="626">
          <cell r="C626">
            <v>680080</v>
          </cell>
          <cell r="D626" t="str">
            <v>Student government</v>
          </cell>
          <cell r="E626">
            <v>4201313.55</v>
          </cell>
          <cell r="F626">
            <v>0</v>
          </cell>
          <cell r="G626">
            <v>4197768.16</v>
          </cell>
          <cell r="H626">
            <v>3545.39</v>
          </cell>
          <cell r="I626">
            <v>2337922.77</v>
          </cell>
          <cell r="J626">
            <v>1863490.78</v>
          </cell>
          <cell r="K626">
            <v>-100</v>
          </cell>
        </row>
        <row r="627">
          <cell r="C627">
            <v>680009</v>
          </cell>
          <cell r="D627" t="str">
            <v>Student judicial affairs</v>
          </cell>
          <cell r="E627">
            <v>1105693.1599999999</v>
          </cell>
          <cell r="F627">
            <v>0</v>
          </cell>
          <cell r="G627">
            <v>1105693.1599999999</v>
          </cell>
          <cell r="H627">
            <v>0</v>
          </cell>
          <cell r="I627">
            <v>653720.29</v>
          </cell>
          <cell r="J627">
            <v>451972.87</v>
          </cell>
          <cell r="K627">
            <v>0</v>
          </cell>
        </row>
        <row r="628">
          <cell r="C628">
            <v>680076</v>
          </cell>
          <cell r="D628" t="str">
            <v>Student memorial union</v>
          </cell>
          <cell r="E628">
            <v>2449296.5</v>
          </cell>
          <cell r="F628">
            <v>0</v>
          </cell>
          <cell r="G628">
            <v>2449296.5</v>
          </cell>
          <cell r="H628">
            <v>0</v>
          </cell>
          <cell r="I628">
            <v>567017.82999999996</v>
          </cell>
          <cell r="J628">
            <v>1882278.67</v>
          </cell>
          <cell r="K628">
            <v>0</v>
          </cell>
        </row>
        <row r="630">
          <cell r="C630">
            <v>680055</v>
          </cell>
          <cell r="D630" t="str">
            <v>Financial aid office</v>
          </cell>
          <cell r="E630">
            <v>4333716.16</v>
          </cell>
          <cell r="F630">
            <v>3776183.57</v>
          </cell>
          <cell r="G630">
            <v>552941.46</v>
          </cell>
          <cell r="H630">
            <v>4591.13</v>
          </cell>
          <cell r="I630">
            <v>2559674.4</v>
          </cell>
          <cell r="J630">
            <v>1792012.5</v>
          </cell>
          <cell r="K630">
            <v>-17970.740000000002</v>
          </cell>
        </row>
        <row r="631">
          <cell r="C631">
            <v>680057</v>
          </cell>
          <cell r="D631" t="str">
            <v>Student accounting</v>
          </cell>
          <cell r="E631">
            <v>1017112.84</v>
          </cell>
          <cell r="F631">
            <v>633697.11</v>
          </cell>
          <cell r="G631">
            <v>383415.73</v>
          </cell>
          <cell r="H631">
            <v>0</v>
          </cell>
          <cell r="I631">
            <v>605105.51</v>
          </cell>
          <cell r="J631">
            <v>495705.3</v>
          </cell>
          <cell r="K631">
            <v>-83697.97</v>
          </cell>
        </row>
        <row r="633">
          <cell r="C633">
            <v>680999</v>
          </cell>
          <cell r="D633" t="str">
            <v>STUDENT SERV UCOP ASSESSMENT</v>
          </cell>
          <cell r="E633">
            <v>-185830.82</v>
          </cell>
          <cell r="F633">
            <v>0</v>
          </cell>
          <cell r="G633">
            <v>-185830.82</v>
          </cell>
          <cell r="H633">
            <v>0</v>
          </cell>
          <cell r="I633">
            <v>0</v>
          </cell>
          <cell r="J633">
            <v>973025.18</v>
          </cell>
          <cell r="K633">
            <v>-1158856</v>
          </cell>
        </row>
        <row r="634">
          <cell r="C634">
            <v>686500</v>
          </cell>
          <cell r="D634" t="str">
            <v>Student activity-general</v>
          </cell>
          <cell r="E634">
            <v>1957169.05</v>
          </cell>
          <cell r="F634">
            <v>356703.88</v>
          </cell>
          <cell r="G634">
            <v>1599058.62</v>
          </cell>
          <cell r="H634">
            <v>1406.55</v>
          </cell>
          <cell r="I634">
            <v>194371.66</v>
          </cell>
          <cell r="J634">
            <v>2019515.39</v>
          </cell>
          <cell r="K634">
            <v>-256718</v>
          </cell>
        </row>
        <row r="635">
          <cell r="C635">
            <v>689996</v>
          </cell>
          <cell r="D635" t="str">
            <v>Student services-general</v>
          </cell>
          <cell r="E635">
            <v>202933.41</v>
          </cell>
          <cell r="F635">
            <v>202933.41</v>
          </cell>
          <cell r="G635">
            <v>0</v>
          </cell>
          <cell r="H635">
            <v>0</v>
          </cell>
          <cell r="I635">
            <v>0</v>
          </cell>
          <cell r="J635">
            <v>202933.41</v>
          </cell>
          <cell r="K635">
            <v>0</v>
          </cell>
        </row>
        <row r="636">
          <cell r="C636">
            <v>689235</v>
          </cell>
          <cell r="D636" t="str">
            <v>Z-CAPITAL EXPENSE ELIMINATION</v>
          </cell>
          <cell r="E636">
            <v>-580649.56999999995</v>
          </cell>
          <cell r="F636">
            <v>-72842</v>
          </cell>
          <cell r="G636">
            <v>-448163.77</v>
          </cell>
          <cell r="H636">
            <v>-59643.8</v>
          </cell>
          <cell r="I636">
            <v>0</v>
          </cell>
          <cell r="J636">
            <v>-580649.56999999995</v>
          </cell>
          <cell r="K636">
            <v>0</v>
          </cell>
        </row>
        <row r="638">
          <cell r="C638">
            <v>685000</v>
          </cell>
          <cell r="D638" t="str">
            <v>Registrar's office</v>
          </cell>
          <cell r="E638">
            <v>4558767.97</v>
          </cell>
          <cell r="F638">
            <v>999537.07</v>
          </cell>
          <cell r="G638">
            <v>3559230.9</v>
          </cell>
          <cell r="H638">
            <v>0</v>
          </cell>
          <cell r="I638">
            <v>2280619.83</v>
          </cell>
          <cell r="J638">
            <v>2319305.27</v>
          </cell>
          <cell r="K638">
            <v>-41157.129999999997</v>
          </cell>
        </row>
        <row r="639">
          <cell r="C639">
            <v>685200</v>
          </cell>
          <cell r="D639" t="str">
            <v>Undergraduate admissions</v>
          </cell>
          <cell r="E639">
            <v>8956241.2100000009</v>
          </cell>
          <cell r="F639">
            <v>8443643.3000000007</v>
          </cell>
          <cell r="G639">
            <v>512597.91</v>
          </cell>
          <cell r="H639">
            <v>0</v>
          </cell>
          <cell r="I639">
            <v>4868825.68</v>
          </cell>
          <cell r="J639">
            <v>4095670.89</v>
          </cell>
          <cell r="K639">
            <v>-8255.36</v>
          </cell>
        </row>
        <row r="641">
          <cell r="C641">
            <v>689892</v>
          </cell>
          <cell r="D641" t="str">
            <v>Educational fee expense proration</v>
          </cell>
          <cell r="E641">
            <v>0</v>
          </cell>
          <cell r="F641">
            <v>-14658360.289999999</v>
          </cell>
          <cell r="G641">
            <v>14658360.289999999</v>
          </cell>
          <cell r="H641">
            <v>0</v>
          </cell>
          <cell r="I641">
            <v>0</v>
          </cell>
          <cell r="J641">
            <v>0</v>
          </cell>
          <cell r="K641">
            <v>0</v>
          </cell>
        </row>
        <row r="642">
          <cell r="C642">
            <v>689100</v>
          </cell>
          <cell r="D642" t="str">
            <v>Student health center-general</v>
          </cell>
          <cell r="E642">
            <v>61585710.630000003</v>
          </cell>
          <cell r="F642">
            <v>13400.35</v>
          </cell>
          <cell r="G642">
            <v>61559041.159999996</v>
          </cell>
          <cell r="H642">
            <v>13269.12</v>
          </cell>
          <cell r="I642">
            <v>12113396.76</v>
          </cell>
          <cell r="J642">
            <v>52419712.659999996</v>
          </cell>
          <cell r="K642">
            <v>-2947398.79</v>
          </cell>
        </row>
        <row r="644">
          <cell r="C644">
            <v>680060</v>
          </cell>
          <cell r="D644" t="str">
            <v>Law school tutoring program</v>
          </cell>
          <cell r="E644">
            <v>12952.88</v>
          </cell>
          <cell r="F644">
            <v>0</v>
          </cell>
          <cell r="G644">
            <v>12952.88</v>
          </cell>
          <cell r="H644">
            <v>0</v>
          </cell>
          <cell r="I644">
            <v>110.52</v>
          </cell>
          <cell r="J644">
            <v>12842.36</v>
          </cell>
          <cell r="K644">
            <v>0</v>
          </cell>
        </row>
        <row r="645">
          <cell r="C645">
            <v>680061</v>
          </cell>
          <cell r="D645" t="str">
            <v>School of law recruitment program</v>
          </cell>
          <cell r="E645">
            <v>39031.040000000001</v>
          </cell>
          <cell r="F645">
            <v>0</v>
          </cell>
          <cell r="G645">
            <v>39031.040000000001</v>
          </cell>
          <cell r="H645">
            <v>0</v>
          </cell>
          <cell r="I645">
            <v>0</v>
          </cell>
          <cell r="J645">
            <v>39031.040000000001</v>
          </cell>
          <cell r="K645">
            <v>0</v>
          </cell>
        </row>
        <row r="646">
          <cell r="C646">
            <v>680067</v>
          </cell>
          <cell r="D646" t="str">
            <v>Summer transitional enrichment</v>
          </cell>
          <cell r="E646">
            <v>297142.48</v>
          </cell>
          <cell r="F646">
            <v>0</v>
          </cell>
          <cell r="G646">
            <v>297142.48</v>
          </cell>
          <cell r="H646">
            <v>0</v>
          </cell>
          <cell r="I646">
            <v>64643.199999999997</v>
          </cell>
          <cell r="J646">
            <v>232499.28</v>
          </cell>
          <cell r="K646">
            <v>0</v>
          </cell>
        </row>
        <row r="649">
          <cell r="C649">
            <v>721055</v>
          </cell>
          <cell r="D649" t="str">
            <v>Alumni relations</v>
          </cell>
          <cell r="E649">
            <v>558371.76</v>
          </cell>
          <cell r="F649">
            <v>0</v>
          </cell>
          <cell r="G649">
            <v>492416.43</v>
          </cell>
          <cell r="H649">
            <v>65955.33</v>
          </cell>
          <cell r="I649">
            <v>233694.63</v>
          </cell>
          <cell r="J649">
            <v>548506.65</v>
          </cell>
          <cell r="K649">
            <v>-223829.52</v>
          </cell>
        </row>
        <row r="650">
          <cell r="C650">
            <v>721080</v>
          </cell>
          <cell r="D650" t="str">
            <v>Campus events and information office</v>
          </cell>
          <cell r="E650">
            <v>-166054.31</v>
          </cell>
          <cell r="F650">
            <v>0</v>
          </cell>
          <cell r="G650">
            <v>-166054.31</v>
          </cell>
          <cell r="H650">
            <v>0</v>
          </cell>
          <cell r="I650">
            <v>517017.56</v>
          </cell>
          <cell r="J650">
            <v>339518.66</v>
          </cell>
          <cell r="K650">
            <v>-1022590.53</v>
          </cell>
        </row>
        <row r="651">
          <cell r="C651">
            <v>721063</v>
          </cell>
          <cell r="D651" t="str">
            <v>Development campaigns</v>
          </cell>
          <cell r="E651">
            <v>9886355.8300000001</v>
          </cell>
          <cell r="F651">
            <v>141765.84</v>
          </cell>
          <cell r="G651">
            <v>7745061.71</v>
          </cell>
          <cell r="H651">
            <v>1999528.28</v>
          </cell>
          <cell r="I651">
            <v>5907042.7999999998</v>
          </cell>
          <cell r="J651">
            <v>3979313.03</v>
          </cell>
          <cell r="K651">
            <v>0</v>
          </cell>
        </row>
        <row r="652">
          <cell r="C652">
            <v>721064</v>
          </cell>
          <cell r="D652" t="str">
            <v>Public communications</v>
          </cell>
          <cell r="E652">
            <v>6049178.6100000003</v>
          </cell>
          <cell r="F652">
            <v>4288472.03</v>
          </cell>
          <cell r="G652">
            <v>1760706.58</v>
          </cell>
          <cell r="H652">
            <v>0</v>
          </cell>
          <cell r="I652">
            <v>2971786.87</v>
          </cell>
          <cell r="J652">
            <v>3082591.74</v>
          </cell>
          <cell r="K652">
            <v>-5200</v>
          </cell>
        </row>
        <row r="653">
          <cell r="C653">
            <v>725600</v>
          </cell>
          <cell r="D653" t="str">
            <v>Publications</v>
          </cell>
          <cell r="E653">
            <v>274074.96000000002</v>
          </cell>
          <cell r="F653">
            <v>53149.53</v>
          </cell>
          <cell r="G653">
            <v>220925.43</v>
          </cell>
          <cell r="H653">
            <v>0</v>
          </cell>
          <cell r="I653">
            <v>37179.1</v>
          </cell>
          <cell r="J653">
            <v>236895.86</v>
          </cell>
          <cell r="K653">
            <v>0</v>
          </cell>
        </row>
        <row r="654">
          <cell r="C654">
            <v>721061</v>
          </cell>
          <cell r="D654" t="str">
            <v>University relations-administrative svcs</v>
          </cell>
          <cell r="E654">
            <v>670869.15</v>
          </cell>
          <cell r="F654">
            <v>196908.86</v>
          </cell>
          <cell r="G654">
            <v>473854.89</v>
          </cell>
          <cell r="H654">
            <v>105.4</v>
          </cell>
          <cell r="I654">
            <v>0</v>
          </cell>
          <cell r="J654">
            <v>670869.15</v>
          </cell>
          <cell r="K654">
            <v>0</v>
          </cell>
        </row>
        <row r="655">
          <cell r="C655">
            <v>721060</v>
          </cell>
          <cell r="D655" t="str">
            <v>University relations-gifts &amp; endowments</v>
          </cell>
          <cell r="E655">
            <v>10010009.66</v>
          </cell>
          <cell r="F655">
            <v>902749.44</v>
          </cell>
          <cell r="G655">
            <v>9087916.2200000007</v>
          </cell>
          <cell r="H655">
            <v>19344</v>
          </cell>
          <cell r="I655">
            <v>5087619.7</v>
          </cell>
          <cell r="J655">
            <v>4922389.96</v>
          </cell>
          <cell r="K655">
            <v>0</v>
          </cell>
        </row>
        <row r="656">
          <cell r="C656">
            <v>721062</v>
          </cell>
          <cell r="D656" t="str">
            <v>University relations-gov communications</v>
          </cell>
          <cell r="E656">
            <v>1172667.8899999999</v>
          </cell>
          <cell r="F656">
            <v>1018591.63</v>
          </cell>
          <cell r="G656">
            <v>154076.26</v>
          </cell>
          <cell r="H656">
            <v>0</v>
          </cell>
          <cell r="I656">
            <v>698932.37</v>
          </cell>
          <cell r="J656">
            <v>473735.52</v>
          </cell>
          <cell r="K656">
            <v>0</v>
          </cell>
        </row>
        <row r="657">
          <cell r="C657">
            <v>721048</v>
          </cell>
          <cell r="D657" t="str">
            <v>Vice chancellor-dev and alumni relations</v>
          </cell>
          <cell r="E657">
            <v>1222699.79</v>
          </cell>
          <cell r="F657">
            <v>793778.87</v>
          </cell>
          <cell r="G657">
            <v>428920.92</v>
          </cell>
          <cell r="H657">
            <v>0</v>
          </cell>
          <cell r="I657">
            <v>714421.66</v>
          </cell>
          <cell r="J657">
            <v>508278.13</v>
          </cell>
          <cell r="K657">
            <v>0</v>
          </cell>
        </row>
        <row r="659">
          <cell r="C659">
            <v>721010</v>
          </cell>
          <cell r="D659" t="str">
            <v>Academic senate secretariat</v>
          </cell>
          <cell r="E659">
            <v>1316415.03</v>
          </cell>
          <cell r="F659">
            <v>1165544.3899999999</v>
          </cell>
          <cell r="G659">
            <v>142582.22</v>
          </cell>
          <cell r="H659">
            <v>8288.42</v>
          </cell>
          <cell r="I659">
            <v>732300.05</v>
          </cell>
          <cell r="J659">
            <v>589091.62</v>
          </cell>
          <cell r="K659">
            <v>-4976.6400000000003</v>
          </cell>
        </row>
        <row r="660">
          <cell r="C660">
            <v>722024</v>
          </cell>
          <cell r="D660" t="str">
            <v>Architects and engineers</v>
          </cell>
          <cell r="E660">
            <v>45237</v>
          </cell>
          <cell r="F660">
            <v>45237</v>
          </cell>
          <cell r="G660">
            <v>0</v>
          </cell>
          <cell r="H660">
            <v>0</v>
          </cell>
          <cell r="I660">
            <v>0</v>
          </cell>
          <cell r="J660">
            <v>45237</v>
          </cell>
          <cell r="K660">
            <v>0</v>
          </cell>
        </row>
        <row r="661">
          <cell r="C661">
            <v>721000</v>
          </cell>
          <cell r="D661" t="str">
            <v>Chancellor and Provost office</v>
          </cell>
          <cell r="E661">
            <v>15779491.029999999</v>
          </cell>
          <cell r="F661">
            <v>10704311.859999999</v>
          </cell>
          <cell r="G661">
            <v>4574823.54</v>
          </cell>
          <cell r="H661">
            <v>500355.63</v>
          </cell>
          <cell r="I661">
            <v>13838203.9</v>
          </cell>
          <cell r="J661">
            <v>11619818.25</v>
          </cell>
          <cell r="K661">
            <v>-9678531.1199999992</v>
          </cell>
        </row>
        <row r="662">
          <cell r="C662">
            <v>721030</v>
          </cell>
          <cell r="D662" t="str">
            <v>Employee health service</v>
          </cell>
          <cell r="E662">
            <v>2492456.48</v>
          </cell>
          <cell r="F662">
            <v>0</v>
          </cell>
          <cell r="G662">
            <v>2492456.48</v>
          </cell>
          <cell r="H662">
            <v>0</v>
          </cell>
          <cell r="I662">
            <v>1254726.1499999999</v>
          </cell>
          <cell r="J662">
            <v>1251158.45</v>
          </cell>
          <cell r="K662">
            <v>-13428.12</v>
          </cell>
        </row>
        <row r="663">
          <cell r="C663">
            <v>721004</v>
          </cell>
          <cell r="D663" t="str">
            <v>Employee relations and development</v>
          </cell>
          <cell r="E663">
            <v>1507493.65</v>
          </cell>
          <cell r="F663">
            <v>301045.84000000003</v>
          </cell>
          <cell r="G663">
            <v>1206447.81</v>
          </cell>
          <cell r="H663">
            <v>0</v>
          </cell>
          <cell r="I663">
            <v>765315.91</v>
          </cell>
          <cell r="J663">
            <v>755885.74</v>
          </cell>
          <cell r="K663">
            <v>-13708</v>
          </cell>
        </row>
        <row r="664">
          <cell r="C664">
            <v>720170</v>
          </cell>
          <cell r="D664" t="str">
            <v>General counsel</v>
          </cell>
          <cell r="E664">
            <v>1618867.02</v>
          </cell>
          <cell r="F664">
            <v>1188909.1599999999</v>
          </cell>
          <cell r="G664">
            <v>429957.86</v>
          </cell>
          <cell r="H664">
            <v>0</v>
          </cell>
          <cell r="I664">
            <v>1122518.3999999999</v>
          </cell>
          <cell r="J664">
            <v>496348.62</v>
          </cell>
          <cell r="K664">
            <v>0</v>
          </cell>
        </row>
        <row r="665">
          <cell r="C665">
            <v>721002</v>
          </cell>
          <cell r="D665" t="str">
            <v>Labor relations</v>
          </cell>
          <cell r="E665">
            <v>1979242.68</v>
          </cell>
          <cell r="F665">
            <v>1025707.55</v>
          </cell>
          <cell r="G665">
            <v>953535.13</v>
          </cell>
          <cell r="H665">
            <v>0</v>
          </cell>
          <cell r="I665">
            <v>883322.98</v>
          </cell>
          <cell r="J665">
            <v>1239845.7</v>
          </cell>
          <cell r="K665">
            <v>-143926</v>
          </cell>
        </row>
        <row r="666">
          <cell r="C666">
            <v>721006</v>
          </cell>
          <cell r="D666" t="str">
            <v>Office of resource management &amp; planning</v>
          </cell>
          <cell r="E666">
            <v>15019704.17</v>
          </cell>
          <cell r="F666">
            <v>10153601.23</v>
          </cell>
          <cell r="G666">
            <v>4866102.9400000004</v>
          </cell>
          <cell r="H666">
            <v>0</v>
          </cell>
          <cell r="I666">
            <v>6503876.0999999996</v>
          </cell>
          <cell r="J666">
            <v>10284484.539999999</v>
          </cell>
          <cell r="K666">
            <v>-1768656.47</v>
          </cell>
        </row>
        <row r="667">
          <cell r="C667">
            <v>720150</v>
          </cell>
          <cell r="D667" t="str">
            <v>Vice Provost - Undergraduate Studies</v>
          </cell>
          <cell r="E667">
            <v>4510704.04</v>
          </cell>
          <cell r="F667">
            <v>4075502.22</v>
          </cell>
          <cell r="G667">
            <v>434072.15</v>
          </cell>
          <cell r="H667">
            <v>1129.67</v>
          </cell>
          <cell r="I667">
            <v>2625854.77</v>
          </cell>
          <cell r="J667">
            <v>1884849.27</v>
          </cell>
          <cell r="K667">
            <v>0</v>
          </cell>
        </row>
        <row r="668">
          <cell r="C668">
            <v>721001</v>
          </cell>
          <cell r="D668" t="str">
            <v>Vice Provost-academic affairs</v>
          </cell>
          <cell r="E668">
            <v>4235091.1500000004</v>
          </cell>
          <cell r="F668">
            <v>3961851.61</v>
          </cell>
          <cell r="G668">
            <v>273239.53999999998</v>
          </cell>
          <cell r="H668">
            <v>0</v>
          </cell>
          <cell r="I668">
            <v>2337899.64</v>
          </cell>
          <cell r="J668">
            <v>2024591.51</v>
          </cell>
          <cell r="K668">
            <v>-127400</v>
          </cell>
        </row>
        <row r="669">
          <cell r="C669">
            <v>721045</v>
          </cell>
          <cell r="D669" t="str">
            <v>Vice chancellor - finance &amp; resource mgm</v>
          </cell>
          <cell r="E669">
            <v>1953413.89</v>
          </cell>
          <cell r="F669">
            <v>1635199.47</v>
          </cell>
          <cell r="G669">
            <v>318214.42</v>
          </cell>
          <cell r="H669">
            <v>0</v>
          </cell>
          <cell r="I669">
            <v>1167504.44</v>
          </cell>
          <cell r="J669">
            <v>785909.45</v>
          </cell>
          <cell r="K669">
            <v>0</v>
          </cell>
        </row>
        <row r="670">
          <cell r="C670">
            <v>721003</v>
          </cell>
          <cell r="D670" t="str">
            <v>Vice chancellor-administration</v>
          </cell>
          <cell r="E670">
            <v>1976606.01</v>
          </cell>
          <cell r="F670">
            <v>1850312.88</v>
          </cell>
          <cell r="G670">
            <v>126293.13</v>
          </cell>
          <cell r="H670">
            <v>0</v>
          </cell>
          <cell r="I670">
            <v>990806.64</v>
          </cell>
          <cell r="J670">
            <v>985799.37</v>
          </cell>
          <cell r="K670">
            <v>0</v>
          </cell>
        </row>
        <row r="672">
          <cell r="C672">
            <v>720009</v>
          </cell>
          <cell r="D672" t="str">
            <v>Accounting &amp; financial services - FIS</v>
          </cell>
          <cell r="E672">
            <v>2422584.1800000002</v>
          </cell>
          <cell r="F672">
            <v>2368557.85</v>
          </cell>
          <cell r="G672">
            <v>54026.33</v>
          </cell>
          <cell r="H672">
            <v>0</v>
          </cell>
          <cell r="I672">
            <v>1449275.15</v>
          </cell>
          <cell r="J672">
            <v>973309.03</v>
          </cell>
          <cell r="K672">
            <v>0</v>
          </cell>
        </row>
        <row r="673">
          <cell r="C673">
            <v>720008</v>
          </cell>
          <cell r="D673" t="str">
            <v>Accounting &amp; financial services - genl</v>
          </cell>
          <cell r="E673">
            <v>12768914.73</v>
          </cell>
          <cell r="F673">
            <v>3234778.28</v>
          </cell>
          <cell r="G673">
            <v>9534136.4499999993</v>
          </cell>
          <cell r="H673">
            <v>0</v>
          </cell>
          <cell r="I673">
            <v>7014987.4800000004</v>
          </cell>
          <cell r="J673">
            <v>9093229.4299999997</v>
          </cell>
          <cell r="K673">
            <v>-3339302.18</v>
          </cell>
        </row>
        <row r="674">
          <cell r="C674">
            <v>720010</v>
          </cell>
          <cell r="D674" t="str">
            <v>Accounting &amp; financial services - spon p</v>
          </cell>
          <cell r="E674">
            <v>2437040.33</v>
          </cell>
          <cell r="F674">
            <v>1622569.33</v>
          </cell>
          <cell r="G674">
            <v>814471</v>
          </cell>
          <cell r="H674">
            <v>0</v>
          </cell>
          <cell r="I674">
            <v>1519381.11</v>
          </cell>
          <cell r="J674">
            <v>917659.22</v>
          </cell>
          <cell r="K674">
            <v>0</v>
          </cell>
        </row>
        <row r="675">
          <cell r="C675">
            <v>721040</v>
          </cell>
          <cell r="D675" t="str">
            <v>Bad debts and collections</v>
          </cell>
          <cell r="E675">
            <v>-277619.31</v>
          </cell>
          <cell r="F675">
            <v>805.03</v>
          </cell>
          <cell r="G675">
            <v>-278424.34000000003</v>
          </cell>
          <cell r="H675">
            <v>0</v>
          </cell>
          <cell r="I675">
            <v>0</v>
          </cell>
          <cell r="J675">
            <v>-277619.31</v>
          </cell>
          <cell r="K675">
            <v>0</v>
          </cell>
        </row>
        <row r="676">
          <cell r="C676">
            <v>722064</v>
          </cell>
          <cell r="D676" t="str">
            <v>Cashier</v>
          </cell>
          <cell r="E676">
            <v>444918.99</v>
          </cell>
          <cell r="F676">
            <v>314279.14</v>
          </cell>
          <cell r="G676">
            <v>130639.85</v>
          </cell>
          <cell r="H676">
            <v>0</v>
          </cell>
          <cell r="I676">
            <v>251421.82</v>
          </cell>
          <cell r="J676">
            <v>208360.67</v>
          </cell>
          <cell r="K676">
            <v>-14863.5</v>
          </cell>
        </row>
        <row r="677">
          <cell r="C677">
            <v>721008</v>
          </cell>
          <cell r="D677" t="str">
            <v>Internal audit</v>
          </cell>
          <cell r="E677">
            <v>2004465.32</v>
          </cell>
          <cell r="F677">
            <v>1065632.57</v>
          </cell>
          <cell r="G677">
            <v>938832.75</v>
          </cell>
          <cell r="H677">
            <v>0</v>
          </cell>
          <cell r="I677">
            <v>1296009.1599999999</v>
          </cell>
          <cell r="J677">
            <v>708456.16</v>
          </cell>
          <cell r="K677">
            <v>0</v>
          </cell>
        </row>
        <row r="678">
          <cell r="C678">
            <v>721011</v>
          </cell>
          <cell r="D678" t="str">
            <v>Office of research</v>
          </cell>
          <cell r="E678">
            <v>22864821.309999999</v>
          </cell>
          <cell r="F678">
            <v>5888731.2300000004</v>
          </cell>
          <cell r="G678">
            <v>16256938.359999999</v>
          </cell>
          <cell r="H678">
            <v>719151.72</v>
          </cell>
          <cell r="I678">
            <v>12525913.050000001</v>
          </cell>
          <cell r="J678">
            <v>10388006.26</v>
          </cell>
          <cell r="K678">
            <v>-49098</v>
          </cell>
        </row>
        <row r="680">
          <cell r="C680">
            <v>721005</v>
          </cell>
          <cell r="D680" t="str">
            <v>Benefits and risk management</v>
          </cell>
          <cell r="E680">
            <v>571139.73</v>
          </cell>
          <cell r="F680">
            <v>100465.38</v>
          </cell>
          <cell r="G680">
            <v>470674.35</v>
          </cell>
          <cell r="H680">
            <v>0</v>
          </cell>
          <cell r="I680">
            <v>549858.56000000006</v>
          </cell>
          <cell r="J680">
            <v>306755.17</v>
          </cell>
          <cell r="K680">
            <v>-285474</v>
          </cell>
        </row>
        <row r="681">
          <cell r="C681">
            <v>721009</v>
          </cell>
          <cell r="D681" t="str">
            <v>Employee assistance program</v>
          </cell>
          <cell r="E681">
            <v>597038.13</v>
          </cell>
          <cell r="F681">
            <v>0</v>
          </cell>
          <cell r="G681">
            <v>597038.13</v>
          </cell>
          <cell r="H681">
            <v>0</v>
          </cell>
          <cell r="I681">
            <v>422747.15</v>
          </cell>
          <cell r="J681">
            <v>197315.72</v>
          </cell>
          <cell r="K681">
            <v>-23024.74</v>
          </cell>
        </row>
        <row r="682">
          <cell r="C682">
            <v>722021</v>
          </cell>
          <cell r="D682" t="str">
            <v>Environmental health and safety</v>
          </cell>
          <cell r="E682">
            <v>8741601.0600000005</v>
          </cell>
          <cell r="F682">
            <v>4200305.2699999996</v>
          </cell>
          <cell r="G682">
            <v>4438546.93</v>
          </cell>
          <cell r="H682">
            <v>102748.86</v>
          </cell>
          <cell r="I682">
            <v>4254481.0599999996</v>
          </cell>
          <cell r="J682">
            <v>4757327.6500000004</v>
          </cell>
          <cell r="K682">
            <v>-270207.65000000002</v>
          </cell>
        </row>
        <row r="683">
          <cell r="C683">
            <v>721072</v>
          </cell>
          <cell r="D683" t="str">
            <v>Faculty staff identification</v>
          </cell>
          <cell r="E683">
            <v>124659.34</v>
          </cell>
          <cell r="F683">
            <v>0</v>
          </cell>
          <cell r="G683">
            <v>124659.34</v>
          </cell>
          <cell r="H683">
            <v>0</v>
          </cell>
          <cell r="I683">
            <v>0</v>
          </cell>
          <cell r="J683">
            <v>124659.34</v>
          </cell>
          <cell r="K683">
            <v>0</v>
          </cell>
        </row>
        <row r="684">
          <cell r="C684">
            <v>729907</v>
          </cell>
          <cell r="D684" t="str">
            <v>GAEL - General and employee liability</v>
          </cell>
          <cell r="E684">
            <v>-226252.83</v>
          </cell>
          <cell r="F684">
            <v>0</v>
          </cell>
          <cell r="G684">
            <v>-226252.83</v>
          </cell>
          <cell r="H684">
            <v>0</v>
          </cell>
          <cell r="I684">
            <v>0</v>
          </cell>
          <cell r="J684">
            <v>-190330.02</v>
          </cell>
          <cell r="K684">
            <v>-35922.81</v>
          </cell>
        </row>
        <row r="685">
          <cell r="C685">
            <v>727640</v>
          </cell>
          <cell r="D685" t="str">
            <v>General</v>
          </cell>
          <cell r="E685">
            <v>-14562512.359999999</v>
          </cell>
          <cell r="F685">
            <v>179061.67</v>
          </cell>
          <cell r="G685">
            <v>-14741574.029999999</v>
          </cell>
          <cell r="H685">
            <v>0</v>
          </cell>
          <cell r="I685">
            <v>226237.5</v>
          </cell>
          <cell r="J685">
            <v>-2870266.04</v>
          </cell>
          <cell r="K685">
            <v>-11918483.82</v>
          </cell>
        </row>
        <row r="686">
          <cell r="C686">
            <v>720999</v>
          </cell>
          <cell r="D686" t="str">
            <v>INSITUTIONAL SUPP UCOP ASSESSMENT</v>
          </cell>
          <cell r="E686">
            <v>-492591.6</v>
          </cell>
          <cell r="F686">
            <v>0</v>
          </cell>
          <cell r="G686">
            <v>-492591.6</v>
          </cell>
          <cell r="H686">
            <v>0</v>
          </cell>
          <cell r="I686">
            <v>0</v>
          </cell>
          <cell r="J686">
            <v>2579249.41</v>
          </cell>
          <cell r="K686">
            <v>-3071841.01</v>
          </cell>
        </row>
        <row r="687">
          <cell r="C687">
            <v>723420</v>
          </cell>
          <cell r="D687" t="str">
            <v>Information technology</v>
          </cell>
          <cell r="E687">
            <v>12572450.25</v>
          </cell>
          <cell r="F687">
            <v>12063593.439999999</v>
          </cell>
          <cell r="G687">
            <v>508856.81</v>
          </cell>
          <cell r="H687">
            <v>0</v>
          </cell>
          <cell r="I687">
            <v>8954453.0299999993</v>
          </cell>
          <cell r="J687">
            <v>9038052.1500000004</v>
          </cell>
          <cell r="K687">
            <v>-5420054.9299999997</v>
          </cell>
        </row>
        <row r="688">
          <cell r="C688">
            <v>723400</v>
          </cell>
          <cell r="D688" t="str">
            <v>Information technology association</v>
          </cell>
          <cell r="E688">
            <v>2987313.12</v>
          </cell>
          <cell r="F688">
            <v>2309384.56</v>
          </cell>
          <cell r="G688">
            <v>677928.56</v>
          </cell>
          <cell r="H688">
            <v>0</v>
          </cell>
          <cell r="I688">
            <v>1412274.81</v>
          </cell>
          <cell r="J688">
            <v>1575038.31</v>
          </cell>
          <cell r="K688">
            <v>0</v>
          </cell>
        </row>
        <row r="689">
          <cell r="C689">
            <v>723430</v>
          </cell>
          <cell r="D689" t="str">
            <v>Information technology communication</v>
          </cell>
          <cell r="E689">
            <v>10876025.59</v>
          </cell>
          <cell r="F689">
            <v>2655830.54</v>
          </cell>
          <cell r="G689">
            <v>8220195.0499999998</v>
          </cell>
          <cell r="H689">
            <v>0</v>
          </cell>
          <cell r="I689">
            <v>5120907.76</v>
          </cell>
          <cell r="J689">
            <v>11940588.26</v>
          </cell>
          <cell r="K689">
            <v>-6185470.4299999997</v>
          </cell>
        </row>
        <row r="690">
          <cell r="C690">
            <v>723410</v>
          </cell>
          <cell r="D690" t="str">
            <v>Information technology digital</v>
          </cell>
          <cell r="E690">
            <v>5782750.6799999997</v>
          </cell>
          <cell r="F690">
            <v>4271385.5</v>
          </cell>
          <cell r="G690">
            <v>1511365.18</v>
          </cell>
          <cell r="H690">
            <v>0</v>
          </cell>
          <cell r="I690">
            <v>3237589.03</v>
          </cell>
          <cell r="J690">
            <v>3465268.48</v>
          </cell>
          <cell r="K690">
            <v>-920106.83</v>
          </cell>
        </row>
        <row r="691">
          <cell r="C691">
            <v>721070</v>
          </cell>
          <cell r="D691" t="str">
            <v>Inst meeting facility</v>
          </cell>
          <cell r="E691">
            <v>328253.40999999997</v>
          </cell>
          <cell r="F691">
            <v>0</v>
          </cell>
          <cell r="G691">
            <v>328253.40999999997</v>
          </cell>
          <cell r="H691">
            <v>0</v>
          </cell>
          <cell r="I691">
            <v>214852.06</v>
          </cell>
          <cell r="J691">
            <v>113401.35</v>
          </cell>
          <cell r="K691">
            <v>0</v>
          </cell>
        </row>
        <row r="692">
          <cell r="C692">
            <v>727777</v>
          </cell>
          <cell r="D692" t="str">
            <v>Miscellaneous employee benefits</v>
          </cell>
          <cell r="E692">
            <v>986700.08</v>
          </cell>
          <cell r="F692">
            <v>193183.08</v>
          </cell>
          <cell r="G692">
            <v>793517</v>
          </cell>
          <cell r="H692">
            <v>0</v>
          </cell>
          <cell r="I692">
            <v>123077.88</v>
          </cell>
          <cell r="J692">
            <v>2063853.2</v>
          </cell>
          <cell r="K692">
            <v>-1200231</v>
          </cell>
        </row>
        <row r="693">
          <cell r="C693">
            <v>722049</v>
          </cell>
          <cell r="D693" t="str">
            <v>Musical performance</v>
          </cell>
          <cell r="E693">
            <v>30505.17</v>
          </cell>
          <cell r="F693">
            <v>10443</v>
          </cell>
          <cell r="G693">
            <v>20062.169999999998</v>
          </cell>
          <cell r="H693">
            <v>0</v>
          </cell>
          <cell r="I693">
            <v>0</v>
          </cell>
          <cell r="J693">
            <v>30505.17</v>
          </cell>
          <cell r="K693">
            <v>0</v>
          </cell>
        </row>
        <row r="694">
          <cell r="C694">
            <v>722072</v>
          </cell>
          <cell r="D694" t="str">
            <v>Personnel office</v>
          </cell>
          <cell r="E694">
            <v>3822635.32</v>
          </cell>
          <cell r="F694">
            <v>2024718.07</v>
          </cell>
          <cell r="G694">
            <v>1797917.25</v>
          </cell>
          <cell r="H694">
            <v>0</v>
          </cell>
          <cell r="I694">
            <v>1680018.58</v>
          </cell>
          <cell r="J694">
            <v>2879009.06</v>
          </cell>
          <cell r="K694">
            <v>-736392.32</v>
          </cell>
        </row>
        <row r="695">
          <cell r="C695">
            <v>722023</v>
          </cell>
          <cell r="D695" t="str">
            <v>Safety services</v>
          </cell>
          <cell r="E695">
            <v>9244742.2100000009</v>
          </cell>
          <cell r="F695">
            <v>621235.31000000006</v>
          </cell>
          <cell r="G695">
            <v>8621879.7200000007</v>
          </cell>
          <cell r="H695">
            <v>1627.18</v>
          </cell>
          <cell r="I695">
            <v>5069891.9400000004</v>
          </cell>
          <cell r="J695">
            <v>4174850.27</v>
          </cell>
          <cell r="K695">
            <v>0</v>
          </cell>
        </row>
        <row r="696">
          <cell r="C696">
            <v>722005</v>
          </cell>
          <cell r="D696" t="str">
            <v>Temporary employment pool</v>
          </cell>
          <cell r="E696">
            <v>66952.77</v>
          </cell>
          <cell r="F696">
            <v>0</v>
          </cell>
          <cell r="G696">
            <v>66952.77</v>
          </cell>
          <cell r="H696">
            <v>0</v>
          </cell>
          <cell r="I696">
            <v>11156039.710000001</v>
          </cell>
          <cell r="J696">
            <v>1631495.39</v>
          </cell>
          <cell r="K696">
            <v>-12720582.33</v>
          </cell>
        </row>
        <row r="697">
          <cell r="C697">
            <v>727405</v>
          </cell>
          <cell r="D697" t="str">
            <v>Veterinary medicine-central services</v>
          </cell>
          <cell r="E697">
            <v>2750140.82</v>
          </cell>
          <cell r="F697">
            <v>210436.11</v>
          </cell>
          <cell r="G697">
            <v>2539704.71</v>
          </cell>
          <cell r="H697">
            <v>0</v>
          </cell>
          <cell r="I697">
            <v>955186.93</v>
          </cell>
          <cell r="J697">
            <v>2002829.1</v>
          </cell>
          <cell r="K697">
            <v>-207875.21</v>
          </cell>
        </row>
        <row r="698">
          <cell r="C698">
            <v>722004</v>
          </cell>
          <cell r="D698" t="str">
            <v>Vocational rehabilitation counseling</v>
          </cell>
          <cell r="E698">
            <v>393039.15</v>
          </cell>
          <cell r="F698">
            <v>0</v>
          </cell>
          <cell r="G698">
            <v>393039.15</v>
          </cell>
          <cell r="H698">
            <v>0</v>
          </cell>
          <cell r="I698">
            <v>258629.41</v>
          </cell>
          <cell r="J698">
            <v>134383.01</v>
          </cell>
          <cell r="K698">
            <v>26.73</v>
          </cell>
        </row>
        <row r="699">
          <cell r="C699">
            <v>728600</v>
          </cell>
          <cell r="D699" t="str">
            <v>Workers' compensation</v>
          </cell>
          <cell r="E699">
            <v>-2761589.85</v>
          </cell>
          <cell r="F699">
            <v>0</v>
          </cell>
          <cell r="G699">
            <v>-2761589.85</v>
          </cell>
          <cell r="H699">
            <v>0</v>
          </cell>
          <cell r="I699">
            <v>0</v>
          </cell>
          <cell r="J699">
            <v>-2761589.85</v>
          </cell>
          <cell r="K699">
            <v>0</v>
          </cell>
        </row>
        <row r="700">
          <cell r="C700">
            <v>729235</v>
          </cell>
          <cell r="D700" t="str">
            <v>Z-CAPITAL EXPENSE ELIMINATION</v>
          </cell>
          <cell r="E700">
            <v>-4315682.01</v>
          </cell>
          <cell r="F700">
            <v>-3020103.95</v>
          </cell>
          <cell r="G700">
            <v>-1390503.87</v>
          </cell>
          <cell r="H700">
            <v>94925.81</v>
          </cell>
          <cell r="I700">
            <v>-1645308.24</v>
          </cell>
          <cell r="J700">
            <v>-2670373.77</v>
          </cell>
          <cell r="K700">
            <v>0</v>
          </cell>
        </row>
        <row r="702">
          <cell r="C702">
            <v>724500</v>
          </cell>
          <cell r="D702" t="str">
            <v>Chiles road warehouse</v>
          </cell>
          <cell r="E702">
            <v>-108120.41</v>
          </cell>
          <cell r="F702">
            <v>0</v>
          </cell>
          <cell r="G702">
            <v>-108120.41</v>
          </cell>
          <cell r="H702">
            <v>0</v>
          </cell>
          <cell r="I702">
            <v>0</v>
          </cell>
          <cell r="J702">
            <v>553.04999999999995</v>
          </cell>
          <cell r="K702">
            <v>-108673.46</v>
          </cell>
        </row>
        <row r="703">
          <cell r="C703">
            <v>722025</v>
          </cell>
          <cell r="D703" t="str">
            <v>Construction management</v>
          </cell>
          <cell r="E703">
            <v>1027652.55</v>
          </cell>
          <cell r="F703">
            <v>0</v>
          </cell>
          <cell r="G703">
            <v>1027652.55</v>
          </cell>
          <cell r="H703">
            <v>0</v>
          </cell>
          <cell r="I703">
            <v>7750926.54</v>
          </cell>
          <cell r="J703">
            <v>5591243.2599999998</v>
          </cell>
          <cell r="K703">
            <v>-12314517.25</v>
          </cell>
        </row>
        <row r="704">
          <cell r="C704">
            <v>727605</v>
          </cell>
          <cell r="D704" t="str">
            <v>Debt service</v>
          </cell>
          <cell r="E704">
            <v>81306.740000000005</v>
          </cell>
          <cell r="F704">
            <v>43063.18</v>
          </cell>
          <cell r="G704">
            <v>38243.56</v>
          </cell>
          <cell r="H704">
            <v>0</v>
          </cell>
          <cell r="I704">
            <v>0</v>
          </cell>
          <cell r="J704">
            <v>81306.740000000005</v>
          </cell>
          <cell r="K704">
            <v>0</v>
          </cell>
        </row>
        <row r="705">
          <cell r="C705">
            <v>722081</v>
          </cell>
          <cell r="D705" t="str">
            <v>Equipment inventory</v>
          </cell>
          <cell r="E705">
            <v>262487.31</v>
          </cell>
          <cell r="F705">
            <v>0</v>
          </cell>
          <cell r="G705">
            <v>262487.31</v>
          </cell>
          <cell r="H705">
            <v>0</v>
          </cell>
          <cell r="I705">
            <v>214670.45</v>
          </cell>
          <cell r="J705">
            <v>90824.77</v>
          </cell>
          <cell r="K705">
            <v>-43007.91</v>
          </cell>
        </row>
        <row r="706">
          <cell r="C706">
            <v>722019</v>
          </cell>
          <cell r="D706" t="str">
            <v>General</v>
          </cell>
          <cell r="E706">
            <v>-8632512.1300000008</v>
          </cell>
          <cell r="F706">
            <v>-280050.69</v>
          </cell>
          <cell r="G706">
            <v>-8352461.4400000004</v>
          </cell>
          <cell r="H706">
            <v>0</v>
          </cell>
          <cell r="I706">
            <v>0</v>
          </cell>
          <cell r="J706">
            <v>-8632512.1300000008</v>
          </cell>
          <cell r="K706">
            <v>0</v>
          </cell>
        </row>
        <row r="707">
          <cell r="C707">
            <v>722018</v>
          </cell>
          <cell r="D707" t="str">
            <v>General rental service</v>
          </cell>
          <cell r="E707">
            <v>-9970.43</v>
          </cell>
          <cell r="F707">
            <v>0</v>
          </cell>
          <cell r="G707">
            <v>-9970.43</v>
          </cell>
          <cell r="H707">
            <v>0</v>
          </cell>
          <cell r="I707">
            <v>1682.53</v>
          </cell>
          <cell r="J707">
            <v>1999.21</v>
          </cell>
          <cell r="K707">
            <v>-13652.17</v>
          </cell>
        </row>
        <row r="708">
          <cell r="C708">
            <v>721200</v>
          </cell>
          <cell r="D708" t="str">
            <v>Institutional support</v>
          </cell>
          <cell r="E708">
            <v>33971.440000000002</v>
          </cell>
          <cell r="F708">
            <v>0</v>
          </cell>
          <cell r="G708">
            <v>33971.440000000002</v>
          </cell>
          <cell r="H708">
            <v>0</v>
          </cell>
          <cell r="I708">
            <v>32801.839999999997</v>
          </cell>
          <cell r="J708">
            <v>1169.5999999999999</v>
          </cell>
          <cell r="K708">
            <v>0</v>
          </cell>
        </row>
        <row r="709">
          <cell r="C709">
            <v>724200</v>
          </cell>
          <cell r="D709" t="str">
            <v>Intercampus exchange operations</v>
          </cell>
          <cell r="E709">
            <v>463384.36</v>
          </cell>
          <cell r="F709">
            <v>129547.89</v>
          </cell>
          <cell r="G709">
            <v>333836.46999999997</v>
          </cell>
          <cell r="H709">
            <v>0</v>
          </cell>
          <cell r="I709">
            <v>157604.10999999999</v>
          </cell>
          <cell r="J709">
            <v>305780.25</v>
          </cell>
          <cell r="K709">
            <v>0</v>
          </cell>
        </row>
        <row r="710">
          <cell r="C710">
            <v>722035</v>
          </cell>
          <cell r="D710" t="str">
            <v>Mail service</v>
          </cell>
          <cell r="E710">
            <v>275824.32</v>
          </cell>
          <cell r="F710">
            <v>453849.47</v>
          </cell>
          <cell r="G710">
            <v>-178025.15</v>
          </cell>
          <cell r="H710">
            <v>0</v>
          </cell>
          <cell r="I710">
            <v>933381.37</v>
          </cell>
          <cell r="J710">
            <v>741763.52</v>
          </cell>
          <cell r="K710">
            <v>-1399320.57</v>
          </cell>
        </row>
        <row r="711">
          <cell r="C711">
            <v>724803</v>
          </cell>
          <cell r="D711" t="str">
            <v>Police</v>
          </cell>
          <cell r="E711">
            <v>6668763.6299999999</v>
          </cell>
          <cell r="F711">
            <v>4209256.84</v>
          </cell>
          <cell r="G711">
            <v>2459506.79</v>
          </cell>
          <cell r="H711">
            <v>0</v>
          </cell>
          <cell r="I711">
            <v>6603685.0300000003</v>
          </cell>
          <cell r="J711">
            <v>5236095.66</v>
          </cell>
          <cell r="K711">
            <v>-5171017.0599999996</v>
          </cell>
        </row>
        <row r="712">
          <cell r="C712">
            <v>724802</v>
          </cell>
          <cell r="D712" t="str">
            <v>Police student monitor service</v>
          </cell>
          <cell r="E712">
            <v>357594.06</v>
          </cell>
          <cell r="F712">
            <v>0</v>
          </cell>
          <cell r="G712">
            <v>357594.06</v>
          </cell>
          <cell r="H712">
            <v>0</v>
          </cell>
          <cell r="I712">
            <v>365388.78</v>
          </cell>
          <cell r="J712">
            <v>323074.84000000003</v>
          </cell>
          <cell r="K712">
            <v>-330869.56</v>
          </cell>
        </row>
        <row r="713">
          <cell r="C713">
            <v>722080</v>
          </cell>
          <cell r="D713" t="str">
            <v>Purchasing</v>
          </cell>
          <cell r="E713">
            <v>3938744.52</v>
          </cell>
          <cell r="F713">
            <v>1796378.21</v>
          </cell>
          <cell r="G713">
            <v>2142366.31</v>
          </cell>
          <cell r="H713">
            <v>0</v>
          </cell>
          <cell r="I713">
            <v>2627998.59</v>
          </cell>
          <cell r="J713">
            <v>1310745.93</v>
          </cell>
          <cell r="K713">
            <v>0</v>
          </cell>
        </row>
        <row r="714">
          <cell r="C714">
            <v>722059</v>
          </cell>
          <cell r="D714" t="str">
            <v>Receiving</v>
          </cell>
          <cell r="E714">
            <v>236783.9</v>
          </cell>
          <cell r="F714">
            <v>236783.9</v>
          </cell>
          <cell r="G714">
            <v>0</v>
          </cell>
          <cell r="H714">
            <v>0</v>
          </cell>
          <cell r="I714">
            <v>115668.9</v>
          </cell>
          <cell r="J714">
            <v>121115</v>
          </cell>
          <cell r="K714">
            <v>0</v>
          </cell>
        </row>
        <row r="715">
          <cell r="C715">
            <v>722007</v>
          </cell>
          <cell r="D715" t="str">
            <v>Reprographics</v>
          </cell>
          <cell r="E715">
            <v>-53395.29</v>
          </cell>
          <cell r="F715">
            <v>0</v>
          </cell>
          <cell r="G715">
            <v>-53395.29</v>
          </cell>
          <cell r="H715">
            <v>0</v>
          </cell>
          <cell r="I715">
            <v>1212229.48</v>
          </cell>
          <cell r="J715">
            <v>4161981.28</v>
          </cell>
          <cell r="K715">
            <v>-5427606.0499999998</v>
          </cell>
        </row>
        <row r="716">
          <cell r="C716">
            <v>722063</v>
          </cell>
          <cell r="D716" t="str">
            <v>Storehouse-campus</v>
          </cell>
          <cell r="E716">
            <v>600618.62</v>
          </cell>
          <cell r="F716">
            <v>0</v>
          </cell>
          <cell r="G716">
            <v>600618.62</v>
          </cell>
          <cell r="H716">
            <v>0</v>
          </cell>
          <cell r="I716">
            <v>1275929.32</v>
          </cell>
          <cell r="J716">
            <v>5447573.5199999996</v>
          </cell>
          <cell r="K716">
            <v>-6122884.2199999997</v>
          </cell>
        </row>
        <row r="717">
          <cell r="C717">
            <v>722547</v>
          </cell>
          <cell r="D717" t="str">
            <v>Storehouse-chemistry</v>
          </cell>
          <cell r="E717">
            <v>56589.75</v>
          </cell>
          <cell r="F717">
            <v>0</v>
          </cell>
          <cell r="G717">
            <v>56589.75</v>
          </cell>
          <cell r="H717">
            <v>0</v>
          </cell>
          <cell r="I717">
            <v>154027.49</v>
          </cell>
          <cell r="J717">
            <v>507457.54</v>
          </cell>
          <cell r="K717">
            <v>-604895.28</v>
          </cell>
        </row>
        <row r="718">
          <cell r="C718">
            <v>722091</v>
          </cell>
          <cell r="D718" t="str">
            <v>University center</v>
          </cell>
          <cell r="E718">
            <v>143881.29</v>
          </cell>
          <cell r="F718">
            <v>0</v>
          </cell>
          <cell r="G718">
            <v>143881.29</v>
          </cell>
          <cell r="H718">
            <v>0</v>
          </cell>
          <cell r="I718">
            <v>1357132.2</v>
          </cell>
          <cell r="J718">
            <v>6228259.5199999996</v>
          </cell>
          <cell r="K718">
            <v>-7441510.4299999997</v>
          </cell>
        </row>
        <row r="719">
          <cell r="C719">
            <v>727400</v>
          </cell>
          <cell r="D719" t="str">
            <v>Veterinary medicine-central services</v>
          </cell>
          <cell r="E719">
            <v>313279.28000000003</v>
          </cell>
          <cell r="F719">
            <v>0</v>
          </cell>
          <cell r="G719">
            <v>313279.28000000003</v>
          </cell>
          <cell r="H719">
            <v>0</v>
          </cell>
          <cell r="I719">
            <v>676392.05</v>
          </cell>
          <cell r="J719">
            <v>3797921.82</v>
          </cell>
          <cell r="K719">
            <v>-4161034.59</v>
          </cell>
        </row>
        <row r="721">
          <cell r="C721">
            <v>729998</v>
          </cell>
          <cell r="D721" t="str">
            <v>Compensated absences accrual</v>
          </cell>
          <cell r="E721">
            <v>668691.79</v>
          </cell>
          <cell r="F721">
            <v>277861.3</v>
          </cell>
          <cell r="G721">
            <v>374034.6</v>
          </cell>
          <cell r="H721">
            <v>16795.89</v>
          </cell>
          <cell r="I721">
            <v>849045.06</v>
          </cell>
          <cell r="J721">
            <v>-180353.27</v>
          </cell>
          <cell r="K721">
            <v>0</v>
          </cell>
        </row>
        <row r="722">
          <cell r="C722">
            <v>729999</v>
          </cell>
          <cell r="D722" t="str">
            <v>Consolidated employee benefits</v>
          </cell>
          <cell r="E722">
            <v>-6943911.0199999996</v>
          </cell>
          <cell r="F722">
            <v>0</v>
          </cell>
          <cell r="G722">
            <v>-6943911.0199999996</v>
          </cell>
          <cell r="H722">
            <v>0</v>
          </cell>
          <cell r="I722">
            <v>-3400.05</v>
          </cell>
          <cell r="J722">
            <v>-6940510.9699999997</v>
          </cell>
          <cell r="K722">
            <v>0</v>
          </cell>
        </row>
        <row r="723">
          <cell r="C723">
            <v>729892</v>
          </cell>
          <cell r="D723" t="str">
            <v>Educational fee expense proration</v>
          </cell>
          <cell r="E723">
            <v>0</v>
          </cell>
          <cell r="F723">
            <v>-27511901.370000001</v>
          </cell>
          <cell r="G723">
            <v>27511901.370000001</v>
          </cell>
          <cell r="H723">
            <v>0</v>
          </cell>
          <cell r="I723">
            <v>0</v>
          </cell>
          <cell r="J723">
            <v>0</v>
          </cell>
          <cell r="K723">
            <v>0</v>
          </cell>
        </row>
        <row r="726">
          <cell r="C726">
            <v>640000</v>
          </cell>
          <cell r="D726" t="str">
            <v>Administration</v>
          </cell>
          <cell r="E726">
            <v>3241715.54</v>
          </cell>
          <cell r="F726">
            <v>1618162.97</v>
          </cell>
          <cell r="G726">
            <v>1623552.57</v>
          </cell>
          <cell r="H726">
            <v>0</v>
          </cell>
          <cell r="I726">
            <v>8167829.2599999998</v>
          </cell>
          <cell r="J726">
            <v>8880982.3399999999</v>
          </cell>
          <cell r="K726">
            <v>-13807096.060000001</v>
          </cell>
        </row>
        <row r="727">
          <cell r="C727">
            <v>642014</v>
          </cell>
          <cell r="D727" t="str">
            <v>Agriculture industrial services</v>
          </cell>
          <cell r="E727">
            <v>337835.03</v>
          </cell>
          <cell r="F727">
            <v>289175.8</v>
          </cell>
          <cell r="G727">
            <v>48659.23</v>
          </cell>
          <cell r="H727">
            <v>0</v>
          </cell>
          <cell r="I727">
            <v>775296.39</v>
          </cell>
          <cell r="J727">
            <v>1762363.11</v>
          </cell>
          <cell r="K727">
            <v>-2199824.4700000002</v>
          </cell>
        </row>
        <row r="728">
          <cell r="C728">
            <v>640500</v>
          </cell>
          <cell r="D728" t="str">
            <v>Bodega marine laboratory</v>
          </cell>
          <cell r="E728">
            <v>705621.39</v>
          </cell>
          <cell r="F728">
            <v>705621.39</v>
          </cell>
          <cell r="G728">
            <v>0</v>
          </cell>
          <cell r="H728">
            <v>0</v>
          </cell>
          <cell r="I728">
            <v>461601.21</v>
          </cell>
          <cell r="J728">
            <v>244020.18</v>
          </cell>
          <cell r="K728">
            <v>0</v>
          </cell>
        </row>
        <row r="729">
          <cell r="C729">
            <v>640020</v>
          </cell>
          <cell r="D729" t="str">
            <v>Building maintenance</v>
          </cell>
          <cell r="E729">
            <v>33448229.109999999</v>
          </cell>
          <cell r="F729">
            <v>23524112.969999999</v>
          </cell>
          <cell r="G729">
            <v>9848159.7699999996</v>
          </cell>
          <cell r="H729">
            <v>75956.37</v>
          </cell>
          <cell r="I729">
            <v>11598354.470000001</v>
          </cell>
          <cell r="J729">
            <v>27259534.699999999</v>
          </cell>
          <cell r="K729">
            <v>-5409660.0599999996</v>
          </cell>
        </row>
        <row r="730">
          <cell r="C730">
            <v>640490</v>
          </cell>
          <cell r="D730" t="str">
            <v>Chancellor's home maintenance</v>
          </cell>
          <cell r="E730">
            <v>105264.85</v>
          </cell>
          <cell r="F730">
            <v>0</v>
          </cell>
          <cell r="G730">
            <v>105264.85</v>
          </cell>
          <cell r="H730">
            <v>0</v>
          </cell>
          <cell r="I730">
            <v>0</v>
          </cell>
          <cell r="J730">
            <v>105264.85</v>
          </cell>
          <cell r="K730">
            <v>0</v>
          </cell>
        </row>
        <row r="731">
          <cell r="C731">
            <v>640200</v>
          </cell>
          <cell r="D731" t="str">
            <v>Custodial services</v>
          </cell>
          <cell r="E731">
            <v>12968033.82</v>
          </cell>
          <cell r="F731">
            <v>12782033.82</v>
          </cell>
          <cell r="G731">
            <v>186000</v>
          </cell>
          <cell r="H731">
            <v>0</v>
          </cell>
          <cell r="I731">
            <v>6854090.75</v>
          </cell>
          <cell r="J731">
            <v>6113943.0700000003</v>
          </cell>
          <cell r="K731">
            <v>0</v>
          </cell>
        </row>
        <row r="732">
          <cell r="C732">
            <v>640450</v>
          </cell>
          <cell r="D732" t="str">
            <v>Deferred maintenance</v>
          </cell>
          <cell r="E732">
            <v>130326.64</v>
          </cell>
          <cell r="F732">
            <v>0</v>
          </cell>
          <cell r="G732">
            <v>130326.64</v>
          </cell>
          <cell r="H732">
            <v>0</v>
          </cell>
          <cell r="I732">
            <v>0</v>
          </cell>
          <cell r="J732">
            <v>130326.64</v>
          </cell>
          <cell r="K732">
            <v>0</v>
          </cell>
        </row>
        <row r="733">
          <cell r="C733">
            <v>642023</v>
          </cell>
          <cell r="D733" t="str">
            <v>EH&amp;S hazardous waste disposal</v>
          </cell>
          <cell r="E733">
            <v>-230451</v>
          </cell>
          <cell r="F733">
            <v>0</v>
          </cell>
          <cell r="G733">
            <v>-230451</v>
          </cell>
          <cell r="H733">
            <v>0</v>
          </cell>
          <cell r="I733">
            <v>-63418.42</v>
          </cell>
          <cell r="J733">
            <v>-167032.57999999999</v>
          </cell>
          <cell r="K733">
            <v>0</v>
          </cell>
        </row>
        <row r="734">
          <cell r="C734">
            <v>649892</v>
          </cell>
          <cell r="D734" t="str">
            <v>Educational fee expense proration</v>
          </cell>
          <cell r="E734">
            <v>0</v>
          </cell>
          <cell r="F734">
            <v>-26931937.25</v>
          </cell>
          <cell r="G734">
            <v>26931937.25</v>
          </cell>
          <cell r="H734">
            <v>0</v>
          </cell>
          <cell r="I734">
            <v>0</v>
          </cell>
          <cell r="J734">
            <v>0</v>
          </cell>
          <cell r="K734">
            <v>0</v>
          </cell>
        </row>
        <row r="735">
          <cell r="C735">
            <v>640150</v>
          </cell>
          <cell r="D735" t="str">
            <v>Fire department</v>
          </cell>
          <cell r="E735">
            <v>5367085.01</v>
          </cell>
          <cell r="F735">
            <v>3253868.21</v>
          </cell>
          <cell r="G735">
            <v>2113216.7999999998</v>
          </cell>
          <cell r="H735">
            <v>0</v>
          </cell>
          <cell r="I735">
            <v>3707496.44</v>
          </cell>
          <cell r="J735">
            <v>1919149.73</v>
          </cell>
          <cell r="K735">
            <v>-259561.16</v>
          </cell>
        </row>
        <row r="736">
          <cell r="C736">
            <v>649996</v>
          </cell>
          <cell r="D736" t="str">
            <v>General</v>
          </cell>
          <cell r="E736">
            <v>5398475.6299999999</v>
          </cell>
          <cell r="F736">
            <v>5144938.4400000004</v>
          </cell>
          <cell r="G736">
            <v>253537.19</v>
          </cell>
          <cell r="H736">
            <v>0</v>
          </cell>
          <cell r="I736">
            <v>229735.08</v>
          </cell>
          <cell r="J736">
            <v>11767272.550000001</v>
          </cell>
          <cell r="K736">
            <v>-6598532</v>
          </cell>
        </row>
        <row r="737">
          <cell r="C737">
            <v>640160</v>
          </cell>
          <cell r="D737" t="str">
            <v>Grounds maintenance</v>
          </cell>
          <cell r="E737">
            <v>4569224.68</v>
          </cell>
          <cell r="F737">
            <v>3829430.26</v>
          </cell>
          <cell r="G737">
            <v>739794.42</v>
          </cell>
          <cell r="H737">
            <v>0</v>
          </cell>
          <cell r="I737">
            <v>4125186.72</v>
          </cell>
          <cell r="J737">
            <v>4139210.42</v>
          </cell>
          <cell r="K737">
            <v>-3695172.46</v>
          </cell>
        </row>
        <row r="738">
          <cell r="C738">
            <v>640470</v>
          </cell>
          <cell r="D738" t="str">
            <v>Major repairs-department relocation</v>
          </cell>
          <cell r="E738">
            <v>346877.5</v>
          </cell>
          <cell r="F738">
            <v>0</v>
          </cell>
          <cell r="G738">
            <v>346877.5</v>
          </cell>
          <cell r="H738">
            <v>0</v>
          </cell>
          <cell r="I738">
            <v>0</v>
          </cell>
          <cell r="J738">
            <v>346877.5</v>
          </cell>
          <cell r="K738">
            <v>0</v>
          </cell>
        </row>
        <row r="739">
          <cell r="C739">
            <v>640999</v>
          </cell>
          <cell r="D739" t="str">
            <v>OMP UCOP ASSESSMENT</v>
          </cell>
          <cell r="E739">
            <v>-192909.62</v>
          </cell>
          <cell r="F739">
            <v>0</v>
          </cell>
          <cell r="G739">
            <v>-192909.62</v>
          </cell>
          <cell r="H739">
            <v>0</v>
          </cell>
          <cell r="I739">
            <v>0</v>
          </cell>
          <cell r="J739">
            <v>1010090.38</v>
          </cell>
          <cell r="K739">
            <v>-1203000</v>
          </cell>
        </row>
        <row r="740">
          <cell r="C740">
            <v>640901</v>
          </cell>
          <cell r="D740" t="str">
            <v>Op &amp; maintenance of plant-stdt</v>
          </cell>
          <cell r="E740">
            <v>0</v>
          </cell>
          <cell r="F740">
            <v>-3190000</v>
          </cell>
          <cell r="G740">
            <v>3190000</v>
          </cell>
          <cell r="H740">
            <v>0</v>
          </cell>
          <cell r="I740">
            <v>0</v>
          </cell>
          <cell r="J740">
            <v>0</v>
          </cell>
          <cell r="K740">
            <v>0</v>
          </cell>
        </row>
        <row r="741">
          <cell r="C741">
            <v>640290</v>
          </cell>
          <cell r="D741" t="str">
            <v>Purchased utilities</v>
          </cell>
          <cell r="E741">
            <v>28596650.93</v>
          </cell>
          <cell r="F741">
            <v>27502939.489999998</v>
          </cell>
          <cell r="G741">
            <v>1093711.44</v>
          </cell>
          <cell r="H741">
            <v>0</v>
          </cell>
          <cell r="I741">
            <v>1992958.24</v>
          </cell>
          <cell r="J741">
            <v>31757022.780000001</v>
          </cell>
          <cell r="K741">
            <v>-5153330.09</v>
          </cell>
        </row>
        <row r="742">
          <cell r="C742">
            <v>640230</v>
          </cell>
          <cell r="D742" t="str">
            <v>Refuse disposal</v>
          </cell>
          <cell r="E742">
            <v>907752.99</v>
          </cell>
          <cell r="F742">
            <v>630498.75</v>
          </cell>
          <cell r="G742">
            <v>277254.24</v>
          </cell>
          <cell r="H742">
            <v>0</v>
          </cell>
          <cell r="I742">
            <v>337141.45</v>
          </cell>
          <cell r="J742">
            <v>865751.37</v>
          </cell>
          <cell r="K742">
            <v>-295139.83</v>
          </cell>
        </row>
        <row r="743">
          <cell r="C743">
            <v>640550</v>
          </cell>
          <cell r="D743" t="str">
            <v>Tahoe environmental research center</v>
          </cell>
          <cell r="E743">
            <v>143272.93</v>
          </cell>
          <cell r="F743">
            <v>0</v>
          </cell>
          <cell r="G743">
            <v>143272.93</v>
          </cell>
          <cell r="H743">
            <v>0</v>
          </cell>
          <cell r="I743">
            <v>0</v>
          </cell>
          <cell r="J743">
            <v>143272.93</v>
          </cell>
          <cell r="K743">
            <v>0</v>
          </cell>
        </row>
        <row r="744">
          <cell r="C744">
            <v>640270</v>
          </cell>
          <cell r="D744" t="str">
            <v>Utilities operations</v>
          </cell>
          <cell r="E744">
            <v>6811158.5999999996</v>
          </cell>
          <cell r="F744">
            <v>5306907.6900000004</v>
          </cell>
          <cell r="G744">
            <v>1504250.91</v>
          </cell>
          <cell r="H744">
            <v>0</v>
          </cell>
          <cell r="I744">
            <v>3139304.82</v>
          </cell>
          <cell r="J744">
            <v>3671853.78</v>
          </cell>
          <cell r="K744">
            <v>0</v>
          </cell>
        </row>
        <row r="745">
          <cell r="C745">
            <v>649235</v>
          </cell>
          <cell r="D745" t="str">
            <v>Z-CAPITAL EXPENSE ELIMINATION</v>
          </cell>
          <cell r="E745">
            <v>-1470858.33</v>
          </cell>
          <cell r="F745">
            <v>-168094.88</v>
          </cell>
          <cell r="G745">
            <v>-1302763.45</v>
          </cell>
          <cell r="H745">
            <v>0</v>
          </cell>
          <cell r="I745">
            <v>0</v>
          </cell>
          <cell r="J745">
            <v>-1470858.33</v>
          </cell>
          <cell r="K745">
            <v>0</v>
          </cell>
        </row>
        <row r="748">
          <cell r="C748">
            <v>760100</v>
          </cell>
          <cell r="D748" t="str">
            <v>ASUCD enterprises</v>
          </cell>
          <cell r="E748">
            <v>6721960.2300000004</v>
          </cell>
          <cell r="F748">
            <v>0</v>
          </cell>
          <cell r="G748">
            <v>6721960.2300000004</v>
          </cell>
          <cell r="H748">
            <v>0</v>
          </cell>
          <cell r="I748">
            <v>2794847.62</v>
          </cell>
          <cell r="J748">
            <v>4152573.73</v>
          </cell>
          <cell r="K748">
            <v>-225461.12</v>
          </cell>
        </row>
        <row r="749">
          <cell r="C749">
            <v>760999</v>
          </cell>
          <cell r="D749" t="str">
            <v>AUXILIARY UCOP ASSESSMENT</v>
          </cell>
          <cell r="E749">
            <v>-212397.99</v>
          </cell>
          <cell r="F749">
            <v>0</v>
          </cell>
          <cell r="G749">
            <v>-212397.99</v>
          </cell>
          <cell r="H749">
            <v>0</v>
          </cell>
          <cell r="I749">
            <v>0</v>
          </cell>
          <cell r="J749">
            <v>1112133.01</v>
          </cell>
          <cell r="K749">
            <v>-1324531</v>
          </cell>
        </row>
        <row r="750">
          <cell r="C750">
            <v>762605</v>
          </cell>
          <cell r="D750" t="str">
            <v>Bicycle operations</v>
          </cell>
          <cell r="E750">
            <v>94882.51</v>
          </cell>
          <cell r="F750">
            <v>0</v>
          </cell>
          <cell r="G750">
            <v>94882.51</v>
          </cell>
          <cell r="H750">
            <v>0</v>
          </cell>
          <cell r="I750">
            <v>48441.5</v>
          </cell>
          <cell r="J750">
            <v>47641.01</v>
          </cell>
          <cell r="K750">
            <v>-1200</v>
          </cell>
        </row>
        <row r="751">
          <cell r="C751">
            <v>761601</v>
          </cell>
          <cell r="D751" t="str">
            <v>Bodega marine laboratory housing</v>
          </cell>
          <cell r="E751">
            <v>199935.97</v>
          </cell>
          <cell r="F751">
            <v>0</v>
          </cell>
          <cell r="G751">
            <v>199935.97</v>
          </cell>
          <cell r="H751">
            <v>0</v>
          </cell>
          <cell r="I751">
            <v>156672.56</v>
          </cell>
          <cell r="J751">
            <v>231523.57</v>
          </cell>
          <cell r="K751">
            <v>-188260.16</v>
          </cell>
        </row>
        <row r="752">
          <cell r="C752">
            <v>760400</v>
          </cell>
          <cell r="D752" t="str">
            <v>Cooperative housing</v>
          </cell>
          <cell r="E752">
            <v>-1872172.67</v>
          </cell>
          <cell r="F752">
            <v>0</v>
          </cell>
          <cell r="G752">
            <v>-1872172.67</v>
          </cell>
          <cell r="H752">
            <v>0</v>
          </cell>
          <cell r="I752">
            <v>357630.26</v>
          </cell>
          <cell r="J752">
            <v>1984613.55</v>
          </cell>
          <cell r="K752">
            <v>-4214416.4800000004</v>
          </cell>
        </row>
        <row r="753">
          <cell r="C753">
            <v>760700</v>
          </cell>
          <cell r="D753" t="str">
            <v>Cuarto halls</v>
          </cell>
          <cell r="E753">
            <v>17290905.489999998</v>
          </cell>
          <cell r="F753">
            <v>0</v>
          </cell>
          <cell r="G753">
            <v>17290905.489999998</v>
          </cell>
          <cell r="H753">
            <v>0</v>
          </cell>
          <cell r="I753">
            <v>315747.52</v>
          </cell>
          <cell r="J753">
            <v>16975157.969999999</v>
          </cell>
          <cell r="K753">
            <v>0</v>
          </cell>
        </row>
        <row r="754">
          <cell r="C754">
            <v>769908</v>
          </cell>
          <cell r="D754" t="str">
            <v>General</v>
          </cell>
          <cell r="E754">
            <v>417149.52</v>
          </cell>
          <cell r="F754">
            <v>0</v>
          </cell>
          <cell r="G754">
            <v>417149.52</v>
          </cell>
          <cell r="H754">
            <v>0</v>
          </cell>
          <cell r="I754">
            <v>390417.8</v>
          </cell>
          <cell r="J754">
            <v>26731.72</v>
          </cell>
          <cell r="K754">
            <v>0</v>
          </cell>
        </row>
        <row r="755">
          <cell r="C755">
            <v>760170</v>
          </cell>
          <cell r="D755" t="str">
            <v>Housing central administration</v>
          </cell>
          <cell r="E755">
            <v>632330.84</v>
          </cell>
          <cell r="F755">
            <v>0</v>
          </cell>
          <cell r="G755">
            <v>632330.84</v>
          </cell>
          <cell r="H755">
            <v>0</v>
          </cell>
          <cell r="I755">
            <v>10637126.58</v>
          </cell>
          <cell r="J755">
            <v>-10002082.279999999</v>
          </cell>
          <cell r="K755">
            <v>-2713.46</v>
          </cell>
        </row>
        <row r="756">
          <cell r="C756">
            <v>760600</v>
          </cell>
          <cell r="D756" t="str">
            <v>Leach halls</v>
          </cell>
          <cell r="E756">
            <v>-95046.03</v>
          </cell>
          <cell r="F756">
            <v>0</v>
          </cell>
          <cell r="G756">
            <v>-95046.03</v>
          </cell>
          <cell r="H756">
            <v>0</v>
          </cell>
          <cell r="I756">
            <v>0</v>
          </cell>
          <cell r="J756">
            <v>-95046.03</v>
          </cell>
          <cell r="K756">
            <v>0</v>
          </cell>
        </row>
        <row r="757">
          <cell r="C757">
            <v>766415</v>
          </cell>
          <cell r="D757" t="str">
            <v>Memorial union - bookstore</v>
          </cell>
          <cell r="E757">
            <v>17927712.960000001</v>
          </cell>
          <cell r="F757">
            <v>0</v>
          </cell>
          <cell r="G757">
            <v>17927712.960000001</v>
          </cell>
          <cell r="H757">
            <v>0</v>
          </cell>
          <cell r="I757">
            <v>2797446.74</v>
          </cell>
          <cell r="J757">
            <v>15130378.970000001</v>
          </cell>
          <cell r="K757">
            <v>-112.75</v>
          </cell>
        </row>
        <row r="758">
          <cell r="C758">
            <v>766410</v>
          </cell>
          <cell r="D758" t="str">
            <v>Memorial union - general</v>
          </cell>
          <cell r="E758">
            <v>584568</v>
          </cell>
          <cell r="F758">
            <v>0</v>
          </cell>
          <cell r="G758">
            <v>584568</v>
          </cell>
          <cell r="H758">
            <v>0</v>
          </cell>
          <cell r="I758">
            <v>0</v>
          </cell>
          <cell r="J758">
            <v>584568</v>
          </cell>
          <cell r="K758">
            <v>0</v>
          </cell>
        </row>
        <row r="759">
          <cell r="C759">
            <v>769907</v>
          </cell>
          <cell r="D759" t="str">
            <v>Other</v>
          </cell>
          <cell r="E759">
            <v>-3507623.36</v>
          </cell>
          <cell r="F759">
            <v>0</v>
          </cell>
          <cell r="G759">
            <v>-3507623.36</v>
          </cell>
          <cell r="H759">
            <v>0</v>
          </cell>
          <cell r="I759">
            <v>355118.72</v>
          </cell>
          <cell r="J759">
            <v>-3797030.08</v>
          </cell>
          <cell r="K759">
            <v>-65712</v>
          </cell>
        </row>
        <row r="760">
          <cell r="C760">
            <v>762610</v>
          </cell>
          <cell r="D760" t="str">
            <v>Parking enforcement</v>
          </cell>
          <cell r="E760">
            <v>11174347.73</v>
          </cell>
          <cell r="F760">
            <v>0</v>
          </cell>
          <cell r="G760">
            <v>11174347.73</v>
          </cell>
          <cell r="H760">
            <v>0</v>
          </cell>
          <cell r="I760">
            <v>1780236.8</v>
          </cell>
          <cell r="J760">
            <v>10156406.58</v>
          </cell>
          <cell r="K760">
            <v>-762295.65</v>
          </cell>
        </row>
        <row r="761">
          <cell r="C761">
            <v>760180</v>
          </cell>
          <cell r="D761" t="str">
            <v>Privately developed housing</v>
          </cell>
          <cell r="E761">
            <v>87441.85</v>
          </cell>
          <cell r="F761">
            <v>0</v>
          </cell>
          <cell r="G761">
            <v>87441.85</v>
          </cell>
          <cell r="H761">
            <v>0</v>
          </cell>
          <cell r="I761">
            <v>196774.91</v>
          </cell>
          <cell r="J761">
            <v>252006.91</v>
          </cell>
          <cell r="K761">
            <v>-361339.97</v>
          </cell>
        </row>
        <row r="762">
          <cell r="C762">
            <v>761936</v>
          </cell>
          <cell r="D762" t="str">
            <v>RETAIL DINING &amp; CATERING SERVICES</v>
          </cell>
          <cell r="E762">
            <v>31954991.77</v>
          </cell>
          <cell r="F762">
            <v>0</v>
          </cell>
          <cell r="G762">
            <v>31954991.77</v>
          </cell>
          <cell r="H762">
            <v>0</v>
          </cell>
          <cell r="I762">
            <v>9873465.7200000007</v>
          </cell>
          <cell r="J762">
            <v>22153335.800000001</v>
          </cell>
          <cell r="K762">
            <v>-71809.75</v>
          </cell>
        </row>
        <row r="763">
          <cell r="C763">
            <v>761200</v>
          </cell>
          <cell r="D763" t="str">
            <v>Segundo hall</v>
          </cell>
          <cell r="E763">
            <v>8577083.7899999991</v>
          </cell>
          <cell r="F763">
            <v>0</v>
          </cell>
          <cell r="G763">
            <v>8577083.7899999991</v>
          </cell>
          <cell r="H763">
            <v>0</v>
          </cell>
          <cell r="I763">
            <v>456902.83</v>
          </cell>
          <cell r="J763">
            <v>8120530.21</v>
          </cell>
          <cell r="K763">
            <v>-349.25</v>
          </cell>
        </row>
        <row r="764">
          <cell r="C764">
            <v>761400</v>
          </cell>
          <cell r="D764" t="str">
            <v>Solano park apartments</v>
          </cell>
          <cell r="E764">
            <v>2681755.38</v>
          </cell>
          <cell r="F764">
            <v>0</v>
          </cell>
          <cell r="G764">
            <v>2681755.38</v>
          </cell>
          <cell r="H764">
            <v>0</v>
          </cell>
          <cell r="I764">
            <v>105376.68</v>
          </cell>
          <cell r="J764">
            <v>2576378.7000000002</v>
          </cell>
          <cell r="K764">
            <v>0</v>
          </cell>
        </row>
        <row r="765">
          <cell r="C765">
            <v>761700</v>
          </cell>
          <cell r="D765" t="str">
            <v>Tercero halls</v>
          </cell>
          <cell r="E765">
            <v>11301376.029999999</v>
          </cell>
          <cell r="F765">
            <v>0</v>
          </cell>
          <cell r="G765">
            <v>11301376.029999999</v>
          </cell>
          <cell r="H765">
            <v>0</v>
          </cell>
          <cell r="I765">
            <v>594737.63</v>
          </cell>
          <cell r="J765">
            <v>10706638.4</v>
          </cell>
          <cell r="K765">
            <v>0</v>
          </cell>
        </row>
        <row r="766">
          <cell r="C766">
            <v>762620</v>
          </cell>
          <cell r="D766" t="str">
            <v>Unitrans bus service</v>
          </cell>
          <cell r="E766">
            <v>2458862.7599999998</v>
          </cell>
          <cell r="F766">
            <v>0</v>
          </cell>
          <cell r="G766">
            <v>2441526.9900000002</v>
          </cell>
          <cell r="H766">
            <v>17335.77</v>
          </cell>
          <cell r="I766">
            <v>1331999.9099999999</v>
          </cell>
          <cell r="J766">
            <v>1405511.47</v>
          </cell>
          <cell r="K766">
            <v>-278648.62</v>
          </cell>
        </row>
        <row r="767">
          <cell r="C767">
            <v>766610</v>
          </cell>
          <cell r="D767" t="str">
            <v>University airport</v>
          </cell>
          <cell r="E767">
            <v>564742.93999999994</v>
          </cell>
          <cell r="F767">
            <v>0</v>
          </cell>
          <cell r="G767">
            <v>564742.93999999994</v>
          </cell>
          <cell r="H767">
            <v>0</v>
          </cell>
          <cell r="I767">
            <v>30633.9</v>
          </cell>
          <cell r="J767">
            <v>544189.6</v>
          </cell>
          <cell r="K767">
            <v>-10080.56</v>
          </cell>
        </row>
        <row r="768">
          <cell r="C768">
            <v>766518</v>
          </cell>
          <cell r="D768" t="str">
            <v>Vending concessions</v>
          </cell>
          <cell r="E768">
            <v>3665.3</v>
          </cell>
          <cell r="F768">
            <v>0</v>
          </cell>
          <cell r="G768">
            <v>3665.3</v>
          </cell>
          <cell r="H768">
            <v>0</v>
          </cell>
          <cell r="I768">
            <v>0</v>
          </cell>
          <cell r="J768">
            <v>3665.3</v>
          </cell>
          <cell r="K768">
            <v>0</v>
          </cell>
        </row>
        <row r="769">
          <cell r="C769">
            <v>767480</v>
          </cell>
          <cell r="D769" t="str">
            <v>Veterinary medical tulare housing</v>
          </cell>
          <cell r="E769">
            <v>11800.55</v>
          </cell>
          <cell r="F769">
            <v>0</v>
          </cell>
          <cell r="G769">
            <v>11800.55</v>
          </cell>
          <cell r="H769">
            <v>0</v>
          </cell>
          <cell r="I769">
            <v>4411</v>
          </cell>
          <cell r="J769">
            <v>7831.55</v>
          </cell>
          <cell r="K769">
            <v>-442</v>
          </cell>
        </row>
        <row r="770">
          <cell r="C770">
            <v>769235</v>
          </cell>
          <cell r="D770" t="str">
            <v>Z-CAPITAL EXPENSE ELIMINATION</v>
          </cell>
          <cell r="E770">
            <v>-1557259.22</v>
          </cell>
          <cell r="F770">
            <v>0</v>
          </cell>
          <cell r="G770">
            <v>-1562780.12</v>
          </cell>
          <cell r="H770">
            <v>5520.9</v>
          </cell>
          <cell r="I770">
            <v>0</v>
          </cell>
          <cell r="J770">
            <v>-1557259.22</v>
          </cell>
          <cell r="K770">
            <v>0</v>
          </cell>
        </row>
        <row r="773">
          <cell r="C773">
            <v>800000</v>
          </cell>
          <cell r="D773" t="str">
            <v>Agency account</v>
          </cell>
          <cell r="E773">
            <v>0</v>
          </cell>
          <cell r="F773">
            <v>0</v>
          </cell>
          <cell r="G773">
            <v>0</v>
          </cell>
          <cell r="H773">
            <v>0</v>
          </cell>
          <cell r="I773">
            <v>680744.95999999996</v>
          </cell>
          <cell r="J773">
            <v>-626048.35</v>
          </cell>
          <cell r="K773">
            <v>-54696.61</v>
          </cell>
        </row>
        <row r="774">
          <cell r="C774">
            <v>0</v>
          </cell>
          <cell r="D774" t="str">
            <v>Unallocated/Provision/Agency Accounts</v>
          </cell>
          <cell r="E774">
            <v>0</v>
          </cell>
          <cell r="F774">
            <v>0</v>
          </cell>
          <cell r="G774">
            <v>0</v>
          </cell>
          <cell r="H774">
            <v>0</v>
          </cell>
          <cell r="I774">
            <v>-680744.95999999996</v>
          </cell>
          <cell r="J774">
            <v>680744.95999999996</v>
          </cell>
          <cell r="K774">
            <v>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69"/>
  <sheetViews>
    <sheetView tabSelected="1" zoomScaleNormal="100" zoomScaleSheetLayoutView="100" workbookViewId="0">
      <pane ySplit="3" topLeftCell="A1055" activePane="bottomLeft" state="frozen"/>
      <selection pane="bottomLeft"/>
    </sheetView>
  </sheetViews>
  <sheetFormatPr defaultColWidth="9.140625" defaultRowHeight="12.75" x14ac:dyDescent="0.2"/>
  <cols>
    <col min="1" max="1" width="2" style="6" customWidth="1"/>
    <col min="2" max="2" width="1.28515625" style="6" customWidth="1"/>
    <col min="3" max="3" width="1.140625" style="6" customWidth="1"/>
    <col min="4" max="4" width="1.140625" style="9" customWidth="1"/>
    <col min="5" max="5" width="32.5703125" style="6" customWidth="1"/>
    <col min="6" max="6" width="12" style="43" bestFit="1" customWidth="1"/>
    <col min="7" max="7" width="0.85546875" style="44" customWidth="1"/>
    <col min="8" max="8" width="13.42578125" style="43" bestFit="1" customWidth="1"/>
    <col min="9" max="9" width="1" style="43" customWidth="1"/>
    <col min="10" max="10" width="11.28515625" style="43" bestFit="1" customWidth="1"/>
    <col min="11" max="11" width="1" style="43" customWidth="1"/>
    <col min="12" max="12" width="10.7109375" style="43" customWidth="1"/>
    <col min="13" max="13" width="1" style="43" customWidth="1"/>
    <col min="14" max="14" width="11.28515625" style="43" bestFit="1" customWidth="1"/>
    <col min="15" max="15" width="1" style="43" customWidth="1"/>
    <col min="16" max="16" width="11.28515625" style="43" bestFit="1" customWidth="1"/>
    <col min="17" max="17" width="1" style="43" customWidth="1"/>
    <col min="18" max="18" width="10.7109375" style="43" customWidth="1"/>
    <col min="19" max="19" width="10.42578125" style="5" customWidth="1"/>
    <col min="20" max="16384" width="9.140625" style="6"/>
  </cols>
  <sheetData>
    <row r="1" spans="1:21" ht="21.75" customHeight="1" x14ac:dyDescent="0.2">
      <c r="A1" s="2"/>
      <c r="B1" s="2"/>
      <c r="C1" s="2"/>
      <c r="D1" s="3"/>
      <c r="E1" s="4" t="s">
        <v>16</v>
      </c>
      <c r="F1" s="32" t="s">
        <v>16</v>
      </c>
      <c r="G1" s="33"/>
      <c r="H1" s="34" t="s">
        <v>17</v>
      </c>
      <c r="I1" s="34"/>
      <c r="J1" s="34"/>
      <c r="K1" s="34"/>
      <c r="L1" s="34"/>
      <c r="M1" s="35"/>
      <c r="N1" s="34" t="s">
        <v>18</v>
      </c>
      <c r="O1" s="34"/>
      <c r="P1" s="34"/>
      <c r="Q1" s="34"/>
      <c r="R1" s="34"/>
    </row>
    <row r="2" spans="1:21" s="7" customFormat="1" ht="33.75" customHeight="1" x14ac:dyDescent="0.2">
      <c r="E2" s="7" t="s">
        <v>16</v>
      </c>
      <c r="F2" s="36" t="s">
        <v>4</v>
      </c>
      <c r="G2" s="37"/>
      <c r="H2" s="38" t="s">
        <v>19</v>
      </c>
      <c r="I2" s="38"/>
      <c r="J2" s="38"/>
      <c r="K2" s="39"/>
      <c r="L2" s="40" t="s">
        <v>5</v>
      </c>
      <c r="M2" s="41"/>
      <c r="N2" s="36" t="s">
        <v>20</v>
      </c>
      <c r="O2" s="42"/>
      <c r="P2" s="36" t="s">
        <v>3</v>
      </c>
      <c r="Q2" s="42"/>
      <c r="R2" s="36" t="s">
        <v>21</v>
      </c>
      <c r="S2" s="8"/>
    </row>
    <row r="3" spans="1:21" ht="17.100000000000001" customHeight="1" x14ac:dyDescent="0.2">
      <c r="H3" s="45" t="s">
        <v>22</v>
      </c>
      <c r="J3" s="46" t="s">
        <v>23</v>
      </c>
      <c r="R3" s="43" t="s">
        <v>16</v>
      </c>
    </row>
    <row r="4" spans="1:21" x14ac:dyDescent="0.2">
      <c r="A4" s="10" t="s">
        <v>24</v>
      </c>
      <c r="B4" s="10"/>
    </row>
    <row r="5" spans="1:21" x14ac:dyDescent="0.2">
      <c r="A5" s="11" t="s">
        <v>25</v>
      </c>
      <c r="B5" s="11"/>
      <c r="E5" s="10"/>
    </row>
    <row r="6" spans="1:21" x14ac:dyDescent="0.2">
      <c r="A6" s="11"/>
      <c r="B6" s="11"/>
      <c r="E6" s="10"/>
    </row>
    <row r="7" spans="1:21" x14ac:dyDescent="0.2">
      <c r="B7" s="6" t="s">
        <v>26</v>
      </c>
    </row>
    <row r="8" spans="1:21" s="78" customFormat="1" x14ac:dyDescent="0.2">
      <c r="C8" s="78" t="s">
        <v>27</v>
      </c>
      <c r="D8" s="53"/>
      <c r="F8" s="43">
        <f>SUM(H8:L8)</f>
        <v>9463000</v>
      </c>
      <c r="G8" s="47"/>
      <c r="H8" s="43">
        <v>3250000</v>
      </c>
      <c r="I8" s="47"/>
      <c r="J8" s="43">
        <v>42000</v>
      </c>
      <c r="K8" s="47"/>
      <c r="L8" s="43">
        <v>6171000</v>
      </c>
      <c r="M8" s="47"/>
      <c r="N8" s="43">
        <v>3522000</v>
      </c>
      <c r="O8" s="47"/>
      <c r="P8" s="43">
        <v>5941000</v>
      </c>
      <c r="Q8" s="47"/>
      <c r="R8" s="43">
        <v>0</v>
      </c>
      <c r="S8" s="43">
        <f t="shared" ref="S8:S21" si="0">SUM(N8:P8)-R8-F8</f>
        <v>0</v>
      </c>
    </row>
    <row r="9" spans="1:21" x14ac:dyDescent="0.2">
      <c r="B9" s="9"/>
      <c r="C9" s="54" t="s">
        <v>252</v>
      </c>
      <c r="E9" s="13"/>
      <c r="F9" s="43">
        <f>SUM(H9:L9)</f>
        <v>1000</v>
      </c>
      <c r="G9" s="47"/>
      <c r="H9" s="43">
        <v>1000</v>
      </c>
      <c r="I9" s="47"/>
      <c r="J9" s="43">
        <v>0</v>
      </c>
      <c r="K9" s="47"/>
      <c r="L9" s="43">
        <v>0</v>
      </c>
      <c r="M9" s="47"/>
      <c r="N9" s="43">
        <v>0</v>
      </c>
      <c r="O9" s="47"/>
      <c r="P9" s="43">
        <v>1000</v>
      </c>
      <c r="Q9" s="47"/>
      <c r="R9" s="43">
        <v>0</v>
      </c>
      <c r="S9" s="43">
        <f t="shared" si="0"/>
        <v>0</v>
      </c>
      <c r="T9" s="12"/>
      <c r="U9" s="78"/>
    </row>
    <row r="10" spans="1:21" x14ac:dyDescent="0.2">
      <c r="B10" s="9"/>
      <c r="C10" s="54" t="s">
        <v>28</v>
      </c>
      <c r="F10" s="43">
        <f>SUM(H10:L10)</f>
        <v>10342000</v>
      </c>
      <c r="G10" s="47"/>
      <c r="H10" s="43">
        <v>4832000</v>
      </c>
      <c r="I10" s="47"/>
      <c r="J10" s="43">
        <v>2081000</v>
      </c>
      <c r="K10" s="47"/>
      <c r="L10" s="43">
        <v>3429000</v>
      </c>
      <c r="M10" s="47"/>
      <c r="N10" s="43">
        <v>4967000</v>
      </c>
      <c r="O10" s="47"/>
      <c r="P10" s="43">
        <v>5512000</v>
      </c>
      <c r="Q10" s="47"/>
      <c r="R10" s="43">
        <v>137000</v>
      </c>
      <c r="S10" s="43">
        <f t="shared" si="0"/>
        <v>0</v>
      </c>
      <c r="T10" s="12"/>
      <c r="U10" s="78"/>
    </row>
    <row r="11" spans="1:21" x14ac:dyDescent="0.2">
      <c r="B11" s="9"/>
      <c r="C11" s="54" t="s">
        <v>29</v>
      </c>
      <c r="F11" s="43">
        <f>SUM(H11:L11)</f>
        <v>331000</v>
      </c>
      <c r="G11" s="47"/>
      <c r="H11" s="43">
        <v>314000</v>
      </c>
      <c r="I11" s="47"/>
      <c r="J11" s="43">
        <v>10000</v>
      </c>
      <c r="K11" s="47"/>
      <c r="L11" s="43">
        <v>7000</v>
      </c>
      <c r="M11" s="47"/>
      <c r="N11" s="43">
        <v>137000</v>
      </c>
      <c r="O11" s="47"/>
      <c r="P11" s="43">
        <v>232000</v>
      </c>
      <c r="Q11" s="47"/>
      <c r="R11" s="43">
        <v>38000</v>
      </c>
      <c r="S11" s="43">
        <f t="shared" si="0"/>
        <v>0</v>
      </c>
      <c r="T11" s="12"/>
      <c r="U11" s="78"/>
    </row>
    <row r="12" spans="1:21" x14ac:dyDescent="0.2">
      <c r="B12" s="9"/>
      <c r="C12" s="56" t="s">
        <v>463</v>
      </c>
      <c r="D12" s="6"/>
      <c r="F12" s="43">
        <f t="shared" ref="F12:F36" si="1">SUM(H12:L12)</f>
        <v>5821000</v>
      </c>
      <c r="G12" s="47"/>
      <c r="H12" s="43">
        <v>1474000</v>
      </c>
      <c r="I12" s="47"/>
      <c r="J12" s="43">
        <v>205000</v>
      </c>
      <c r="K12" s="47"/>
      <c r="L12" s="43">
        <v>4142000</v>
      </c>
      <c r="M12" s="47"/>
      <c r="N12" s="43">
        <v>3227000</v>
      </c>
      <c r="O12" s="47"/>
      <c r="P12" s="43">
        <v>2875000</v>
      </c>
      <c r="Q12" s="47"/>
      <c r="R12" s="43">
        <v>281000</v>
      </c>
      <c r="S12" s="43">
        <f t="shared" si="0"/>
        <v>0</v>
      </c>
      <c r="T12" s="12"/>
      <c r="U12" s="78"/>
    </row>
    <row r="13" spans="1:21" x14ac:dyDescent="0.2">
      <c r="A13" s="9"/>
      <c r="B13" s="9"/>
      <c r="C13" s="54" t="s">
        <v>30</v>
      </c>
      <c r="F13" s="43">
        <f t="shared" si="1"/>
        <v>0</v>
      </c>
      <c r="G13" s="47"/>
      <c r="H13" s="43">
        <v>0</v>
      </c>
      <c r="I13" s="47"/>
      <c r="J13" s="43">
        <v>0</v>
      </c>
      <c r="K13" s="47"/>
      <c r="L13" s="43">
        <v>0</v>
      </c>
      <c r="M13" s="47"/>
      <c r="N13" s="43">
        <v>0</v>
      </c>
      <c r="O13" s="47"/>
      <c r="P13" s="43">
        <v>0</v>
      </c>
      <c r="Q13" s="47"/>
      <c r="R13" s="43">
        <v>0</v>
      </c>
      <c r="S13" s="43">
        <f t="shared" si="0"/>
        <v>0</v>
      </c>
      <c r="T13" s="12"/>
      <c r="U13" s="78"/>
    </row>
    <row r="14" spans="1:21" x14ac:dyDescent="0.2">
      <c r="A14" s="9"/>
      <c r="B14" s="9"/>
      <c r="C14" s="54" t="s">
        <v>535</v>
      </c>
      <c r="F14" s="43">
        <f t="shared" si="1"/>
        <v>2798000</v>
      </c>
      <c r="G14" s="47"/>
      <c r="H14" s="43">
        <v>1696000</v>
      </c>
      <c r="I14" s="47"/>
      <c r="J14" s="43">
        <v>107000</v>
      </c>
      <c r="K14" s="47"/>
      <c r="L14" s="43">
        <v>995000</v>
      </c>
      <c r="M14" s="47"/>
      <c r="N14" s="43">
        <v>1722000</v>
      </c>
      <c r="O14" s="47"/>
      <c r="P14" s="43">
        <v>1076000</v>
      </c>
      <c r="Q14" s="47"/>
      <c r="R14" s="43">
        <v>0</v>
      </c>
      <c r="S14" s="43">
        <f t="shared" si="0"/>
        <v>0</v>
      </c>
      <c r="T14" s="12"/>
      <c r="U14" s="78"/>
    </row>
    <row r="15" spans="1:21" s="78" customFormat="1" x14ac:dyDescent="0.2">
      <c r="A15" s="53"/>
      <c r="B15" s="53"/>
      <c r="C15" s="54" t="s">
        <v>482</v>
      </c>
      <c r="D15" s="53"/>
      <c r="F15" s="43">
        <f t="shared" ref="F15" si="2">SUM(H15:L15)</f>
        <v>4727000</v>
      </c>
      <c r="G15" s="47"/>
      <c r="H15" s="43">
        <v>4701000</v>
      </c>
      <c r="I15" s="47"/>
      <c r="J15" s="43">
        <v>26000</v>
      </c>
      <c r="K15" s="47"/>
      <c r="L15" s="43">
        <v>0</v>
      </c>
      <c r="M15" s="47"/>
      <c r="N15" s="43">
        <v>3018000</v>
      </c>
      <c r="O15" s="47"/>
      <c r="P15" s="43">
        <v>1709000</v>
      </c>
      <c r="Q15" s="47"/>
      <c r="R15" s="43">
        <v>0</v>
      </c>
      <c r="S15" s="43">
        <f t="shared" si="0"/>
        <v>0</v>
      </c>
      <c r="T15" s="77"/>
    </row>
    <row r="16" spans="1:21" x14ac:dyDescent="0.2">
      <c r="B16" s="9"/>
      <c r="C16" s="54" t="s">
        <v>31</v>
      </c>
      <c r="F16" s="43">
        <f t="shared" si="1"/>
        <v>11042000</v>
      </c>
      <c r="G16" s="47"/>
      <c r="H16" s="43">
        <v>2463000</v>
      </c>
      <c r="I16" s="47"/>
      <c r="J16" s="43">
        <v>472000</v>
      </c>
      <c r="K16" s="47"/>
      <c r="L16" s="43">
        <v>8107000</v>
      </c>
      <c r="M16" s="47"/>
      <c r="N16" s="43">
        <v>5031000</v>
      </c>
      <c r="O16" s="47"/>
      <c r="P16" s="43">
        <v>6017000</v>
      </c>
      <c r="Q16" s="47"/>
      <c r="R16" s="43">
        <v>6000</v>
      </c>
      <c r="S16" s="43">
        <f t="shared" si="0"/>
        <v>0</v>
      </c>
      <c r="T16" s="12"/>
      <c r="U16" s="78"/>
    </row>
    <row r="17" spans="1:21" x14ac:dyDescent="0.2">
      <c r="B17" s="9"/>
      <c r="C17" s="54" t="s">
        <v>32</v>
      </c>
      <c r="F17" s="43">
        <f t="shared" si="1"/>
        <v>197000</v>
      </c>
      <c r="G17" s="47"/>
      <c r="H17" s="43">
        <v>30000</v>
      </c>
      <c r="I17" s="47"/>
      <c r="J17" s="43">
        <v>0</v>
      </c>
      <c r="K17" s="47"/>
      <c r="L17" s="43">
        <v>167000</v>
      </c>
      <c r="M17" s="47"/>
      <c r="N17" s="43">
        <v>140000</v>
      </c>
      <c r="O17" s="47"/>
      <c r="P17" s="43">
        <v>57000</v>
      </c>
      <c r="Q17" s="47"/>
      <c r="R17" s="43">
        <v>0</v>
      </c>
      <c r="S17" s="43">
        <f t="shared" si="0"/>
        <v>0</v>
      </c>
      <c r="T17" s="12"/>
      <c r="U17" s="78"/>
    </row>
    <row r="18" spans="1:21" x14ac:dyDescent="0.2">
      <c r="B18" s="9"/>
      <c r="C18" s="54" t="s">
        <v>33</v>
      </c>
      <c r="F18" s="43">
        <f t="shared" si="1"/>
        <v>4931000</v>
      </c>
      <c r="G18" s="47"/>
      <c r="H18" s="43">
        <v>1348000</v>
      </c>
      <c r="I18" s="47"/>
      <c r="J18" s="43">
        <v>127000</v>
      </c>
      <c r="K18" s="47"/>
      <c r="L18" s="43">
        <v>3456000</v>
      </c>
      <c r="M18" s="47"/>
      <c r="N18" s="43">
        <v>2937000</v>
      </c>
      <c r="O18" s="47"/>
      <c r="P18" s="43">
        <v>1995000</v>
      </c>
      <c r="Q18" s="47"/>
      <c r="R18" s="43">
        <v>1000</v>
      </c>
      <c r="S18" s="43">
        <f t="shared" si="0"/>
        <v>0</v>
      </c>
      <c r="T18" s="12"/>
      <c r="U18" s="78"/>
    </row>
    <row r="19" spans="1:21" x14ac:dyDescent="0.2">
      <c r="B19" s="9"/>
      <c r="C19" s="55" t="s">
        <v>34</v>
      </c>
      <c r="F19" s="43">
        <f t="shared" si="1"/>
        <v>6229000</v>
      </c>
      <c r="G19" s="47"/>
      <c r="H19" s="43">
        <v>1397000</v>
      </c>
      <c r="I19" s="47"/>
      <c r="J19" s="43">
        <v>74000</v>
      </c>
      <c r="K19" s="47"/>
      <c r="L19" s="43">
        <v>4758000</v>
      </c>
      <c r="M19" s="47"/>
      <c r="N19" s="43">
        <v>2989000</v>
      </c>
      <c r="O19" s="47"/>
      <c r="P19" s="43">
        <v>3240000</v>
      </c>
      <c r="Q19" s="47"/>
      <c r="R19" s="43">
        <v>0</v>
      </c>
      <c r="S19" s="43">
        <f t="shared" si="0"/>
        <v>0</v>
      </c>
      <c r="T19" s="12"/>
      <c r="U19" s="78"/>
    </row>
    <row r="20" spans="1:21" x14ac:dyDescent="0.2">
      <c r="A20" s="9"/>
      <c r="B20" s="9"/>
      <c r="C20" s="54" t="s">
        <v>35</v>
      </c>
      <c r="F20" s="43">
        <f t="shared" si="1"/>
        <v>3019000</v>
      </c>
      <c r="G20" s="47"/>
      <c r="H20" s="43">
        <v>1395000</v>
      </c>
      <c r="I20" s="47"/>
      <c r="J20" s="43">
        <v>87000</v>
      </c>
      <c r="K20" s="47"/>
      <c r="L20" s="43">
        <v>1537000</v>
      </c>
      <c r="M20" s="47"/>
      <c r="N20" s="43">
        <v>1775000</v>
      </c>
      <c r="O20" s="47"/>
      <c r="P20" s="43">
        <v>1244000</v>
      </c>
      <c r="Q20" s="47"/>
      <c r="R20" s="43">
        <v>0</v>
      </c>
      <c r="S20" s="43">
        <f t="shared" si="0"/>
        <v>0</v>
      </c>
      <c r="T20" s="12"/>
      <c r="U20" s="78"/>
    </row>
    <row r="21" spans="1:21" s="78" customFormat="1" x14ac:dyDescent="0.2">
      <c r="A21" s="53"/>
      <c r="B21" s="53"/>
      <c r="C21" s="54" t="s">
        <v>530</v>
      </c>
      <c r="D21" s="53"/>
      <c r="F21" s="43">
        <f t="shared" si="1"/>
        <v>134000</v>
      </c>
      <c r="G21" s="47"/>
      <c r="H21" s="43">
        <v>3000</v>
      </c>
      <c r="I21" s="47"/>
      <c r="J21" s="43">
        <v>33000</v>
      </c>
      <c r="K21" s="47"/>
      <c r="L21" s="43">
        <v>98000</v>
      </c>
      <c r="M21" s="47"/>
      <c r="N21" s="43">
        <v>61000</v>
      </c>
      <c r="O21" s="47"/>
      <c r="P21" s="43">
        <v>73000</v>
      </c>
      <c r="Q21" s="47"/>
      <c r="R21" s="43">
        <v>0</v>
      </c>
      <c r="S21" s="43">
        <f t="shared" si="0"/>
        <v>0</v>
      </c>
      <c r="T21" s="77"/>
    </row>
    <row r="22" spans="1:21" x14ac:dyDescent="0.2">
      <c r="B22" s="9"/>
      <c r="C22" s="55" t="s">
        <v>36</v>
      </c>
      <c r="F22" s="43">
        <f t="shared" si="1"/>
        <v>7304000</v>
      </c>
      <c r="G22" s="47"/>
      <c r="H22" s="43">
        <v>1849000</v>
      </c>
      <c r="I22" s="47"/>
      <c r="J22" s="43">
        <v>466000</v>
      </c>
      <c r="K22" s="47"/>
      <c r="L22" s="43">
        <v>4989000</v>
      </c>
      <c r="M22" s="47"/>
      <c r="N22" s="43">
        <v>3870000</v>
      </c>
      <c r="O22" s="47"/>
      <c r="P22" s="43">
        <v>3459000</v>
      </c>
      <c r="Q22" s="47"/>
      <c r="R22" s="43">
        <v>25000</v>
      </c>
      <c r="S22" s="43">
        <f t="shared" ref="S22:S43" si="3">SUM(N22:P22)-R22-F22</f>
        <v>0</v>
      </c>
      <c r="T22" s="12"/>
      <c r="U22" s="78"/>
    </row>
    <row r="23" spans="1:21" x14ac:dyDescent="0.2">
      <c r="B23" s="9"/>
      <c r="C23" s="55" t="s">
        <v>22</v>
      </c>
      <c r="F23" s="43">
        <f t="shared" si="1"/>
        <v>6473000</v>
      </c>
      <c r="G23" s="47"/>
      <c r="H23" s="43">
        <v>2286000</v>
      </c>
      <c r="I23" s="47"/>
      <c r="J23" s="43">
        <v>848000</v>
      </c>
      <c r="K23" s="47"/>
      <c r="L23" s="43">
        <v>3339000</v>
      </c>
      <c r="M23" s="47"/>
      <c r="N23" s="43">
        <v>2919000</v>
      </c>
      <c r="O23" s="47"/>
      <c r="P23" s="43">
        <v>4638000</v>
      </c>
      <c r="Q23" s="47"/>
      <c r="R23" s="43">
        <v>1084000</v>
      </c>
      <c r="S23" s="43">
        <f t="shared" si="3"/>
        <v>0</v>
      </c>
      <c r="T23" s="12"/>
      <c r="U23" s="78"/>
    </row>
    <row r="24" spans="1:21" x14ac:dyDescent="0.2">
      <c r="B24" s="9"/>
      <c r="C24" s="55" t="s">
        <v>37</v>
      </c>
      <c r="F24" s="43">
        <f t="shared" si="1"/>
        <v>277000</v>
      </c>
      <c r="G24" s="47"/>
      <c r="H24" s="43">
        <v>148000</v>
      </c>
      <c r="I24" s="47"/>
      <c r="J24" s="43">
        <v>24000</v>
      </c>
      <c r="K24" s="47"/>
      <c r="L24" s="43">
        <v>105000</v>
      </c>
      <c r="M24" s="47"/>
      <c r="N24" s="43">
        <v>134000</v>
      </c>
      <c r="O24" s="47"/>
      <c r="P24" s="43">
        <v>142000</v>
      </c>
      <c r="Q24" s="47"/>
      <c r="R24" s="43">
        <v>-1000</v>
      </c>
      <c r="S24" s="43">
        <f t="shared" si="3"/>
        <v>0</v>
      </c>
      <c r="T24" s="12"/>
      <c r="U24" s="78"/>
    </row>
    <row r="25" spans="1:21" x14ac:dyDescent="0.2">
      <c r="B25" s="9"/>
      <c r="C25" s="55" t="s">
        <v>38</v>
      </c>
      <c r="E25" s="15"/>
      <c r="F25" s="43">
        <f t="shared" si="1"/>
        <v>10507000</v>
      </c>
      <c r="G25" s="47"/>
      <c r="H25" s="43">
        <v>3396000</v>
      </c>
      <c r="I25" s="47"/>
      <c r="J25" s="43">
        <v>531000</v>
      </c>
      <c r="K25" s="47"/>
      <c r="L25" s="43">
        <v>6580000</v>
      </c>
      <c r="M25" s="47"/>
      <c r="N25" s="43">
        <v>5695000</v>
      </c>
      <c r="O25" s="47"/>
      <c r="P25" s="43">
        <v>4903000</v>
      </c>
      <c r="Q25" s="47"/>
      <c r="R25" s="43">
        <v>91000</v>
      </c>
      <c r="S25" s="43">
        <f t="shared" si="3"/>
        <v>0</v>
      </c>
      <c r="T25" s="12"/>
      <c r="U25" s="78"/>
    </row>
    <row r="26" spans="1:21" x14ac:dyDescent="0.2">
      <c r="B26" s="9"/>
      <c r="C26" s="54" t="s">
        <v>39</v>
      </c>
      <c r="F26" s="43">
        <f t="shared" si="1"/>
        <v>360000</v>
      </c>
      <c r="G26" s="47"/>
      <c r="H26" s="43">
        <v>356000</v>
      </c>
      <c r="I26" s="47"/>
      <c r="J26" s="43">
        <v>3000</v>
      </c>
      <c r="K26" s="47"/>
      <c r="L26" s="43">
        <v>1000</v>
      </c>
      <c r="M26" s="47"/>
      <c r="N26" s="43">
        <v>239000</v>
      </c>
      <c r="O26" s="47"/>
      <c r="P26" s="43">
        <v>121000</v>
      </c>
      <c r="Q26" s="47"/>
      <c r="R26" s="43">
        <v>0</v>
      </c>
      <c r="S26" s="43">
        <f t="shared" si="3"/>
        <v>0</v>
      </c>
      <c r="T26" s="12"/>
      <c r="U26" s="78"/>
    </row>
    <row r="27" spans="1:21" x14ac:dyDescent="0.2">
      <c r="A27" s="9"/>
      <c r="B27" s="9"/>
      <c r="C27" s="54" t="s">
        <v>40</v>
      </c>
      <c r="F27" s="43">
        <f t="shared" si="1"/>
        <v>492000</v>
      </c>
      <c r="G27" s="47"/>
      <c r="H27" s="43">
        <v>295000</v>
      </c>
      <c r="I27" s="47"/>
      <c r="J27" s="43">
        <v>0</v>
      </c>
      <c r="K27" s="47"/>
      <c r="L27" s="43">
        <v>197000</v>
      </c>
      <c r="M27" s="47"/>
      <c r="N27" s="43">
        <v>327000</v>
      </c>
      <c r="O27" s="47"/>
      <c r="P27" s="43">
        <v>165000</v>
      </c>
      <c r="Q27" s="47"/>
      <c r="R27" s="43">
        <v>0</v>
      </c>
      <c r="S27" s="43">
        <f t="shared" si="3"/>
        <v>0</v>
      </c>
      <c r="T27" s="12"/>
      <c r="U27" s="78"/>
    </row>
    <row r="28" spans="1:21" x14ac:dyDescent="0.2">
      <c r="A28" s="9"/>
      <c r="B28" s="9"/>
      <c r="C28" s="54" t="s">
        <v>41</v>
      </c>
      <c r="F28" s="43">
        <f t="shared" si="1"/>
        <v>2331000</v>
      </c>
      <c r="G28" s="47"/>
      <c r="H28" s="43">
        <v>895000</v>
      </c>
      <c r="I28" s="47"/>
      <c r="J28" s="43">
        <v>60000</v>
      </c>
      <c r="K28" s="47"/>
      <c r="L28" s="43">
        <v>1376000</v>
      </c>
      <c r="M28" s="47"/>
      <c r="N28" s="43">
        <v>1345000</v>
      </c>
      <c r="O28" s="47"/>
      <c r="P28" s="43">
        <v>986000</v>
      </c>
      <c r="Q28" s="47"/>
      <c r="R28" s="43">
        <v>0</v>
      </c>
      <c r="S28" s="43">
        <f t="shared" si="3"/>
        <v>0</v>
      </c>
      <c r="T28" s="12"/>
      <c r="U28" s="78"/>
    </row>
    <row r="29" spans="1:21" s="52" customFormat="1" x14ac:dyDescent="0.2">
      <c r="A29" s="53"/>
      <c r="B29" s="53"/>
      <c r="C29" s="54" t="s">
        <v>470</v>
      </c>
      <c r="D29" s="53"/>
      <c r="F29" s="43">
        <f t="shared" si="1"/>
        <v>77000</v>
      </c>
      <c r="G29" s="47"/>
      <c r="H29" s="43">
        <v>77000</v>
      </c>
      <c r="I29" s="47"/>
      <c r="J29" s="43">
        <v>0</v>
      </c>
      <c r="K29" s="47"/>
      <c r="L29" s="43">
        <v>0</v>
      </c>
      <c r="M29" s="47"/>
      <c r="N29" s="43">
        <v>55000</v>
      </c>
      <c r="O29" s="47"/>
      <c r="P29" s="43">
        <v>22000</v>
      </c>
      <c r="Q29" s="47"/>
      <c r="R29" s="43">
        <v>0</v>
      </c>
      <c r="S29" s="43">
        <f t="shared" si="3"/>
        <v>0</v>
      </c>
      <c r="T29" s="12"/>
      <c r="U29" s="78"/>
    </row>
    <row r="30" spans="1:21" x14ac:dyDescent="0.2">
      <c r="B30" s="9"/>
      <c r="C30" s="54" t="s">
        <v>42</v>
      </c>
      <c r="F30" s="43">
        <f t="shared" si="1"/>
        <v>290000</v>
      </c>
      <c r="G30" s="47"/>
      <c r="H30" s="43">
        <v>51000</v>
      </c>
      <c r="I30" s="47"/>
      <c r="J30" s="43">
        <v>0</v>
      </c>
      <c r="K30" s="47"/>
      <c r="L30" s="43">
        <v>239000</v>
      </c>
      <c r="M30" s="47"/>
      <c r="N30" s="43">
        <v>120000</v>
      </c>
      <c r="O30" s="47"/>
      <c r="P30" s="43">
        <v>170000</v>
      </c>
      <c r="Q30" s="47"/>
      <c r="R30" s="43">
        <v>0</v>
      </c>
      <c r="S30" s="43">
        <f t="shared" si="3"/>
        <v>0</v>
      </c>
      <c r="T30" s="12"/>
      <c r="U30" s="78"/>
    </row>
    <row r="31" spans="1:21" x14ac:dyDescent="0.2">
      <c r="C31" s="54" t="s">
        <v>113</v>
      </c>
      <c r="F31" s="43">
        <f t="shared" si="1"/>
        <v>1472000</v>
      </c>
      <c r="G31" s="47"/>
      <c r="H31" s="43">
        <v>383000</v>
      </c>
      <c r="I31" s="47"/>
      <c r="J31" s="43">
        <v>37000</v>
      </c>
      <c r="K31" s="47"/>
      <c r="L31" s="43">
        <v>1052000</v>
      </c>
      <c r="M31" s="47"/>
      <c r="N31" s="43">
        <v>792000</v>
      </c>
      <c r="O31" s="47"/>
      <c r="P31" s="43">
        <v>679000</v>
      </c>
      <c r="Q31" s="47"/>
      <c r="R31" s="43">
        <v>-1000</v>
      </c>
      <c r="S31" s="43">
        <f t="shared" si="3"/>
        <v>0</v>
      </c>
      <c r="T31" s="12"/>
      <c r="U31" s="78"/>
    </row>
    <row r="32" spans="1:21" x14ac:dyDescent="0.2">
      <c r="B32" s="9"/>
      <c r="C32" s="54" t="s">
        <v>43</v>
      </c>
      <c r="E32" s="13"/>
      <c r="F32" s="43">
        <f t="shared" si="1"/>
        <v>9874000</v>
      </c>
      <c r="G32" s="47"/>
      <c r="H32" s="43">
        <v>1227000</v>
      </c>
      <c r="I32" s="47"/>
      <c r="J32" s="43">
        <v>526000</v>
      </c>
      <c r="K32" s="47"/>
      <c r="L32" s="43">
        <v>8121000</v>
      </c>
      <c r="M32" s="47"/>
      <c r="N32" s="43">
        <v>4777000</v>
      </c>
      <c r="O32" s="47"/>
      <c r="P32" s="43">
        <v>5291000</v>
      </c>
      <c r="Q32" s="47"/>
      <c r="R32" s="43">
        <v>194000</v>
      </c>
      <c r="S32" s="43">
        <f t="shared" si="3"/>
        <v>0</v>
      </c>
      <c r="T32" s="12"/>
      <c r="U32" s="78"/>
    </row>
    <row r="33" spans="1:21" x14ac:dyDescent="0.2">
      <c r="B33" s="9"/>
      <c r="C33" s="54" t="s">
        <v>114</v>
      </c>
      <c r="F33" s="43">
        <f t="shared" si="1"/>
        <v>714000</v>
      </c>
      <c r="G33" s="47"/>
      <c r="H33" s="43">
        <v>612000</v>
      </c>
      <c r="I33" s="47"/>
      <c r="J33" s="43">
        <v>0</v>
      </c>
      <c r="K33" s="47"/>
      <c r="L33" s="43">
        <v>102000</v>
      </c>
      <c r="M33" s="47"/>
      <c r="N33" s="43">
        <v>490000</v>
      </c>
      <c r="O33" s="47"/>
      <c r="P33" s="43">
        <v>224000</v>
      </c>
      <c r="Q33" s="47"/>
      <c r="R33" s="43">
        <v>0</v>
      </c>
      <c r="S33" s="43">
        <f t="shared" si="3"/>
        <v>0</v>
      </c>
      <c r="T33" s="12"/>
      <c r="U33" s="78"/>
    </row>
    <row r="34" spans="1:21" x14ac:dyDescent="0.2">
      <c r="A34" s="9"/>
      <c r="B34" s="9"/>
      <c r="C34" s="54" t="s">
        <v>45</v>
      </c>
      <c r="F34" s="43">
        <f t="shared" si="1"/>
        <v>2851000</v>
      </c>
      <c r="G34" s="47"/>
      <c r="H34" s="43">
        <v>590000</v>
      </c>
      <c r="I34" s="47"/>
      <c r="J34" s="43">
        <v>1000</v>
      </c>
      <c r="K34" s="47"/>
      <c r="L34" s="43">
        <v>2260000</v>
      </c>
      <c r="M34" s="47"/>
      <c r="N34" s="43">
        <v>1574000</v>
      </c>
      <c r="O34" s="47"/>
      <c r="P34" s="43">
        <v>1277000</v>
      </c>
      <c r="Q34" s="47"/>
      <c r="R34" s="43">
        <v>0</v>
      </c>
      <c r="S34" s="43">
        <f t="shared" si="3"/>
        <v>0</v>
      </c>
      <c r="T34" s="12"/>
      <c r="U34" s="78"/>
    </row>
    <row r="35" spans="1:21" x14ac:dyDescent="0.2">
      <c r="B35" s="9"/>
      <c r="C35" s="54" t="s">
        <v>46</v>
      </c>
      <c r="E35" s="13"/>
      <c r="F35" s="43">
        <f t="shared" si="1"/>
        <v>14536000</v>
      </c>
      <c r="G35" s="47"/>
      <c r="H35" s="43">
        <v>2839000</v>
      </c>
      <c r="I35" s="47"/>
      <c r="J35" s="43">
        <v>252000</v>
      </c>
      <c r="K35" s="47"/>
      <c r="L35" s="43">
        <v>11445000</v>
      </c>
      <c r="M35" s="47"/>
      <c r="N35" s="43">
        <v>6974000</v>
      </c>
      <c r="O35" s="47"/>
      <c r="P35" s="43">
        <v>7561000</v>
      </c>
      <c r="Q35" s="47"/>
      <c r="R35" s="43">
        <v>-1000</v>
      </c>
      <c r="S35" s="43">
        <f t="shared" si="3"/>
        <v>0</v>
      </c>
      <c r="T35" s="12"/>
      <c r="U35" s="78"/>
    </row>
    <row r="36" spans="1:21" x14ac:dyDescent="0.2">
      <c r="B36" s="9"/>
      <c r="C36" s="54" t="s">
        <v>47</v>
      </c>
      <c r="E36" s="13"/>
      <c r="F36" s="43">
        <f t="shared" si="1"/>
        <v>35957000</v>
      </c>
      <c r="G36" s="47"/>
      <c r="H36" s="43">
        <v>10902000</v>
      </c>
      <c r="I36" s="47"/>
      <c r="J36" s="43">
        <v>4245000</v>
      </c>
      <c r="K36" s="47"/>
      <c r="L36" s="43">
        <v>20810000</v>
      </c>
      <c r="M36" s="47"/>
      <c r="N36" s="43">
        <v>17891000</v>
      </c>
      <c r="O36" s="47"/>
      <c r="P36" s="43">
        <v>19327000</v>
      </c>
      <c r="Q36" s="47"/>
      <c r="R36" s="43">
        <v>1261000</v>
      </c>
      <c r="S36" s="43">
        <f t="shared" si="3"/>
        <v>0</v>
      </c>
      <c r="T36" s="12"/>
      <c r="U36" s="78"/>
    </row>
    <row r="37" spans="1:21" x14ac:dyDescent="0.2">
      <c r="B37" s="9"/>
      <c r="C37" s="54" t="s">
        <v>48</v>
      </c>
      <c r="F37" s="43">
        <f t="shared" ref="F37:F43" si="4">SUM(H37:L37)</f>
        <v>934000</v>
      </c>
      <c r="G37" s="47"/>
      <c r="H37" s="43">
        <v>909000</v>
      </c>
      <c r="I37" s="47"/>
      <c r="J37" s="43">
        <v>3000</v>
      </c>
      <c r="K37" s="47"/>
      <c r="L37" s="43">
        <v>22000</v>
      </c>
      <c r="M37" s="47"/>
      <c r="N37" s="43">
        <v>658000</v>
      </c>
      <c r="O37" s="47"/>
      <c r="P37" s="43">
        <v>275000</v>
      </c>
      <c r="Q37" s="47"/>
      <c r="R37" s="43">
        <v>-1000</v>
      </c>
      <c r="S37" s="43">
        <f t="shared" si="3"/>
        <v>0</v>
      </c>
      <c r="T37" s="12"/>
      <c r="U37" s="78"/>
    </row>
    <row r="38" spans="1:21" s="78" customFormat="1" x14ac:dyDescent="0.2">
      <c r="B38" s="53"/>
      <c r="C38" s="54" t="s">
        <v>49</v>
      </c>
      <c r="D38" s="53"/>
      <c r="F38" s="43">
        <f t="shared" ref="F38" si="5">SUM(H38:L38)</f>
        <v>-4000</v>
      </c>
      <c r="G38" s="47"/>
      <c r="H38" s="43">
        <v>0</v>
      </c>
      <c r="I38" s="47"/>
      <c r="J38" s="43">
        <v>-4000</v>
      </c>
      <c r="K38" s="47"/>
      <c r="L38" s="43">
        <v>0</v>
      </c>
      <c r="M38" s="47"/>
      <c r="N38" s="43">
        <v>2000</v>
      </c>
      <c r="O38" s="47"/>
      <c r="P38" s="43">
        <v>-6000</v>
      </c>
      <c r="Q38" s="47"/>
      <c r="R38" s="43">
        <v>0</v>
      </c>
      <c r="S38" s="43">
        <f t="shared" ref="S38" si="6">SUM(N38:P38)-R38-F38</f>
        <v>0</v>
      </c>
      <c r="T38" s="77"/>
    </row>
    <row r="39" spans="1:21" x14ac:dyDescent="0.2">
      <c r="B39" s="9"/>
      <c r="C39" s="54" t="s">
        <v>50</v>
      </c>
      <c r="E39" s="13"/>
      <c r="F39" s="43">
        <f t="shared" si="4"/>
        <v>23000</v>
      </c>
      <c r="G39" s="47"/>
      <c r="H39" s="43">
        <v>23000</v>
      </c>
      <c r="I39" s="47"/>
      <c r="J39" s="43">
        <v>0</v>
      </c>
      <c r="K39" s="47"/>
      <c r="L39" s="43">
        <v>0</v>
      </c>
      <c r="M39" s="47"/>
      <c r="N39" s="43">
        <v>17000</v>
      </c>
      <c r="O39" s="47"/>
      <c r="P39" s="43">
        <v>7000</v>
      </c>
      <c r="Q39" s="47"/>
      <c r="R39" s="43">
        <v>1000</v>
      </c>
      <c r="S39" s="43">
        <f t="shared" si="3"/>
        <v>0</v>
      </c>
      <c r="T39" s="12"/>
      <c r="U39" s="78"/>
    </row>
    <row r="40" spans="1:21" x14ac:dyDescent="0.2">
      <c r="B40" s="9"/>
      <c r="C40" s="54" t="s">
        <v>51</v>
      </c>
      <c r="E40" s="13"/>
      <c r="F40" s="43">
        <f t="shared" si="4"/>
        <v>516000</v>
      </c>
      <c r="G40" s="47"/>
      <c r="H40" s="43">
        <v>315000</v>
      </c>
      <c r="I40" s="47"/>
      <c r="J40" s="43">
        <v>33000</v>
      </c>
      <c r="K40" s="47"/>
      <c r="L40" s="43">
        <v>168000</v>
      </c>
      <c r="M40" s="47"/>
      <c r="N40" s="43">
        <v>324000</v>
      </c>
      <c r="O40" s="47"/>
      <c r="P40" s="43">
        <v>193000</v>
      </c>
      <c r="Q40" s="47"/>
      <c r="R40" s="43">
        <v>1000</v>
      </c>
      <c r="S40" s="43">
        <f t="shared" si="3"/>
        <v>0</v>
      </c>
      <c r="T40" s="12"/>
      <c r="U40" s="78"/>
    </row>
    <row r="41" spans="1:21" x14ac:dyDescent="0.2">
      <c r="C41" s="54" t="s">
        <v>52</v>
      </c>
      <c r="F41" s="43">
        <f t="shared" si="4"/>
        <v>3000</v>
      </c>
      <c r="G41" s="47"/>
      <c r="H41" s="43">
        <v>0</v>
      </c>
      <c r="I41" s="47"/>
      <c r="J41" s="43">
        <v>3000</v>
      </c>
      <c r="K41" s="47"/>
      <c r="L41" s="43">
        <v>0</v>
      </c>
      <c r="M41" s="47"/>
      <c r="N41" s="43">
        <v>0</v>
      </c>
      <c r="O41" s="47"/>
      <c r="P41" s="43">
        <v>3000</v>
      </c>
      <c r="Q41" s="47"/>
      <c r="R41" s="43">
        <v>0</v>
      </c>
      <c r="S41" s="43">
        <f t="shared" si="3"/>
        <v>0</v>
      </c>
      <c r="T41" s="12"/>
      <c r="U41" s="78"/>
    </row>
    <row r="42" spans="1:21" x14ac:dyDescent="0.2">
      <c r="C42" s="54" t="s">
        <v>53</v>
      </c>
      <c r="F42" s="43">
        <f t="shared" si="4"/>
        <v>7237000</v>
      </c>
      <c r="G42" s="47"/>
      <c r="H42" s="43">
        <v>1906000</v>
      </c>
      <c r="I42" s="47"/>
      <c r="J42" s="43">
        <v>186000</v>
      </c>
      <c r="K42" s="47"/>
      <c r="L42" s="43">
        <v>5145000</v>
      </c>
      <c r="M42" s="47"/>
      <c r="N42" s="43">
        <v>3616000</v>
      </c>
      <c r="O42" s="47"/>
      <c r="P42" s="43">
        <v>3649000</v>
      </c>
      <c r="Q42" s="47"/>
      <c r="R42" s="43">
        <v>28000</v>
      </c>
      <c r="S42" s="43">
        <f t="shared" si="3"/>
        <v>0</v>
      </c>
      <c r="T42" s="12"/>
      <c r="U42" s="78"/>
    </row>
    <row r="43" spans="1:21" x14ac:dyDescent="0.2">
      <c r="C43" s="56" t="s">
        <v>462</v>
      </c>
      <c r="D43" s="6"/>
      <c r="F43" s="46">
        <f t="shared" si="4"/>
        <v>4887000</v>
      </c>
      <c r="G43" s="47"/>
      <c r="H43" s="46">
        <v>1255000</v>
      </c>
      <c r="I43" s="47"/>
      <c r="J43" s="46">
        <v>165000</v>
      </c>
      <c r="K43" s="47"/>
      <c r="L43" s="46">
        <v>3467000</v>
      </c>
      <c r="M43" s="47"/>
      <c r="N43" s="46">
        <v>2647000</v>
      </c>
      <c r="O43" s="47"/>
      <c r="P43" s="46">
        <v>2278000</v>
      </c>
      <c r="Q43" s="47"/>
      <c r="R43" s="46">
        <v>38000</v>
      </c>
      <c r="S43" s="43">
        <f t="shared" si="3"/>
        <v>0</v>
      </c>
      <c r="T43" s="12"/>
      <c r="U43" s="78"/>
    </row>
    <row r="44" spans="1:21" x14ac:dyDescent="0.2">
      <c r="F44" s="48"/>
      <c r="G44" s="47"/>
      <c r="I44" s="47"/>
      <c r="K44" s="47"/>
      <c r="M44" s="47"/>
      <c r="O44" s="47"/>
      <c r="Q44" s="47"/>
      <c r="T44" s="12"/>
    </row>
    <row r="45" spans="1:21" x14ac:dyDescent="0.2">
      <c r="E45" s="6" t="s">
        <v>4</v>
      </c>
      <c r="F45" s="46">
        <f>SUM(F8:F43)</f>
        <v>166146000</v>
      </c>
      <c r="G45" s="48"/>
      <c r="H45" s="46">
        <f>SUM(H8:H43)</f>
        <v>53218000</v>
      </c>
      <c r="I45" s="48"/>
      <c r="J45" s="46">
        <f>SUM(J8:J43)</f>
        <v>10643000</v>
      </c>
      <c r="K45" s="48"/>
      <c r="L45" s="46">
        <f>SUM(L8:L43)</f>
        <v>102285000</v>
      </c>
      <c r="M45" s="48"/>
      <c r="N45" s="46">
        <f>SUM(N8:N43)</f>
        <v>83992000</v>
      </c>
      <c r="O45" s="48"/>
      <c r="P45" s="46">
        <f>SUM(P8:P43)</f>
        <v>85336000</v>
      </c>
      <c r="Q45" s="48"/>
      <c r="R45" s="46">
        <f>SUM(R8:R43)</f>
        <v>3182000</v>
      </c>
      <c r="T45" s="12"/>
    </row>
    <row r="46" spans="1:21" x14ac:dyDescent="0.2">
      <c r="F46" s="48"/>
      <c r="G46" s="47"/>
      <c r="H46" s="48"/>
      <c r="I46" s="47"/>
      <c r="J46" s="48"/>
      <c r="K46" s="47"/>
      <c r="L46" s="48"/>
      <c r="M46" s="47"/>
      <c r="N46" s="48"/>
      <c r="O46" s="47"/>
      <c r="P46" s="48"/>
      <c r="Q46" s="47"/>
      <c r="R46" s="48"/>
      <c r="T46" s="12"/>
    </row>
    <row r="47" spans="1:21" s="78" customFormat="1" x14ac:dyDescent="0.2">
      <c r="B47" s="78" t="s">
        <v>483</v>
      </c>
      <c r="D47" s="53"/>
      <c r="F47" s="48"/>
      <c r="G47" s="47"/>
      <c r="H47" s="48"/>
      <c r="I47" s="47"/>
      <c r="J47" s="48"/>
      <c r="K47" s="47"/>
      <c r="L47" s="48"/>
      <c r="M47" s="47"/>
      <c r="N47" s="48"/>
      <c r="O47" s="47"/>
      <c r="P47" s="48"/>
      <c r="Q47" s="47"/>
      <c r="R47" s="48"/>
      <c r="S47" s="5"/>
      <c r="T47" s="77"/>
    </row>
    <row r="48" spans="1:21" s="78" customFormat="1" x14ac:dyDescent="0.2">
      <c r="C48" s="78" t="s">
        <v>484</v>
      </c>
      <c r="D48" s="53"/>
      <c r="F48" s="46">
        <f>SUM(H48:L48)</f>
        <v>207000</v>
      </c>
      <c r="G48" s="47"/>
      <c r="H48" s="46">
        <v>0</v>
      </c>
      <c r="I48" s="47"/>
      <c r="J48" s="46">
        <v>0</v>
      </c>
      <c r="K48" s="47"/>
      <c r="L48" s="46">
        <v>207000</v>
      </c>
      <c r="M48" s="47"/>
      <c r="N48" s="46">
        <v>116000</v>
      </c>
      <c r="O48" s="47"/>
      <c r="P48" s="46">
        <v>91000</v>
      </c>
      <c r="Q48" s="47"/>
      <c r="R48" s="46">
        <v>0</v>
      </c>
      <c r="S48" s="43">
        <f t="shared" ref="S48" si="7">SUM(N48:P48)-R48-F48</f>
        <v>0</v>
      </c>
      <c r="T48" s="77"/>
    </row>
    <row r="49" spans="1:20" s="78" customFormat="1" x14ac:dyDescent="0.2">
      <c r="D49" s="53"/>
      <c r="F49" s="48"/>
      <c r="G49" s="47"/>
      <c r="H49" s="48"/>
      <c r="I49" s="47"/>
      <c r="J49" s="48"/>
      <c r="K49" s="47"/>
      <c r="L49" s="48"/>
      <c r="M49" s="47"/>
      <c r="N49" s="48"/>
      <c r="O49" s="47"/>
      <c r="P49" s="48"/>
      <c r="Q49" s="47"/>
      <c r="R49" s="48"/>
      <c r="S49" s="5"/>
      <c r="T49" s="77"/>
    </row>
    <row r="50" spans="1:20" s="78" customFormat="1" x14ac:dyDescent="0.2">
      <c r="D50" s="53"/>
      <c r="E50" s="78" t="s">
        <v>4</v>
      </c>
      <c r="F50" s="46">
        <f>SUM(F47:F48)</f>
        <v>207000</v>
      </c>
      <c r="G50" s="48"/>
      <c r="H50" s="46">
        <f>SUM(H47:H48)</f>
        <v>0</v>
      </c>
      <c r="I50" s="48"/>
      <c r="J50" s="46">
        <f>SUM(J47:J48)</f>
        <v>0</v>
      </c>
      <c r="K50" s="48"/>
      <c r="L50" s="46">
        <f>SUM(L47:L48)</f>
        <v>207000</v>
      </c>
      <c r="M50" s="48"/>
      <c r="N50" s="46">
        <f>SUM(N47:N48)</f>
        <v>116000</v>
      </c>
      <c r="O50" s="48"/>
      <c r="P50" s="46">
        <f>SUM(P47:P48)</f>
        <v>91000</v>
      </c>
      <c r="Q50" s="48"/>
      <c r="R50" s="46">
        <f>SUM(R47:R48)</f>
        <v>0</v>
      </c>
      <c r="S50" s="5"/>
      <c r="T50" s="77"/>
    </row>
    <row r="51" spans="1:20" s="78" customFormat="1" x14ac:dyDescent="0.2">
      <c r="D51" s="53"/>
      <c r="F51" s="48"/>
      <c r="G51" s="47"/>
      <c r="H51" s="48"/>
      <c r="I51" s="47"/>
      <c r="J51" s="48"/>
      <c r="K51" s="47"/>
      <c r="L51" s="48"/>
      <c r="M51" s="47"/>
      <c r="N51" s="48"/>
      <c r="O51" s="47"/>
      <c r="P51" s="48"/>
      <c r="Q51" s="47"/>
      <c r="R51" s="48"/>
      <c r="S51" s="5"/>
      <c r="T51" s="77"/>
    </row>
    <row r="52" spans="1:20" x14ac:dyDescent="0.2">
      <c r="B52" s="6" t="s">
        <v>54</v>
      </c>
      <c r="G52" s="47"/>
      <c r="I52" s="47"/>
      <c r="K52" s="47"/>
      <c r="M52" s="47"/>
      <c r="O52" s="47"/>
      <c r="Q52" s="47"/>
      <c r="T52" s="12"/>
    </row>
    <row r="53" spans="1:20" x14ac:dyDescent="0.2">
      <c r="C53" s="6" t="s">
        <v>115</v>
      </c>
      <c r="D53" s="6"/>
      <c r="F53" s="48"/>
      <c r="G53" s="47"/>
      <c r="H53" s="48"/>
      <c r="I53" s="47"/>
      <c r="J53" s="48"/>
      <c r="K53" s="47"/>
      <c r="L53" s="48"/>
      <c r="M53" s="47"/>
      <c r="N53" s="48"/>
      <c r="O53" s="47"/>
      <c r="P53" s="48"/>
      <c r="Q53" s="47"/>
      <c r="R53" s="49"/>
      <c r="T53" s="12"/>
    </row>
    <row r="54" spans="1:20" x14ac:dyDescent="0.2">
      <c r="D54" s="6" t="s">
        <v>116</v>
      </c>
      <c r="F54" s="46">
        <f>SUM(H54:L54)</f>
        <v>7613000</v>
      </c>
      <c r="G54" s="47"/>
      <c r="H54" s="46">
        <v>5449000</v>
      </c>
      <c r="I54" s="47"/>
      <c r="J54" s="46">
        <v>1457000</v>
      </c>
      <c r="K54" s="47"/>
      <c r="L54" s="46">
        <v>707000</v>
      </c>
      <c r="M54" s="47"/>
      <c r="N54" s="46">
        <v>2739000</v>
      </c>
      <c r="O54" s="47"/>
      <c r="P54" s="46">
        <v>4904000</v>
      </c>
      <c r="Q54" s="47"/>
      <c r="R54" s="46">
        <v>30000</v>
      </c>
      <c r="S54" s="43">
        <f t="shared" ref="S54" si="8">SUM(N54:P54)-R54-F54</f>
        <v>0</v>
      </c>
      <c r="T54" s="12"/>
    </row>
    <row r="55" spans="1:20" x14ac:dyDescent="0.2">
      <c r="G55" s="47"/>
      <c r="I55" s="47"/>
      <c r="K55" s="47"/>
      <c r="M55" s="47"/>
      <c r="O55" s="47"/>
      <c r="Q55" s="47"/>
      <c r="T55" s="12"/>
    </row>
    <row r="56" spans="1:20" x14ac:dyDescent="0.2">
      <c r="A56" s="10"/>
      <c r="B56" s="10"/>
      <c r="E56" s="6" t="s">
        <v>4</v>
      </c>
      <c r="F56" s="46">
        <f>SUM(F53:F54)</f>
        <v>7613000</v>
      </c>
      <c r="G56" s="48"/>
      <c r="H56" s="46">
        <f>SUM(H53:H54)</f>
        <v>5449000</v>
      </c>
      <c r="I56" s="48"/>
      <c r="J56" s="46">
        <f>SUM(J53:J54)</f>
        <v>1457000</v>
      </c>
      <c r="K56" s="48"/>
      <c r="L56" s="46">
        <f>SUM(L53:L54)</f>
        <v>707000</v>
      </c>
      <c r="M56" s="48"/>
      <c r="N56" s="46">
        <f>SUM(N53:N54)</f>
        <v>2739000</v>
      </c>
      <c r="O56" s="48"/>
      <c r="P56" s="46">
        <f>SUM(P53:P54)</f>
        <v>4904000</v>
      </c>
      <c r="Q56" s="48"/>
      <c r="R56" s="46">
        <f>SUM(R53:R54)</f>
        <v>30000</v>
      </c>
      <c r="T56" s="12"/>
    </row>
    <row r="57" spans="1:20" x14ac:dyDescent="0.2">
      <c r="A57" s="10"/>
      <c r="B57" s="10"/>
      <c r="F57" s="48"/>
      <c r="G57" s="48"/>
      <c r="H57" s="48"/>
      <c r="I57" s="48"/>
      <c r="J57" s="48"/>
      <c r="K57" s="48"/>
      <c r="L57" s="48"/>
      <c r="M57" s="48"/>
      <c r="N57" s="48"/>
      <c r="O57" s="48"/>
      <c r="P57" s="48"/>
      <c r="Q57" s="48"/>
      <c r="R57" s="48"/>
      <c r="T57" s="12"/>
    </row>
    <row r="58" spans="1:20" x14ac:dyDescent="0.2">
      <c r="A58" s="10"/>
      <c r="B58" s="10"/>
      <c r="E58" s="6" t="s">
        <v>55</v>
      </c>
      <c r="G58" s="47"/>
      <c r="H58" s="48"/>
      <c r="I58" s="47"/>
      <c r="J58" s="48"/>
      <c r="K58" s="47"/>
      <c r="L58" s="48"/>
      <c r="M58" s="47"/>
      <c r="N58" s="48"/>
      <c r="O58" s="47"/>
      <c r="P58" s="48"/>
      <c r="Q58" s="47"/>
      <c r="R58" s="48"/>
      <c r="T58" s="12"/>
    </row>
    <row r="59" spans="1:20" x14ac:dyDescent="0.2">
      <c r="E59" s="6" t="s">
        <v>117</v>
      </c>
      <c r="F59" s="46">
        <f>SUM(F45+F50+F56)</f>
        <v>173966000</v>
      </c>
      <c r="G59" s="48"/>
      <c r="H59" s="46">
        <f>SUM(H45+H50+H56)</f>
        <v>58667000</v>
      </c>
      <c r="I59" s="48"/>
      <c r="J59" s="46">
        <f>SUM(J45+J50+J56)</f>
        <v>12100000</v>
      </c>
      <c r="K59" s="48"/>
      <c r="L59" s="46">
        <f>SUM(L45+L50+L56)</f>
        <v>103199000</v>
      </c>
      <c r="M59" s="48"/>
      <c r="N59" s="46">
        <f>SUM(N45+N50+N56)</f>
        <v>86847000</v>
      </c>
      <c r="O59" s="48"/>
      <c r="P59" s="46">
        <f>SUM(P45+P50+P56)</f>
        <v>90331000</v>
      </c>
      <c r="Q59" s="48"/>
      <c r="R59" s="46">
        <f>SUM(R45+R50+R56)</f>
        <v>3212000</v>
      </c>
      <c r="T59" s="12"/>
    </row>
    <row r="60" spans="1:20" x14ac:dyDescent="0.2">
      <c r="F60" s="48"/>
      <c r="G60" s="47"/>
      <c r="H60" s="48"/>
      <c r="I60" s="47"/>
      <c r="J60" s="48"/>
      <c r="K60" s="47"/>
      <c r="L60" s="48"/>
      <c r="M60" s="47"/>
      <c r="N60" s="48"/>
      <c r="O60" s="47"/>
      <c r="P60" s="48"/>
      <c r="Q60" s="47"/>
      <c r="R60" s="48"/>
      <c r="T60" s="12"/>
    </row>
    <row r="61" spans="1:20" x14ac:dyDescent="0.2">
      <c r="A61" s="11" t="s">
        <v>56</v>
      </c>
      <c r="D61" s="6"/>
      <c r="F61" s="44"/>
      <c r="G61" s="47"/>
      <c r="I61" s="47"/>
      <c r="K61" s="47"/>
      <c r="M61" s="47"/>
      <c r="O61" s="47"/>
      <c r="Q61" s="47"/>
      <c r="T61" s="12"/>
    </row>
    <row r="62" spans="1:20" x14ac:dyDescent="0.2">
      <c r="B62" s="11" t="s">
        <v>118</v>
      </c>
      <c r="D62" s="6"/>
      <c r="G62" s="47"/>
      <c r="I62" s="47"/>
      <c r="K62" s="47"/>
      <c r="M62" s="47"/>
      <c r="N62" s="48"/>
      <c r="O62" s="47"/>
      <c r="P62" s="48"/>
      <c r="Q62" s="47"/>
      <c r="R62" s="48"/>
      <c r="T62" s="12"/>
    </row>
    <row r="63" spans="1:20" x14ac:dyDescent="0.2">
      <c r="B63" s="9"/>
      <c r="F63" s="48"/>
      <c r="G63" s="47"/>
      <c r="H63" s="48"/>
      <c r="I63" s="47"/>
      <c r="J63" s="48"/>
      <c r="K63" s="47"/>
      <c r="L63" s="48"/>
      <c r="M63" s="47"/>
      <c r="N63" s="48"/>
      <c r="O63" s="47"/>
      <c r="P63" s="48"/>
      <c r="Q63" s="47"/>
      <c r="R63" s="48"/>
      <c r="T63" s="12"/>
    </row>
    <row r="64" spans="1:20" x14ac:dyDescent="0.2">
      <c r="B64" s="16" t="s">
        <v>57</v>
      </c>
      <c r="G64" s="47"/>
      <c r="H64" s="48"/>
      <c r="I64" s="47"/>
      <c r="K64" s="47"/>
      <c r="M64" s="47"/>
      <c r="O64" s="47"/>
      <c r="Q64" s="47"/>
      <c r="T64" s="12"/>
    </row>
    <row r="65" spans="2:22" x14ac:dyDescent="0.2">
      <c r="B65" s="9"/>
      <c r="C65" s="59" t="s">
        <v>27</v>
      </c>
      <c r="F65" s="43">
        <f t="shared" ref="F65:F86" si="9">SUM(H65:L65)</f>
        <v>6093000</v>
      </c>
      <c r="G65" s="47"/>
      <c r="H65" s="43">
        <v>5565000</v>
      </c>
      <c r="I65" s="47"/>
      <c r="J65" s="43">
        <v>410000</v>
      </c>
      <c r="K65" s="47"/>
      <c r="L65" s="43">
        <v>118000</v>
      </c>
      <c r="M65" s="47"/>
      <c r="N65" s="43">
        <v>4228000</v>
      </c>
      <c r="O65" s="47"/>
      <c r="P65" s="43">
        <v>1866000</v>
      </c>
      <c r="Q65" s="47"/>
      <c r="R65" s="43">
        <v>1000</v>
      </c>
      <c r="S65" s="43">
        <f t="shared" ref="S65:S86" si="10">SUM(N65:P65)-R65-F65</f>
        <v>0</v>
      </c>
      <c r="T65" s="12"/>
    </row>
    <row r="66" spans="2:22" x14ac:dyDescent="0.2">
      <c r="B66" s="9"/>
      <c r="C66" s="59" t="s">
        <v>58</v>
      </c>
      <c r="F66" s="43">
        <f t="shared" si="9"/>
        <v>0</v>
      </c>
      <c r="G66" s="47"/>
      <c r="H66" s="43">
        <v>0</v>
      </c>
      <c r="I66" s="47"/>
      <c r="J66" s="43">
        <v>0</v>
      </c>
      <c r="K66" s="47"/>
      <c r="L66" s="43">
        <v>0</v>
      </c>
      <c r="M66" s="47"/>
      <c r="N66" s="43">
        <v>0</v>
      </c>
      <c r="O66" s="47"/>
      <c r="P66" s="43">
        <v>0</v>
      </c>
      <c r="Q66" s="47"/>
      <c r="R66" s="43">
        <v>0</v>
      </c>
      <c r="S66" s="43">
        <f t="shared" si="10"/>
        <v>0</v>
      </c>
      <c r="T66" s="12"/>
      <c r="U66" s="78"/>
      <c r="V66" s="78"/>
    </row>
    <row r="67" spans="2:22" x14ac:dyDescent="0.2">
      <c r="B67" s="9"/>
      <c r="C67" s="59" t="s">
        <v>28</v>
      </c>
      <c r="F67" s="43">
        <f t="shared" si="9"/>
        <v>6099000</v>
      </c>
      <c r="G67" s="47"/>
      <c r="H67" s="43">
        <v>5341000</v>
      </c>
      <c r="I67" s="47"/>
      <c r="J67" s="43">
        <v>78000</v>
      </c>
      <c r="K67" s="47"/>
      <c r="L67" s="43">
        <v>680000</v>
      </c>
      <c r="M67" s="47"/>
      <c r="N67" s="43">
        <v>4061000</v>
      </c>
      <c r="O67" s="47"/>
      <c r="P67" s="43">
        <v>2039000</v>
      </c>
      <c r="Q67" s="47"/>
      <c r="R67" s="43">
        <v>1000</v>
      </c>
      <c r="S67" s="43">
        <f t="shared" si="10"/>
        <v>0</v>
      </c>
      <c r="T67" s="12"/>
      <c r="U67" s="78"/>
      <c r="V67" s="78"/>
    </row>
    <row r="68" spans="2:22" x14ac:dyDescent="0.2">
      <c r="B68" s="15"/>
      <c r="C68" s="62" t="s">
        <v>463</v>
      </c>
      <c r="D68" s="6"/>
      <c r="F68" s="43">
        <f t="shared" si="9"/>
        <v>851000</v>
      </c>
      <c r="G68" s="47"/>
      <c r="H68" s="43">
        <v>588000</v>
      </c>
      <c r="I68" s="47"/>
      <c r="J68" s="43">
        <v>39000</v>
      </c>
      <c r="K68" s="47"/>
      <c r="L68" s="43">
        <v>224000</v>
      </c>
      <c r="M68" s="47"/>
      <c r="N68" s="43">
        <v>563000</v>
      </c>
      <c r="O68" s="47"/>
      <c r="P68" s="43">
        <v>287000</v>
      </c>
      <c r="Q68" s="47"/>
      <c r="R68" s="43">
        <v>-1000</v>
      </c>
      <c r="S68" s="43">
        <f t="shared" si="10"/>
        <v>0</v>
      </c>
      <c r="T68" s="12"/>
      <c r="U68" s="78"/>
      <c r="V68" s="78"/>
    </row>
    <row r="69" spans="2:22" s="58" customFormat="1" x14ac:dyDescent="0.2">
      <c r="B69" s="15"/>
      <c r="C69" s="62" t="s">
        <v>485</v>
      </c>
      <c r="F69" s="43">
        <f t="shared" si="9"/>
        <v>4245000</v>
      </c>
      <c r="G69" s="47"/>
      <c r="H69" s="43">
        <v>4238000</v>
      </c>
      <c r="I69" s="47"/>
      <c r="J69" s="43">
        <v>7000</v>
      </c>
      <c r="K69" s="47"/>
      <c r="L69" s="43">
        <v>0</v>
      </c>
      <c r="M69" s="47"/>
      <c r="N69" s="43">
        <v>2771000</v>
      </c>
      <c r="O69" s="47"/>
      <c r="P69" s="43">
        <v>1478000</v>
      </c>
      <c r="Q69" s="47"/>
      <c r="R69" s="43">
        <v>4000</v>
      </c>
      <c r="S69" s="43">
        <f t="shared" si="10"/>
        <v>0</v>
      </c>
      <c r="T69" s="57"/>
      <c r="U69" s="78"/>
      <c r="V69" s="78"/>
    </row>
    <row r="70" spans="2:22" ht="13.5" customHeight="1" x14ac:dyDescent="0.2">
      <c r="B70" s="9"/>
      <c r="C70" s="59" t="s">
        <v>31</v>
      </c>
      <c r="F70" s="43">
        <f t="shared" si="9"/>
        <v>2358000</v>
      </c>
      <c r="G70" s="47"/>
      <c r="H70" s="43">
        <v>2220000</v>
      </c>
      <c r="I70" s="47"/>
      <c r="J70" s="43">
        <v>43000</v>
      </c>
      <c r="K70" s="47"/>
      <c r="L70" s="43">
        <v>95000</v>
      </c>
      <c r="M70" s="47"/>
      <c r="N70" s="43">
        <v>1651000</v>
      </c>
      <c r="O70" s="47"/>
      <c r="P70" s="43">
        <v>707000</v>
      </c>
      <c r="Q70" s="47"/>
      <c r="R70" s="43">
        <v>0</v>
      </c>
      <c r="S70" s="43">
        <f t="shared" si="10"/>
        <v>0</v>
      </c>
      <c r="T70" s="12"/>
      <c r="U70" s="78"/>
      <c r="V70" s="78"/>
    </row>
    <row r="71" spans="2:22" x14ac:dyDescent="0.2">
      <c r="B71" s="9"/>
      <c r="C71" s="59" t="s">
        <v>32</v>
      </c>
      <c r="F71" s="43">
        <f t="shared" si="9"/>
        <v>133000</v>
      </c>
      <c r="G71" s="47"/>
      <c r="H71" s="43">
        <v>71000</v>
      </c>
      <c r="I71" s="47"/>
      <c r="J71" s="43">
        <v>56000</v>
      </c>
      <c r="K71" s="47"/>
      <c r="L71" s="43">
        <v>6000</v>
      </c>
      <c r="M71" s="47"/>
      <c r="N71" s="43">
        <v>35000</v>
      </c>
      <c r="O71" s="47"/>
      <c r="P71" s="43">
        <v>98000</v>
      </c>
      <c r="Q71" s="47"/>
      <c r="R71" s="43">
        <v>0</v>
      </c>
      <c r="S71" s="43">
        <f t="shared" si="10"/>
        <v>0</v>
      </c>
      <c r="T71" s="12"/>
      <c r="U71" s="78"/>
      <c r="V71" s="78"/>
    </row>
    <row r="72" spans="2:22" x14ac:dyDescent="0.2">
      <c r="B72" s="9"/>
      <c r="C72" s="59" t="s">
        <v>33</v>
      </c>
      <c r="F72" s="43">
        <f t="shared" si="9"/>
        <v>4987000</v>
      </c>
      <c r="G72" s="47"/>
      <c r="H72" s="43">
        <v>3850000</v>
      </c>
      <c r="I72" s="47"/>
      <c r="J72" s="43">
        <v>40000</v>
      </c>
      <c r="K72" s="47"/>
      <c r="L72" s="43">
        <v>1097000</v>
      </c>
      <c r="M72" s="47"/>
      <c r="N72" s="43">
        <v>3010000</v>
      </c>
      <c r="O72" s="47"/>
      <c r="P72" s="43">
        <v>1977000</v>
      </c>
      <c r="Q72" s="47"/>
      <c r="R72" s="43">
        <v>0</v>
      </c>
      <c r="S72" s="43">
        <f t="shared" si="10"/>
        <v>0</v>
      </c>
      <c r="T72" s="12"/>
      <c r="U72" s="78"/>
      <c r="V72" s="78"/>
    </row>
    <row r="73" spans="2:22" x14ac:dyDescent="0.2">
      <c r="B73" s="9"/>
      <c r="C73" s="59" t="s">
        <v>34</v>
      </c>
      <c r="F73" s="43">
        <f t="shared" si="9"/>
        <v>1441000</v>
      </c>
      <c r="G73" s="47"/>
      <c r="H73" s="43">
        <v>1325000</v>
      </c>
      <c r="I73" s="47"/>
      <c r="J73" s="43">
        <v>66000</v>
      </c>
      <c r="K73" s="47"/>
      <c r="L73" s="43">
        <v>50000</v>
      </c>
      <c r="M73" s="47"/>
      <c r="N73" s="43">
        <v>964000</v>
      </c>
      <c r="O73" s="47"/>
      <c r="P73" s="43">
        <v>478000</v>
      </c>
      <c r="Q73" s="47"/>
      <c r="R73" s="43">
        <v>1000</v>
      </c>
      <c r="S73" s="43">
        <f t="shared" si="10"/>
        <v>0</v>
      </c>
      <c r="T73" s="12"/>
      <c r="U73" s="78"/>
      <c r="V73" s="78"/>
    </row>
    <row r="74" spans="2:22" x14ac:dyDescent="0.2">
      <c r="B74" s="9"/>
      <c r="C74" s="59" t="s">
        <v>36</v>
      </c>
      <c r="F74" s="43">
        <f t="shared" si="9"/>
        <v>2812000</v>
      </c>
      <c r="G74" s="47"/>
      <c r="H74" s="43">
        <v>2391000</v>
      </c>
      <c r="I74" s="47"/>
      <c r="J74" s="43">
        <v>375000</v>
      </c>
      <c r="K74" s="47"/>
      <c r="L74" s="43">
        <v>46000</v>
      </c>
      <c r="M74" s="47"/>
      <c r="N74" s="43">
        <v>1926000</v>
      </c>
      <c r="O74" s="47"/>
      <c r="P74" s="43">
        <v>887000</v>
      </c>
      <c r="Q74" s="47"/>
      <c r="R74" s="43">
        <v>1000</v>
      </c>
      <c r="S74" s="43">
        <f t="shared" si="10"/>
        <v>0</v>
      </c>
      <c r="T74" s="12"/>
      <c r="U74" s="78"/>
      <c r="V74" s="78"/>
    </row>
    <row r="75" spans="2:22" x14ac:dyDescent="0.2">
      <c r="B75" s="9"/>
      <c r="C75" s="59" t="s">
        <v>37</v>
      </c>
      <c r="F75" s="43">
        <f t="shared" si="9"/>
        <v>5994000</v>
      </c>
      <c r="G75" s="47"/>
      <c r="H75" s="43">
        <v>5692000</v>
      </c>
      <c r="I75" s="47"/>
      <c r="J75" s="43">
        <v>214000</v>
      </c>
      <c r="K75" s="47"/>
      <c r="L75" s="43">
        <v>88000</v>
      </c>
      <c r="M75" s="47"/>
      <c r="N75" s="43">
        <v>4270000</v>
      </c>
      <c r="O75" s="47"/>
      <c r="P75" s="43">
        <v>1723000</v>
      </c>
      <c r="Q75" s="47"/>
      <c r="R75" s="43">
        <v>-1000</v>
      </c>
      <c r="S75" s="43">
        <f t="shared" si="10"/>
        <v>0</v>
      </c>
      <c r="T75" s="12"/>
      <c r="U75" s="78"/>
      <c r="V75" s="78"/>
    </row>
    <row r="76" spans="2:22" x14ac:dyDescent="0.2">
      <c r="B76" s="9"/>
      <c r="C76" s="59" t="s">
        <v>38</v>
      </c>
      <c r="F76" s="43">
        <f t="shared" si="9"/>
        <v>3266000</v>
      </c>
      <c r="G76" s="47"/>
      <c r="H76" s="43">
        <v>3124000</v>
      </c>
      <c r="I76" s="47"/>
      <c r="J76" s="43">
        <v>29000</v>
      </c>
      <c r="K76" s="47"/>
      <c r="L76" s="43">
        <v>113000</v>
      </c>
      <c r="M76" s="47"/>
      <c r="N76" s="43">
        <v>2226000</v>
      </c>
      <c r="O76" s="47"/>
      <c r="P76" s="43">
        <v>1041000</v>
      </c>
      <c r="Q76" s="47"/>
      <c r="R76" s="43">
        <v>1000</v>
      </c>
      <c r="S76" s="43">
        <f t="shared" si="10"/>
        <v>0</v>
      </c>
      <c r="T76" s="12"/>
      <c r="U76" s="78"/>
      <c r="V76" s="78"/>
    </row>
    <row r="77" spans="2:22" x14ac:dyDescent="0.2">
      <c r="B77" s="9"/>
      <c r="C77" s="59" t="s">
        <v>42</v>
      </c>
      <c r="F77" s="43">
        <f t="shared" si="9"/>
        <v>3000</v>
      </c>
      <c r="G77" s="47"/>
      <c r="H77" s="43">
        <v>0</v>
      </c>
      <c r="I77" s="47"/>
      <c r="J77" s="43">
        <v>3000</v>
      </c>
      <c r="K77" s="47"/>
      <c r="L77" s="43">
        <v>0</v>
      </c>
      <c r="M77" s="47"/>
      <c r="N77" s="43">
        <v>0</v>
      </c>
      <c r="O77" s="47"/>
      <c r="P77" s="43">
        <v>3000</v>
      </c>
      <c r="Q77" s="47"/>
      <c r="R77" s="43">
        <v>0</v>
      </c>
      <c r="S77" s="43">
        <f t="shared" si="10"/>
        <v>0</v>
      </c>
      <c r="T77" s="12"/>
      <c r="U77" s="78"/>
      <c r="V77" s="78"/>
    </row>
    <row r="78" spans="2:22" x14ac:dyDescent="0.2">
      <c r="B78" s="9"/>
      <c r="C78" s="59" t="s">
        <v>43</v>
      </c>
      <c r="F78" s="43">
        <f t="shared" si="9"/>
        <v>2841000</v>
      </c>
      <c r="G78" s="47"/>
      <c r="H78" s="43">
        <v>2197000</v>
      </c>
      <c r="I78" s="47"/>
      <c r="J78" s="43">
        <v>100000</v>
      </c>
      <c r="K78" s="47"/>
      <c r="L78" s="43">
        <v>544000</v>
      </c>
      <c r="M78" s="47"/>
      <c r="N78" s="43">
        <v>1934000</v>
      </c>
      <c r="O78" s="47"/>
      <c r="P78" s="43">
        <v>907000</v>
      </c>
      <c r="Q78" s="47"/>
      <c r="R78" s="43">
        <v>0</v>
      </c>
      <c r="S78" s="43">
        <f t="shared" si="10"/>
        <v>0</v>
      </c>
      <c r="T78" s="12"/>
      <c r="U78" s="78"/>
      <c r="V78" s="78"/>
    </row>
    <row r="79" spans="2:22" s="18" customFormat="1" x14ac:dyDescent="0.2">
      <c r="B79" s="17"/>
      <c r="C79" s="59" t="s">
        <v>46</v>
      </c>
      <c r="E79" s="6"/>
      <c r="F79" s="43">
        <f t="shared" si="9"/>
        <v>1560000</v>
      </c>
      <c r="G79" s="47"/>
      <c r="H79" s="43">
        <v>1511000</v>
      </c>
      <c r="I79" s="47"/>
      <c r="J79" s="43">
        <v>11000</v>
      </c>
      <c r="K79" s="47"/>
      <c r="L79" s="43">
        <v>38000</v>
      </c>
      <c r="M79" s="47"/>
      <c r="N79" s="43">
        <v>1067000</v>
      </c>
      <c r="O79" s="47"/>
      <c r="P79" s="43">
        <v>493000</v>
      </c>
      <c r="Q79" s="47"/>
      <c r="R79" s="43">
        <v>0</v>
      </c>
      <c r="S79" s="43">
        <f t="shared" si="10"/>
        <v>0</v>
      </c>
      <c r="T79" s="12"/>
      <c r="U79" s="78"/>
      <c r="V79" s="78"/>
    </row>
    <row r="80" spans="2:22" s="18" customFormat="1" x14ac:dyDescent="0.2">
      <c r="B80" s="17"/>
      <c r="C80" s="59" t="s">
        <v>59</v>
      </c>
      <c r="E80" s="6"/>
      <c r="F80" s="43">
        <f t="shared" si="9"/>
        <v>11053000</v>
      </c>
      <c r="G80" s="47"/>
      <c r="H80" s="43">
        <v>6151000</v>
      </c>
      <c r="I80" s="47"/>
      <c r="J80" s="43">
        <v>387000</v>
      </c>
      <c r="K80" s="47"/>
      <c r="L80" s="43">
        <v>4515000</v>
      </c>
      <c r="M80" s="47"/>
      <c r="N80" s="43">
        <v>5434000</v>
      </c>
      <c r="O80" s="47"/>
      <c r="P80" s="43">
        <v>5823000</v>
      </c>
      <c r="Q80" s="47"/>
      <c r="R80" s="43">
        <v>204000</v>
      </c>
      <c r="S80" s="43">
        <f t="shared" si="10"/>
        <v>0</v>
      </c>
      <c r="T80" s="12"/>
      <c r="U80" s="78"/>
      <c r="V80" s="78"/>
    </row>
    <row r="81" spans="1:22" s="18" customFormat="1" x14ac:dyDescent="0.2">
      <c r="C81" s="59" t="s">
        <v>60</v>
      </c>
      <c r="E81" s="6"/>
      <c r="F81" s="43">
        <f t="shared" si="9"/>
        <v>946000</v>
      </c>
      <c r="G81" s="47"/>
      <c r="H81" s="43">
        <v>470000</v>
      </c>
      <c r="I81" s="47"/>
      <c r="J81" s="43">
        <v>5000</v>
      </c>
      <c r="K81" s="47"/>
      <c r="L81" s="43">
        <v>471000</v>
      </c>
      <c r="M81" s="47"/>
      <c r="N81" s="43">
        <v>563000</v>
      </c>
      <c r="O81" s="47"/>
      <c r="P81" s="43">
        <v>383000</v>
      </c>
      <c r="Q81" s="47"/>
      <c r="R81" s="43">
        <v>0</v>
      </c>
      <c r="S81" s="43">
        <f t="shared" si="10"/>
        <v>0</v>
      </c>
      <c r="T81" s="12"/>
      <c r="U81" s="78"/>
      <c r="V81" s="78"/>
    </row>
    <row r="82" spans="1:22" s="18" customFormat="1" x14ac:dyDescent="0.2">
      <c r="C82" s="59" t="s">
        <v>61</v>
      </c>
      <c r="E82" s="6"/>
      <c r="F82" s="43">
        <f t="shared" si="9"/>
        <v>24000</v>
      </c>
      <c r="G82" s="47"/>
      <c r="H82" s="43">
        <v>10000</v>
      </c>
      <c r="I82" s="47"/>
      <c r="J82" s="43">
        <v>13000</v>
      </c>
      <c r="K82" s="47"/>
      <c r="L82" s="43">
        <v>1000</v>
      </c>
      <c r="M82" s="47"/>
      <c r="N82" s="43">
        <v>6000</v>
      </c>
      <c r="O82" s="47"/>
      <c r="P82" s="43">
        <v>18000</v>
      </c>
      <c r="Q82" s="47"/>
      <c r="R82" s="43">
        <v>0</v>
      </c>
      <c r="S82" s="43">
        <f t="shared" si="10"/>
        <v>0</v>
      </c>
      <c r="T82" s="12"/>
      <c r="U82" s="78"/>
      <c r="V82" s="78"/>
    </row>
    <row r="83" spans="1:22" x14ac:dyDescent="0.2">
      <c r="C83" s="60" t="s">
        <v>51</v>
      </c>
      <c r="E83" s="18"/>
      <c r="F83" s="43">
        <f t="shared" si="9"/>
        <v>673000</v>
      </c>
      <c r="G83" s="47"/>
      <c r="H83" s="43">
        <v>669000</v>
      </c>
      <c r="I83" s="47"/>
      <c r="J83" s="43">
        <v>4000</v>
      </c>
      <c r="K83" s="47"/>
      <c r="L83" s="43">
        <v>0</v>
      </c>
      <c r="M83" s="47"/>
      <c r="N83" s="43">
        <v>497000</v>
      </c>
      <c r="O83" s="47"/>
      <c r="P83" s="43">
        <v>176000</v>
      </c>
      <c r="Q83" s="47"/>
      <c r="R83" s="43">
        <v>0</v>
      </c>
      <c r="S83" s="43">
        <f t="shared" si="10"/>
        <v>0</v>
      </c>
      <c r="T83" s="12"/>
      <c r="U83" s="78"/>
      <c r="V83" s="78"/>
    </row>
    <row r="84" spans="1:22" x14ac:dyDescent="0.2">
      <c r="C84" s="60" t="s">
        <v>62</v>
      </c>
      <c r="E84" s="18"/>
      <c r="F84" s="43">
        <f t="shared" si="9"/>
        <v>0</v>
      </c>
      <c r="G84" s="47"/>
      <c r="H84" s="43">
        <v>0</v>
      </c>
      <c r="I84" s="47"/>
      <c r="J84" s="43">
        <v>0</v>
      </c>
      <c r="K84" s="47"/>
      <c r="L84" s="43">
        <v>0</v>
      </c>
      <c r="M84" s="47"/>
      <c r="N84" s="43">
        <v>0</v>
      </c>
      <c r="O84" s="47"/>
      <c r="P84" s="43">
        <v>0</v>
      </c>
      <c r="Q84" s="47"/>
      <c r="R84" s="43">
        <v>0</v>
      </c>
      <c r="S84" s="43">
        <f t="shared" si="10"/>
        <v>0</v>
      </c>
      <c r="T84" s="12"/>
      <c r="U84" s="78"/>
      <c r="V84" s="78"/>
    </row>
    <row r="85" spans="1:22" s="18" customFormat="1" x14ac:dyDescent="0.2">
      <c r="C85" s="60" t="s">
        <v>53</v>
      </c>
      <c r="F85" s="43">
        <f t="shared" si="9"/>
        <v>3173000</v>
      </c>
      <c r="G85" s="47"/>
      <c r="H85" s="43">
        <v>2451000</v>
      </c>
      <c r="I85" s="47"/>
      <c r="J85" s="43">
        <v>719000</v>
      </c>
      <c r="K85" s="47"/>
      <c r="L85" s="43">
        <v>3000</v>
      </c>
      <c r="M85" s="47"/>
      <c r="N85" s="43">
        <v>1608000</v>
      </c>
      <c r="O85" s="47"/>
      <c r="P85" s="43">
        <v>1566000</v>
      </c>
      <c r="Q85" s="47"/>
      <c r="R85" s="43">
        <v>1000</v>
      </c>
      <c r="S85" s="43">
        <f t="shared" si="10"/>
        <v>0</v>
      </c>
      <c r="T85" s="12"/>
      <c r="U85" s="78"/>
      <c r="V85" s="78"/>
    </row>
    <row r="86" spans="1:22" s="18" customFormat="1" x14ac:dyDescent="0.2">
      <c r="C86" s="62" t="s">
        <v>462</v>
      </c>
      <c r="F86" s="46">
        <f t="shared" si="9"/>
        <v>1665000</v>
      </c>
      <c r="G86" s="47"/>
      <c r="H86" s="46">
        <v>1639000</v>
      </c>
      <c r="I86" s="47"/>
      <c r="J86" s="46">
        <v>5000</v>
      </c>
      <c r="K86" s="47"/>
      <c r="L86" s="46">
        <v>21000</v>
      </c>
      <c r="M86" s="47"/>
      <c r="N86" s="46">
        <v>1163000</v>
      </c>
      <c r="O86" s="47"/>
      <c r="P86" s="46">
        <v>501000</v>
      </c>
      <c r="Q86" s="47"/>
      <c r="R86" s="46">
        <v>-1000</v>
      </c>
      <c r="S86" s="43">
        <f t="shared" si="10"/>
        <v>0</v>
      </c>
      <c r="T86" s="12"/>
      <c r="U86" s="78"/>
      <c r="V86" s="78"/>
    </row>
    <row r="87" spans="1:22" s="18" customFormat="1" x14ac:dyDescent="0.2">
      <c r="C87" s="6"/>
      <c r="E87" s="6"/>
      <c r="F87" s="43"/>
      <c r="G87" s="47"/>
      <c r="H87" s="43"/>
      <c r="I87" s="47"/>
      <c r="J87" s="43"/>
      <c r="K87" s="47"/>
      <c r="L87" s="43"/>
      <c r="M87" s="47"/>
      <c r="N87" s="43"/>
      <c r="O87" s="47"/>
      <c r="P87" s="43"/>
      <c r="Q87" s="47"/>
      <c r="R87" s="43"/>
      <c r="S87" s="14"/>
      <c r="T87" s="12"/>
    </row>
    <row r="88" spans="1:22" s="18" customFormat="1" x14ac:dyDescent="0.2">
      <c r="C88" s="6"/>
      <c r="E88" s="6" t="s">
        <v>4</v>
      </c>
      <c r="F88" s="46">
        <f>SUM(F65:F86)</f>
        <v>60217000</v>
      </c>
      <c r="G88" s="48"/>
      <c r="H88" s="46">
        <f>SUM(H65:H87)</f>
        <v>49503000</v>
      </c>
      <c r="I88" s="48"/>
      <c r="J88" s="46">
        <f>SUM(J65:J87)</f>
        <v>2604000</v>
      </c>
      <c r="K88" s="48"/>
      <c r="L88" s="46">
        <f>SUM(L65:L87)</f>
        <v>8110000</v>
      </c>
      <c r="M88" s="48"/>
      <c r="N88" s="46">
        <f>SUM(N65:N87)</f>
        <v>37977000</v>
      </c>
      <c r="O88" s="48"/>
      <c r="P88" s="46">
        <f>SUM(P65:P87)</f>
        <v>22451000</v>
      </c>
      <c r="Q88" s="48"/>
      <c r="R88" s="46">
        <f>SUM(R65:R87)</f>
        <v>211000</v>
      </c>
      <c r="S88" s="14"/>
      <c r="T88" s="12"/>
    </row>
    <row r="89" spans="1:22" s="18" customFormat="1" x14ac:dyDescent="0.2">
      <c r="C89" s="6"/>
      <c r="E89" s="6"/>
      <c r="F89" s="48"/>
      <c r="G89" s="47"/>
      <c r="H89" s="48"/>
      <c r="I89" s="47"/>
      <c r="J89" s="48"/>
      <c r="K89" s="47"/>
      <c r="L89" s="48"/>
      <c r="M89" s="47"/>
      <c r="N89" s="48"/>
      <c r="O89" s="47"/>
      <c r="P89" s="48"/>
      <c r="Q89" s="47"/>
      <c r="R89" s="48"/>
      <c r="S89" s="14"/>
      <c r="T89" s="12"/>
    </row>
    <row r="90" spans="1:22" s="72" customFormat="1" x14ac:dyDescent="0.2">
      <c r="A90" s="11"/>
      <c r="B90" s="72" t="s">
        <v>26</v>
      </c>
      <c r="D90" s="53"/>
      <c r="F90" s="43"/>
      <c r="G90" s="47"/>
      <c r="H90" s="43"/>
      <c r="I90" s="47"/>
      <c r="J90" s="43"/>
      <c r="K90" s="47"/>
      <c r="L90" s="43"/>
      <c r="M90" s="47"/>
      <c r="N90" s="43"/>
      <c r="O90" s="47"/>
      <c r="P90" s="43"/>
      <c r="Q90" s="47"/>
      <c r="R90" s="43"/>
      <c r="S90" s="5"/>
      <c r="T90" s="71"/>
    </row>
    <row r="91" spans="1:22" s="78" customFormat="1" x14ac:dyDescent="0.2">
      <c r="A91" s="11"/>
      <c r="C91" s="74" t="s">
        <v>482</v>
      </c>
      <c r="D91" s="53"/>
      <c r="E91" s="18"/>
      <c r="F91" s="43">
        <f>SUM(H91:L91)</f>
        <v>0</v>
      </c>
      <c r="G91" s="47"/>
      <c r="H91" s="43">
        <v>0</v>
      </c>
      <c r="I91" s="47"/>
      <c r="J91" s="43">
        <v>0</v>
      </c>
      <c r="K91" s="47"/>
      <c r="L91" s="43">
        <v>0</v>
      </c>
      <c r="M91" s="47"/>
      <c r="N91" s="43">
        <v>0</v>
      </c>
      <c r="O91" s="47"/>
      <c r="P91" s="43">
        <v>0</v>
      </c>
      <c r="Q91" s="47"/>
      <c r="R91" s="43">
        <v>0</v>
      </c>
      <c r="S91" s="43">
        <f t="shared" ref="S91" si="11">SUM(N91:P91)-R91-F91</f>
        <v>0</v>
      </c>
      <c r="T91" s="77"/>
    </row>
    <row r="92" spans="1:22" s="72" customFormat="1" x14ac:dyDescent="0.2">
      <c r="A92" s="11"/>
      <c r="C92" s="76" t="s">
        <v>65</v>
      </c>
      <c r="D92" s="53"/>
      <c r="F92" s="46">
        <f>SUM(H92:L92)</f>
        <v>0</v>
      </c>
      <c r="G92" s="47"/>
      <c r="H92" s="46">
        <v>0</v>
      </c>
      <c r="I92" s="47"/>
      <c r="J92" s="46">
        <v>0</v>
      </c>
      <c r="K92" s="47"/>
      <c r="L92" s="46">
        <v>0</v>
      </c>
      <c r="M92" s="47"/>
      <c r="N92" s="46">
        <v>0</v>
      </c>
      <c r="O92" s="47"/>
      <c r="P92" s="46">
        <v>0</v>
      </c>
      <c r="Q92" s="47"/>
      <c r="R92" s="46">
        <v>0</v>
      </c>
      <c r="S92" s="43">
        <f t="shared" ref="S92" si="12">SUM(N92:P92)-R92-F92</f>
        <v>0</v>
      </c>
      <c r="T92" s="71"/>
      <c r="U92" s="78"/>
    </row>
    <row r="93" spans="1:22" s="18" customFormat="1" x14ac:dyDescent="0.2">
      <c r="B93" s="17"/>
      <c r="C93" s="78"/>
      <c r="F93" s="43"/>
      <c r="G93" s="47"/>
      <c r="H93" s="43"/>
      <c r="I93" s="47"/>
      <c r="J93" s="43"/>
      <c r="K93" s="47"/>
      <c r="L93" s="43"/>
      <c r="M93" s="47"/>
      <c r="N93" s="43"/>
      <c r="O93" s="47"/>
      <c r="P93" s="43"/>
      <c r="Q93" s="47"/>
      <c r="R93" s="43"/>
      <c r="S93" s="14"/>
      <c r="T93" s="77"/>
    </row>
    <row r="94" spans="1:22" s="78" customFormat="1" x14ac:dyDescent="0.2">
      <c r="B94" s="53"/>
      <c r="D94" s="53"/>
      <c r="E94" s="13" t="s">
        <v>4</v>
      </c>
      <c r="F94" s="46">
        <f>SUM(F91:F92)</f>
        <v>0</v>
      </c>
      <c r="G94" s="48"/>
      <c r="H94" s="46">
        <f>SUM(H91:H92)</f>
        <v>0</v>
      </c>
      <c r="I94" s="48"/>
      <c r="J94" s="46">
        <f>SUM(J91:J92)</f>
        <v>0</v>
      </c>
      <c r="K94" s="46"/>
      <c r="L94" s="46">
        <f>SUM(L91:L92)</f>
        <v>0</v>
      </c>
      <c r="M94" s="48"/>
      <c r="N94" s="46">
        <f>SUM(N91:N92)</f>
        <v>0</v>
      </c>
      <c r="O94" s="48"/>
      <c r="P94" s="46">
        <f>SUM(P91:P92)</f>
        <v>0</v>
      </c>
      <c r="Q94" s="48"/>
      <c r="R94" s="46">
        <f>SUM(R91:R92)</f>
        <v>0</v>
      </c>
      <c r="S94" s="5"/>
      <c r="T94" s="77"/>
    </row>
    <row r="95" spans="1:22" s="72" customFormat="1" x14ac:dyDescent="0.2">
      <c r="A95" s="11"/>
      <c r="D95" s="53"/>
      <c r="F95" s="48"/>
      <c r="G95" s="47"/>
      <c r="H95" s="48"/>
      <c r="I95" s="47"/>
      <c r="J95" s="48"/>
      <c r="K95" s="47"/>
      <c r="L95" s="48"/>
      <c r="M95" s="47"/>
      <c r="N95" s="48"/>
      <c r="O95" s="47"/>
      <c r="P95" s="48"/>
      <c r="Q95" s="47"/>
      <c r="R95" s="48"/>
      <c r="S95" s="5"/>
      <c r="T95" s="71"/>
    </row>
    <row r="96" spans="1:22" s="18" customFormat="1" x14ac:dyDescent="0.2">
      <c r="B96" s="18" t="s">
        <v>63</v>
      </c>
      <c r="F96" s="48"/>
      <c r="G96" s="47"/>
      <c r="H96" s="48"/>
      <c r="I96" s="47"/>
      <c r="J96" s="48"/>
      <c r="K96" s="47"/>
      <c r="L96" s="48"/>
      <c r="M96" s="47"/>
      <c r="N96" s="48"/>
      <c r="O96" s="47"/>
      <c r="P96" s="48"/>
      <c r="Q96" s="47"/>
      <c r="R96" s="48"/>
      <c r="S96" s="14"/>
      <c r="T96" s="12"/>
    </row>
    <row r="97" spans="2:21" s="18" customFormat="1" x14ac:dyDescent="0.2">
      <c r="C97" s="18" t="s">
        <v>27</v>
      </c>
      <c r="F97" s="43">
        <f t="shared" ref="F97" si="13">SUM(H97:L97)</f>
        <v>51000</v>
      </c>
      <c r="G97" s="47"/>
      <c r="H97" s="43">
        <v>0</v>
      </c>
      <c r="I97" s="47"/>
      <c r="J97" s="43">
        <v>0</v>
      </c>
      <c r="K97" s="47"/>
      <c r="L97" s="43">
        <v>51000</v>
      </c>
      <c r="M97" s="47"/>
      <c r="N97" s="43">
        <v>26000</v>
      </c>
      <c r="O97" s="47"/>
      <c r="P97" s="43">
        <v>25000</v>
      </c>
      <c r="Q97" s="47"/>
      <c r="R97" s="43">
        <v>0</v>
      </c>
      <c r="S97" s="43">
        <f t="shared" ref="S97" si="14">SUM(N97:P97)-R97-F97</f>
        <v>0</v>
      </c>
      <c r="T97" s="77"/>
    </row>
    <row r="98" spans="2:21" x14ac:dyDescent="0.2">
      <c r="C98" s="64" t="s">
        <v>58</v>
      </c>
      <c r="E98" s="18"/>
      <c r="F98" s="43">
        <f t="shared" ref="F98:F110" si="15">SUM(H98:L98)</f>
        <v>948000</v>
      </c>
      <c r="G98" s="47"/>
      <c r="H98" s="43">
        <v>0</v>
      </c>
      <c r="I98" s="47"/>
      <c r="J98" s="43">
        <v>0</v>
      </c>
      <c r="K98" s="47"/>
      <c r="L98" s="43">
        <v>948000</v>
      </c>
      <c r="M98" s="47"/>
      <c r="N98" s="43">
        <v>547000</v>
      </c>
      <c r="O98" s="47"/>
      <c r="P98" s="43">
        <v>401000</v>
      </c>
      <c r="Q98" s="47"/>
      <c r="R98" s="43">
        <v>0</v>
      </c>
      <c r="S98" s="43">
        <f t="shared" ref="S98:S110" si="16">SUM(N98:P98)-R98-F98</f>
        <v>0</v>
      </c>
      <c r="T98" s="12"/>
      <c r="U98" s="18"/>
    </row>
    <row r="99" spans="2:21" s="78" customFormat="1" x14ac:dyDescent="0.2">
      <c r="C99" s="74" t="s">
        <v>28</v>
      </c>
      <c r="D99" s="53"/>
      <c r="E99" s="18"/>
      <c r="F99" s="43">
        <f t="shared" ref="F99" si="17">SUM(H99:L99)</f>
        <v>10000</v>
      </c>
      <c r="G99" s="47"/>
      <c r="H99" s="43">
        <v>0</v>
      </c>
      <c r="I99" s="47"/>
      <c r="J99" s="43">
        <v>0</v>
      </c>
      <c r="K99" s="47"/>
      <c r="L99" s="43">
        <v>10000</v>
      </c>
      <c r="M99" s="47"/>
      <c r="N99" s="43">
        <v>0</v>
      </c>
      <c r="O99" s="47"/>
      <c r="P99" s="43">
        <v>10000</v>
      </c>
      <c r="Q99" s="47"/>
      <c r="R99" s="43">
        <v>0</v>
      </c>
      <c r="S99" s="43">
        <f t="shared" ref="S99" si="18">SUM(N99:P99)-R99-F99</f>
        <v>0</v>
      </c>
      <c r="T99" s="77"/>
      <c r="U99" s="18"/>
    </row>
    <row r="100" spans="2:21" x14ac:dyDescent="0.2">
      <c r="B100" s="9"/>
      <c r="C100" s="64" t="s">
        <v>64</v>
      </c>
      <c r="E100" s="18"/>
      <c r="F100" s="43">
        <f t="shared" si="15"/>
        <v>4164000</v>
      </c>
      <c r="G100" s="47"/>
      <c r="H100" s="43">
        <v>0</v>
      </c>
      <c r="I100" s="47"/>
      <c r="J100" s="43">
        <v>142000</v>
      </c>
      <c r="K100" s="47"/>
      <c r="L100" s="43">
        <v>4022000</v>
      </c>
      <c r="M100" s="47"/>
      <c r="N100" s="43">
        <v>1469000</v>
      </c>
      <c r="O100" s="47"/>
      <c r="P100" s="43">
        <v>2723000</v>
      </c>
      <c r="Q100" s="47"/>
      <c r="R100" s="43">
        <v>28000</v>
      </c>
      <c r="S100" s="43">
        <f t="shared" si="16"/>
        <v>0</v>
      </c>
      <c r="T100" s="12"/>
      <c r="U100" s="18"/>
    </row>
    <row r="101" spans="2:21" s="62" customFormat="1" x14ac:dyDescent="0.2">
      <c r="B101" s="53"/>
      <c r="C101" s="64" t="s">
        <v>31</v>
      </c>
      <c r="D101" s="53"/>
      <c r="E101" s="18"/>
      <c r="F101" s="43">
        <f t="shared" si="15"/>
        <v>31000</v>
      </c>
      <c r="G101" s="47"/>
      <c r="H101" s="43">
        <v>0</v>
      </c>
      <c r="I101" s="47"/>
      <c r="J101" s="43">
        <v>9000</v>
      </c>
      <c r="K101" s="47"/>
      <c r="L101" s="43">
        <v>22000</v>
      </c>
      <c r="M101" s="47"/>
      <c r="N101" s="43">
        <v>15000</v>
      </c>
      <c r="O101" s="47"/>
      <c r="P101" s="43">
        <v>16000</v>
      </c>
      <c r="Q101" s="47"/>
      <c r="R101" s="43">
        <v>0</v>
      </c>
      <c r="S101" s="43">
        <f t="shared" si="16"/>
        <v>0</v>
      </c>
      <c r="T101" s="61"/>
      <c r="U101" s="18"/>
    </row>
    <row r="102" spans="2:21" s="62" customFormat="1" x14ac:dyDescent="0.2">
      <c r="B102" s="53"/>
      <c r="C102" s="63" t="s">
        <v>33</v>
      </c>
      <c r="D102" s="53"/>
      <c r="E102" s="18"/>
      <c r="F102" s="43">
        <f t="shared" si="15"/>
        <v>36000</v>
      </c>
      <c r="G102" s="47"/>
      <c r="H102" s="43">
        <v>0</v>
      </c>
      <c r="I102" s="47"/>
      <c r="J102" s="43">
        <v>0</v>
      </c>
      <c r="K102" s="47"/>
      <c r="L102" s="43">
        <v>36000</v>
      </c>
      <c r="M102" s="47"/>
      <c r="N102" s="43">
        <v>20000</v>
      </c>
      <c r="O102" s="47"/>
      <c r="P102" s="43">
        <v>16000</v>
      </c>
      <c r="Q102" s="47"/>
      <c r="R102" s="43">
        <v>0</v>
      </c>
      <c r="S102" s="43">
        <f t="shared" si="16"/>
        <v>0</v>
      </c>
      <c r="T102" s="61"/>
      <c r="U102" s="18"/>
    </row>
    <row r="103" spans="2:21" s="78" customFormat="1" x14ac:dyDescent="0.2">
      <c r="B103" s="53"/>
      <c r="C103" s="73" t="s">
        <v>34</v>
      </c>
      <c r="D103" s="53"/>
      <c r="E103" s="18"/>
      <c r="F103" s="43">
        <f t="shared" ref="F103" si="19">SUM(H103:L103)</f>
        <v>8000</v>
      </c>
      <c r="G103" s="47"/>
      <c r="H103" s="43">
        <v>0</v>
      </c>
      <c r="I103" s="47"/>
      <c r="J103" s="43">
        <v>0</v>
      </c>
      <c r="K103" s="47"/>
      <c r="L103" s="43">
        <v>8000</v>
      </c>
      <c r="M103" s="47"/>
      <c r="N103" s="43">
        <v>4000</v>
      </c>
      <c r="O103" s="47"/>
      <c r="P103" s="43">
        <v>3000</v>
      </c>
      <c r="Q103" s="47"/>
      <c r="R103" s="43">
        <v>-1000</v>
      </c>
      <c r="S103" s="43">
        <f t="shared" ref="S103" si="20">SUM(N103:P103)-R103-F103</f>
        <v>0</v>
      </c>
      <c r="T103" s="77"/>
      <c r="U103" s="18"/>
    </row>
    <row r="104" spans="2:21" s="78" customFormat="1" x14ac:dyDescent="0.2">
      <c r="B104" s="53"/>
      <c r="C104" s="73" t="s">
        <v>36</v>
      </c>
      <c r="D104" s="53"/>
      <c r="E104" s="18"/>
      <c r="F104" s="43">
        <f t="shared" ref="F104" si="21">SUM(H104:L104)</f>
        <v>340000</v>
      </c>
      <c r="G104" s="47"/>
      <c r="H104" s="43">
        <v>0</v>
      </c>
      <c r="I104" s="47"/>
      <c r="J104" s="43">
        <v>0</v>
      </c>
      <c r="K104" s="47"/>
      <c r="L104" s="43">
        <v>340000</v>
      </c>
      <c r="M104" s="47"/>
      <c r="N104" s="43">
        <v>200000</v>
      </c>
      <c r="O104" s="47"/>
      <c r="P104" s="43">
        <v>140000</v>
      </c>
      <c r="Q104" s="47"/>
      <c r="R104" s="43">
        <v>0</v>
      </c>
      <c r="S104" s="43">
        <f t="shared" ref="S104" si="22">SUM(N104:P104)-R104-F104</f>
        <v>0</v>
      </c>
      <c r="T104" s="77"/>
      <c r="U104" s="18"/>
    </row>
    <row r="105" spans="2:21" x14ac:dyDescent="0.2">
      <c r="B105" s="9"/>
      <c r="C105" s="63" t="s">
        <v>65</v>
      </c>
      <c r="F105" s="43">
        <f t="shared" si="15"/>
        <v>4491000</v>
      </c>
      <c r="G105" s="47"/>
      <c r="H105" s="43">
        <v>0</v>
      </c>
      <c r="I105" s="47"/>
      <c r="J105" s="43">
        <v>3162000</v>
      </c>
      <c r="K105" s="47"/>
      <c r="L105" s="43">
        <v>1329000</v>
      </c>
      <c r="M105" s="47"/>
      <c r="N105" s="43">
        <v>1918000</v>
      </c>
      <c r="O105" s="47"/>
      <c r="P105" s="43">
        <v>2573000</v>
      </c>
      <c r="Q105" s="47"/>
      <c r="R105" s="43">
        <v>0</v>
      </c>
      <c r="S105" s="43">
        <f t="shared" si="16"/>
        <v>0</v>
      </c>
      <c r="T105" s="12"/>
      <c r="U105" s="18"/>
    </row>
    <row r="106" spans="2:21" s="78" customFormat="1" x14ac:dyDescent="0.2">
      <c r="B106" s="53"/>
      <c r="C106" s="73" t="s">
        <v>535</v>
      </c>
      <c r="D106" s="53"/>
      <c r="F106" s="43">
        <f t="shared" ref="F106" si="23">SUM(H106:L106)</f>
        <v>75000</v>
      </c>
      <c r="G106" s="47"/>
      <c r="H106" s="43">
        <v>0</v>
      </c>
      <c r="I106" s="47"/>
      <c r="J106" s="43">
        <v>0</v>
      </c>
      <c r="K106" s="47"/>
      <c r="L106" s="43">
        <v>75000</v>
      </c>
      <c r="M106" s="47"/>
      <c r="N106" s="43">
        <v>48000</v>
      </c>
      <c r="O106" s="47"/>
      <c r="P106" s="43">
        <v>27000</v>
      </c>
      <c r="Q106" s="47"/>
      <c r="R106" s="43">
        <v>0</v>
      </c>
      <c r="S106" s="43">
        <f t="shared" ref="S106" si="24">SUM(N106:P106)-R106-F106</f>
        <v>0</v>
      </c>
      <c r="T106" s="77"/>
      <c r="U106" s="18"/>
    </row>
    <row r="107" spans="2:21" x14ac:dyDescent="0.2">
      <c r="B107" s="9"/>
      <c r="C107" s="63" t="s">
        <v>66</v>
      </c>
      <c r="F107" s="43">
        <f t="shared" si="15"/>
        <v>20000</v>
      </c>
      <c r="G107" s="47"/>
      <c r="H107" s="43">
        <v>0</v>
      </c>
      <c r="I107" s="47"/>
      <c r="J107" s="43">
        <v>0</v>
      </c>
      <c r="K107" s="47"/>
      <c r="L107" s="43">
        <v>20000</v>
      </c>
      <c r="M107" s="47"/>
      <c r="N107" s="43">
        <v>5000</v>
      </c>
      <c r="O107" s="47"/>
      <c r="P107" s="43">
        <v>15000</v>
      </c>
      <c r="Q107" s="47"/>
      <c r="R107" s="43">
        <v>0</v>
      </c>
      <c r="S107" s="43">
        <f t="shared" si="16"/>
        <v>0</v>
      </c>
      <c r="T107" s="12"/>
      <c r="U107" s="18"/>
    </row>
    <row r="108" spans="2:21" s="78" customFormat="1" x14ac:dyDescent="0.2">
      <c r="B108" s="53"/>
      <c r="C108" s="73" t="s">
        <v>43</v>
      </c>
      <c r="D108" s="53"/>
      <c r="F108" s="43">
        <f>SUM(H108:L108)</f>
        <v>272000</v>
      </c>
      <c r="G108" s="47"/>
      <c r="H108" s="43">
        <v>0</v>
      </c>
      <c r="I108" s="47"/>
      <c r="J108" s="43">
        <v>8000</v>
      </c>
      <c r="K108" s="47"/>
      <c r="L108" s="43">
        <v>264000</v>
      </c>
      <c r="M108" s="47"/>
      <c r="N108" s="43">
        <v>182000</v>
      </c>
      <c r="O108" s="47"/>
      <c r="P108" s="43">
        <v>90000</v>
      </c>
      <c r="Q108" s="47"/>
      <c r="R108" s="43">
        <v>0</v>
      </c>
      <c r="S108" s="43">
        <f t="shared" si="16"/>
        <v>0</v>
      </c>
      <c r="T108" s="77"/>
      <c r="U108" s="18"/>
    </row>
    <row r="109" spans="2:21" s="78" customFormat="1" x14ac:dyDescent="0.2">
      <c r="B109" s="53"/>
      <c r="C109" s="73" t="s">
        <v>486</v>
      </c>
      <c r="D109" s="53"/>
      <c r="F109" s="43">
        <f>SUM(H109:L109)</f>
        <v>578000</v>
      </c>
      <c r="G109" s="47"/>
      <c r="H109" s="43">
        <v>0</v>
      </c>
      <c r="I109" s="47"/>
      <c r="J109" s="43">
        <v>541000</v>
      </c>
      <c r="K109" s="47"/>
      <c r="L109" s="43">
        <v>37000</v>
      </c>
      <c r="M109" s="47"/>
      <c r="N109" s="43">
        <v>134000</v>
      </c>
      <c r="O109" s="47"/>
      <c r="P109" s="43">
        <v>449000</v>
      </c>
      <c r="Q109" s="47"/>
      <c r="R109" s="43">
        <v>5000</v>
      </c>
      <c r="S109" s="43">
        <f t="shared" ref="S109" si="25">SUM(N109:P109)-R109-F109</f>
        <v>0</v>
      </c>
      <c r="T109" s="77"/>
      <c r="U109" s="18"/>
    </row>
    <row r="110" spans="2:21" s="78" customFormat="1" x14ac:dyDescent="0.2">
      <c r="B110" s="53"/>
      <c r="C110" s="13" t="s">
        <v>46</v>
      </c>
      <c r="D110" s="53"/>
      <c r="E110" s="13"/>
      <c r="F110" s="46">
        <f t="shared" si="15"/>
        <v>56000</v>
      </c>
      <c r="G110" s="47"/>
      <c r="H110" s="46">
        <v>0</v>
      </c>
      <c r="I110" s="47"/>
      <c r="J110" s="46">
        <v>0</v>
      </c>
      <c r="K110" s="47"/>
      <c r="L110" s="46">
        <v>56000</v>
      </c>
      <c r="M110" s="47"/>
      <c r="N110" s="46">
        <v>36000</v>
      </c>
      <c r="O110" s="47"/>
      <c r="P110" s="46">
        <v>21000</v>
      </c>
      <c r="Q110" s="47"/>
      <c r="R110" s="46">
        <v>1000</v>
      </c>
      <c r="S110" s="43">
        <f t="shared" si="16"/>
        <v>0</v>
      </c>
      <c r="T110" s="77"/>
      <c r="U110" s="18"/>
    </row>
    <row r="111" spans="2:21" s="18" customFormat="1" x14ac:dyDescent="0.2">
      <c r="B111" s="17"/>
      <c r="C111" s="6"/>
      <c r="F111" s="43"/>
      <c r="G111" s="47"/>
      <c r="H111" s="43"/>
      <c r="I111" s="47"/>
      <c r="J111" s="43"/>
      <c r="K111" s="47"/>
      <c r="L111" s="43"/>
      <c r="M111" s="47"/>
      <c r="N111" s="43"/>
      <c r="O111" s="47"/>
      <c r="P111" s="43"/>
      <c r="Q111" s="47"/>
      <c r="R111" s="43"/>
      <c r="S111" s="14"/>
      <c r="T111" s="12"/>
    </row>
    <row r="112" spans="2:21" s="18" customFormat="1" x14ac:dyDescent="0.2">
      <c r="B112" s="17"/>
      <c r="C112" s="6"/>
      <c r="E112" s="6" t="s">
        <v>4</v>
      </c>
      <c r="F112" s="46">
        <f>SUM(F97:F110)</f>
        <v>11080000</v>
      </c>
      <c r="G112" s="48"/>
      <c r="H112" s="46">
        <f>SUM(H97:H110)</f>
        <v>0</v>
      </c>
      <c r="I112" s="48"/>
      <c r="J112" s="46">
        <f>SUM(J97:J110)</f>
        <v>3862000</v>
      </c>
      <c r="K112" s="48"/>
      <c r="L112" s="46">
        <f>SUM(L97:L110)</f>
        <v>7218000</v>
      </c>
      <c r="M112" s="48"/>
      <c r="N112" s="46">
        <f>SUM(N97:N110)</f>
        <v>4604000</v>
      </c>
      <c r="O112" s="48"/>
      <c r="P112" s="46">
        <f>SUM(P97:P110)</f>
        <v>6509000</v>
      </c>
      <c r="Q112" s="48"/>
      <c r="R112" s="46">
        <f>SUM(R97:R110)</f>
        <v>33000</v>
      </c>
      <c r="S112" s="14"/>
      <c r="T112" s="12"/>
    </row>
    <row r="113" spans="1:21" s="18" customFormat="1" x14ac:dyDescent="0.2">
      <c r="B113" s="17"/>
      <c r="C113" s="6"/>
      <c r="E113" s="6"/>
      <c r="F113" s="48"/>
      <c r="G113" s="47"/>
      <c r="H113" s="48"/>
      <c r="I113" s="47"/>
      <c r="J113" s="48"/>
      <c r="K113" s="47"/>
      <c r="L113" s="48"/>
      <c r="M113" s="47"/>
      <c r="N113" s="48"/>
      <c r="O113" s="47"/>
      <c r="P113" s="48"/>
      <c r="Q113" s="47"/>
      <c r="R113" s="48"/>
      <c r="S113" s="14"/>
      <c r="T113" s="12"/>
    </row>
    <row r="114" spans="1:21" x14ac:dyDescent="0.2">
      <c r="A114" s="13"/>
      <c r="B114" s="19" t="s">
        <v>54</v>
      </c>
      <c r="C114" s="18"/>
      <c r="G114" s="47"/>
      <c r="I114" s="47"/>
      <c r="K114" s="47"/>
      <c r="M114" s="47"/>
      <c r="O114" s="47"/>
      <c r="Q114" s="47"/>
      <c r="T114" s="12"/>
    </row>
    <row r="115" spans="1:21" x14ac:dyDescent="0.2">
      <c r="A115" s="13"/>
      <c r="B115" s="19"/>
      <c r="C115" s="18" t="s">
        <v>67</v>
      </c>
      <c r="D115" s="20"/>
      <c r="E115" s="1"/>
      <c r="F115" s="43">
        <f t="shared" ref="F115:F118" si="26">SUM(H115:L115)</f>
        <v>7264000</v>
      </c>
      <c r="G115" s="47"/>
      <c r="H115" s="43">
        <v>0</v>
      </c>
      <c r="I115" s="47"/>
      <c r="J115" s="43">
        <v>0</v>
      </c>
      <c r="K115" s="47"/>
      <c r="L115" s="43">
        <v>7264000</v>
      </c>
      <c r="M115" s="47"/>
      <c r="N115" s="43">
        <v>338000</v>
      </c>
      <c r="O115" s="47"/>
      <c r="P115" s="43">
        <v>6926000</v>
      </c>
      <c r="Q115" s="47"/>
      <c r="R115" s="43">
        <v>0</v>
      </c>
      <c r="S115" s="43">
        <f t="shared" ref="S115:S120" si="27">SUM(N115:P115)-R115-F115</f>
        <v>0</v>
      </c>
      <c r="T115" s="12"/>
    </row>
    <row r="116" spans="1:21" x14ac:dyDescent="0.2">
      <c r="B116" s="13"/>
      <c r="C116" s="18" t="s">
        <v>68</v>
      </c>
      <c r="E116" s="18"/>
      <c r="F116" s="43">
        <f t="shared" si="26"/>
        <v>902000</v>
      </c>
      <c r="G116" s="47"/>
      <c r="H116" s="43">
        <v>0</v>
      </c>
      <c r="I116" s="47"/>
      <c r="J116" s="43">
        <v>902000</v>
      </c>
      <c r="K116" s="47"/>
      <c r="L116" s="43">
        <v>0</v>
      </c>
      <c r="M116" s="47"/>
      <c r="N116" s="43">
        <v>0</v>
      </c>
      <c r="O116" s="47"/>
      <c r="P116" s="43">
        <v>960000</v>
      </c>
      <c r="Q116" s="47"/>
      <c r="R116" s="43">
        <v>58000</v>
      </c>
      <c r="S116" s="43">
        <f t="shared" si="27"/>
        <v>0</v>
      </c>
      <c r="T116" s="12"/>
      <c r="U116" s="78"/>
    </row>
    <row r="117" spans="1:21" x14ac:dyDescent="0.2">
      <c r="A117" s="13"/>
      <c r="B117" s="9"/>
      <c r="C117" s="18" t="s">
        <v>64</v>
      </c>
      <c r="E117" s="18"/>
      <c r="F117" s="43">
        <f t="shared" si="26"/>
        <v>7285000</v>
      </c>
      <c r="G117" s="47"/>
      <c r="H117" s="43">
        <v>6327000</v>
      </c>
      <c r="I117" s="47"/>
      <c r="J117" s="43">
        <v>227000</v>
      </c>
      <c r="K117" s="47"/>
      <c r="L117" s="43">
        <v>731000</v>
      </c>
      <c r="M117" s="47"/>
      <c r="N117" s="43">
        <v>2691000</v>
      </c>
      <c r="O117" s="47"/>
      <c r="P117" s="43">
        <v>4594000</v>
      </c>
      <c r="Q117" s="47"/>
      <c r="R117" s="43">
        <v>0</v>
      </c>
      <c r="S117" s="43">
        <f t="shared" si="27"/>
        <v>0</v>
      </c>
      <c r="T117" s="12"/>
      <c r="U117" s="78"/>
    </row>
    <row r="118" spans="1:21" x14ac:dyDescent="0.2">
      <c r="B118" s="9"/>
      <c r="C118" s="6" t="s">
        <v>37</v>
      </c>
      <c r="E118" s="13"/>
      <c r="F118" s="43">
        <f t="shared" si="26"/>
        <v>1000</v>
      </c>
      <c r="G118" s="47"/>
      <c r="H118" s="43">
        <v>-1000</v>
      </c>
      <c r="I118" s="47"/>
      <c r="J118" s="43">
        <v>0</v>
      </c>
      <c r="K118" s="47"/>
      <c r="L118" s="43">
        <v>2000</v>
      </c>
      <c r="M118" s="47"/>
      <c r="N118" s="43">
        <v>0</v>
      </c>
      <c r="O118" s="47"/>
      <c r="P118" s="43">
        <v>2000</v>
      </c>
      <c r="Q118" s="47"/>
      <c r="R118" s="43">
        <v>1000</v>
      </c>
      <c r="S118" s="43">
        <f t="shared" si="27"/>
        <v>0</v>
      </c>
      <c r="T118" s="12"/>
      <c r="U118" s="78"/>
    </row>
    <row r="119" spans="1:21" s="78" customFormat="1" x14ac:dyDescent="0.2">
      <c r="B119" s="53"/>
      <c r="C119" s="78" t="s">
        <v>49</v>
      </c>
      <c r="D119" s="53"/>
      <c r="E119" s="13"/>
      <c r="F119" s="43">
        <f>SUM(H119:L119)</f>
        <v>554000</v>
      </c>
      <c r="G119" s="47"/>
      <c r="H119" s="43">
        <v>0</v>
      </c>
      <c r="I119" s="47"/>
      <c r="J119" s="43">
        <v>0</v>
      </c>
      <c r="K119" s="47"/>
      <c r="L119" s="43">
        <v>554000</v>
      </c>
      <c r="M119" s="47"/>
      <c r="N119" s="43">
        <v>347000</v>
      </c>
      <c r="O119" s="47"/>
      <c r="P119" s="43">
        <v>207000</v>
      </c>
      <c r="Q119" s="47"/>
      <c r="R119" s="43">
        <v>0</v>
      </c>
      <c r="S119" s="43">
        <v>0</v>
      </c>
      <c r="T119" s="77"/>
    </row>
    <row r="120" spans="1:21" x14ac:dyDescent="0.2">
      <c r="B120" s="9"/>
      <c r="C120" s="6" t="s">
        <v>536</v>
      </c>
      <c r="E120" s="13"/>
      <c r="F120" s="46">
        <f>SUM(H120:L120)</f>
        <v>0</v>
      </c>
      <c r="G120" s="47"/>
      <c r="H120" s="46">
        <v>0</v>
      </c>
      <c r="I120" s="47"/>
      <c r="J120" s="46">
        <v>0</v>
      </c>
      <c r="K120" s="47"/>
      <c r="L120" s="46">
        <v>0</v>
      </c>
      <c r="M120" s="47"/>
      <c r="N120" s="46">
        <v>0</v>
      </c>
      <c r="O120" s="47"/>
      <c r="P120" s="46">
        <v>0</v>
      </c>
      <c r="Q120" s="47"/>
      <c r="R120" s="46">
        <v>0</v>
      </c>
      <c r="S120" s="43">
        <f t="shared" si="27"/>
        <v>0</v>
      </c>
      <c r="T120" s="12"/>
    </row>
    <row r="121" spans="1:21" x14ac:dyDescent="0.2">
      <c r="B121" s="9"/>
      <c r="C121" s="13"/>
      <c r="E121" s="13"/>
      <c r="F121" s="48"/>
      <c r="G121" s="47"/>
      <c r="H121" s="48"/>
      <c r="I121" s="47"/>
      <c r="J121" s="48"/>
      <c r="K121" s="47"/>
      <c r="L121" s="48"/>
      <c r="M121" s="47"/>
      <c r="N121" s="48"/>
      <c r="O121" s="47"/>
      <c r="P121" s="48"/>
      <c r="Q121" s="47"/>
      <c r="R121" s="48"/>
      <c r="T121" s="12"/>
    </row>
    <row r="122" spans="1:21" x14ac:dyDescent="0.2">
      <c r="B122" s="9"/>
      <c r="E122" s="13" t="s">
        <v>4</v>
      </c>
      <c r="F122" s="46">
        <f>SUM(F115:F120)</f>
        <v>16006000</v>
      </c>
      <c r="G122" s="48"/>
      <c r="H122" s="46">
        <f>SUM(H115:H120)</f>
        <v>6326000</v>
      </c>
      <c r="I122" s="48"/>
      <c r="J122" s="46">
        <f>SUM(J115:J120)</f>
        <v>1129000</v>
      </c>
      <c r="K122" s="46"/>
      <c r="L122" s="46">
        <f>SUM(L115:L120)</f>
        <v>8551000</v>
      </c>
      <c r="M122" s="48"/>
      <c r="N122" s="46">
        <f>SUM(N115:N120)</f>
        <v>3376000</v>
      </c>
      <c r="O122" s="48"/>
      <c r="P122" s="46">
        <f>SUM(P115:P120)</f>
        <v>12689000</v>
      </c>
      <c r="Q122" s="48"/>
      <c r="R122" s="46">
        <f>SUM(R115:R120)</f>
        <v>59000</v>
      </c>
      <c r="T122" s="12"/>
    </row>
    <row r="123" spans="1:21" x14ac:dyDescent="0.2">
      <c r="B123" s="9"/>
      <c r="C123" s="13"/>
      <c r="E123" s="10"/>
      <c r="G123" s="47"/>
      <c r="I123" s="47"/>
      <c r="K123" s="47"/>
      <c r="M123" s="47"/>
      <c r="O123" s="47"/>
      <c r="Q123" s="47"/>
      <c r="T123" s="12"/>
    </row>
    <row r="124" spans="1:21" x14ac:dyDescent="0.2">
      <c r="B124" s="9"/>
      <c r="C124" s="13"/>
      <c r="E124" s="6" t="s">
        <v>69</v>
      </c>
      <c r="G124" s="47"/>
      <c r="I124" s="47"/>
      <c r="K124" s="47"/>
      <c r="M124" s="47"/>
      <c r="O124" s="47"/>
      <c r="Q124" s="47"/>
      <c r="T124" s="12"/>
    </row>
    <row r="125" spans="1:21" x14ac:dyDescent="0.2">
      <c r="B125" s="9"/>
      <c r="C125" s="13"/>
      <c r="E125" s="6" t="s">
        <v>119</v>
      </c>
      <c r="F125" s="46">
        <f>F88+F112+F94+F122</f>
        <v>87303000</v>
      </c>
      <c r="G125" s="48"/>
      <c r="H125" s="46">
        <f>H88+H112+H94+H122</f>
        <v>55829000</v>
      </c>
      <c r="I125" s="48"/>
      <c r="J125" s="46">
        <f>J88+J112+J94+J122</f>
        <v>7595000</v>
      </c>
      <c r="K125" s="48"/>
      <c r="L125" s="46">
        <f>L88+L112+L94+L122</f>
        <v>23879000</v>
      </c>
      <c r="M125" s="48"/>
      <c r="N125" s="46">
        <f>N88+N112+N94+N122</f>
        <v>45957000</v>
      </c>
      <c r="O125" s="48"/>
      <c r="P125" s="46">
        <f>P88+P112+P94+P122</f>
        <v>41649000</v>
      </c>
      <c r="Q125" s="48"/>
      <c r="R125" s="46">
        <f>R88+R112+R94+R122</f>
        <v>303000</v>
      </c>
      <c r="T125" s="12"/>
    </row>
    <row r="126" spans="1:21" x14ac:dyDescent="0.2">
      <c r="B126" s="9"/>
      <c r="C126" s="13"/>
      <c r="F126" s="48"/>
      <c r="G126" s="47"/>
      <c r="H126" s="48"/>
      <c r="I126" s="47"/>
      <c r="J126" s="48"/>
      <c r="K126" s="47"/>
      <c r="L126" s="48"/>
      <c r="M126" s="47"/>
      <c r="N126" s="48"/>
      <c r="O126" s="47"/>
      <c r="P126" s="48"/>
      <c r="Q126" s="47"/>
      <c r="R126" s="48"/>
      <c r="T126" s="12"/>
    </row>
    <row r="127" spans="1:21" x14ac:dyDescent="0.2">
      <c r="A127" s="11" t="s">
        <v>70</v>
      </c>
      <c r="F127" s="48"/>
      <c r="G127" s="47"/>
      <c r="H127" s="48"/>
      <c r="I127" s="47"/>
      <c r="J127" s="48"/>
      <c r="K127" s="47"/>
      <c r="L127" s="48"/>
      <c r="M127" s="47"/>
      <c r="N127" s="48"/>
      <c r="O127" s="47"/>
      <c r="P127" s="48"/>
      <c r="Q127" s="47"/>
      <c r="R127" s="48"/>
      <c r="T127" s="12"/>
    </row>
    <row r="128" spans="1:21" x14ac:dyDescent="0.2">
      <c r="F128" s="48"/>
      <c r="G128" s="47"/>
      <c r="H128" s="48"/>
      <c r="I128" s="47"/>
      <c r="J128" s="48"/>
      <c r="K128" s="47"/>
      <c r="L128" s="48"/>
      <c r="M128" s="47"/>
      <c r="N128" s="48"/>
      <c r="O128" s="47"/>
      <c r="P128" s="48"/>
      <c r="Q128" s="47"/>
      <c r="R128" s="48"/>
      <c r="T128" s="12"/>
    </row>
    <row r="129" spans="1:21" x14ac:dyDescent="0.2">
      <c r="B129" s="6" t="s">
        <v>57</v>
      </c>
      <c r="C129" s="11"/>
      <c r="T129" s="12"/>
    </row>
    <row r="130" spans="1:21" x14ac:dyDescent="0.2">
      <c r="A130" s="11"/>
      <c r="C130" s="65" t="s">
        <v>71</v>
      </c>
      <c r="F130" s="43">
        <f t="shared" ref="F130:F138" si="28">SUM(H130:L130)</f>
        <v>2749000</v>
      </c>
      <c r="G130" s="47"/>
      <c r="H130" s="43">
        <v>1652000</v>
      </c>
      <c r="I130" s="47"/>
      <c r="J130" s="43">
        <v>1033000</v>
      </c>
      <c r="K130" s="47"/>
      <c r="L130" s="43">
        <v>64000</v>
      </c>
      <c r="M130" s="47"/>
      <c r="N130" s="43">
        <v>1210000</v>
      </c>
      <c r="O130" s="47"/>
      <c r="P130" s="43">
        <v>1573000</v>
      </c>
      <c r="Q130" s="47"/>
      <c r="R130" s="43">
        <v>34000</v>
      </c>
      <c r="S130" s="43">
        <f t="shared" ref="S130:S140" si="29">SUM(N130:P130)-R130-F130</f>
        <v>0</v>
      </c>
      <c r="T130" s="12"/>
    </row>
    <row r="131" spans="1:21" x14ac:dyDescent="0.2">
      <c r="C131" s="65" t="s">
        <v>30</v>
      </c>
      <c r="F131" s="43">
        <f t="shared" si="28"/>
        <v>170000</v>
      </c>
      <c r="G131" s="47"/>
      <c r="H131" s="43">
        <v>150000</v>
      </c>
      <c r="I131" s="47"/>
      <c r="J131" s="43">
        <v>11000</v>
      </c>
      <c r="K131" s="47"/>
      <c r="L131" s="43">
        <v>9000</v>
      </c>
      <c r="M131" s="47"/>
      <c r="N131" s="43">
        <v>93000</v>
      </c>
      <c r="O131" s="47"/>
      <c r="P131" s="43">
        <v>76000</v>
      </c>
      <c r="Q131" s="47"/>
      <c r="R131" s="43">
        <v>-1000</v>
      </c>
      <c r="S131" s="43">
        <f t="shared" si="29"/>
        <v>0</v>
      </c>
      <c r="T131" s="12"/>
      <c r="U131" s="78"/>
    </row>
    <row r="132" spans="1:21" s="78" customFormat="1" x14ac:dyDescent="0.2">
      <c r="C132" s="73" t="s">
        <v>487</v>
      </c>
      <c r="D132" s="53"/>
      <c r="F132" s="43">
        <f t="shared" ref="F132" si="30">SUM(H132:L132)</f>
        <v>425000</v>
      </c>
      <c r="G132" s="47"/>
      <c r="H132" s="43">
        <v>290000</v>
      </c>
      <c r="I132" s="47"/>
      <c r="J132" s="43">
        <v>23000</v>
      </c>
      <c r="K132" s="47"/>
      <c r="L132" s="43">
        <v>112000</v>
      </c>
      <c r="M132" s="47"/>
      <c r="N132" s="43">
        <v>269000</v>
      </c>
      <c r="O132" s="47"/>
      <c r="P132" s="43">
        <v>156000</v>
      </c>
      <c r="Q132" s="47"/>
      <c r="R132" s="43">
        <v>0</v>
      </c>
      <c r="S132" s="43">
        <f t="shared" ref="S132" si="31">SUM(N132:P132)-R132-F132</f>
        <v>0</v>
      </c>
      <c r="T132" s="77"/>
    </row>
    <row r="133" spans="1:21" x14ac:dyDescent="0.2">
      <c r="C133" s="65" t="s">
        <v>35</v>
      </c>
      <c r="F133" s="43">
        <f t="shared" si="28"/>
        <v>8152000</v>
      </c>
      <c r="G133" s="47"/>
      <c r="H133" s="43">
        <v>7552000</v>
      </c>
      <c r="I133" s="47"/>
      <c r="J133" s="43">
        <v>596000</v>
      </c>
      <c r="K133" s="47"/>
      <c r="L133" s="43">
        <v>4000</v>
      </c>
      <c r="M133" s="47"/>
      <c r="N133" s="43">
        <v>5681000</v>
      </c>
      <c r="O133" s="47"/>
      <c r="P133" s="43">
        <v>2826000</v>
      </c>
      <c r="Q133" s="47"/>
      <c r="R133" s="43">
        <v>355000</v>
      </c>
      <c r="S133" s="43">
        <f t="shared" si="29"/>
        <v>0</v>
      </c>
      <c r="T133" s="12"/>
      <c r="U133" s="78"/>
    </row>
    <row r="134" spans="1:21" x14ac:dyDescent="0.2">
      <c r="C134" s="66" t="s">
        <v>72</v>
      </c>
      <c r="F134" s="43">
        <f t="shared" si="28"/>
        <v>10000</v>
      </c>
      <c r="G134" s="47"/>
      <c r="H134" s="43">
        <v>5000</v>
      </c>
      <c r="I134" s="47"/>
      <c r="J134" s="43">
        <v>5000</v>
      </c>
      <c r="K134" s="47"/>
      <c r="L134" s="43">
        <v>0</v>
      </c>
      <c r="M134" s="47"/>
      <c r="N134" s="43">
        <v>0</v>
      </c>
      <c r="O134" s="47"/>
      <c r="P134" s="43">
        <v>10000</v>
      </c>
      <c r="Q134" s="47"/>
      <c r="R134" s="43">
        <v>0</v>
      </c>
      <c r="S134" s="43">
        <f t="shared" si="29"/>
        <v>0</v>
      </c>
      <c r="T134" s="12"/>
      <c r="U134" s="78"/>
    </row>
    <row r="135" spans="1:21" x14ac:dyDescent="0.2">
      <c r="C135" s="65" t="s">
        <v>22</v>
      </c>
      <c r="F135" s="43">
        <f t="shared" si="28"/>
        <v>4394000</v>
      </c>
      <c r="G135" s="47"/>
      <c r="H135" s="43">
        <v>3123000</v>
      </c>
      <c r="I135" s="47"/>
      <c r="J135" s="43">
        <v>1144000</v>
      </c>
      <c r="K135" s="47"/>
      <c r="L135" s="43">
        <v>127000</v>
      </c>
      <c r="M135" s="47"/>
      <c r="N135" s="43">
        <v>2040000</v>
      </c>
      <c r="O135" s="47"/>
      <c r="P135" s="43">
        <v>2354000</v>
      </c>
      <c r="Q135" s="47"/>
      <c r="R135" s="43">
        <v>0</v>
      </c>
      <c r="S135" s="43">
        <f t="shared" si="29"/>
        <v>0</v>
      </c>
      <c r="T135" s="12"/>
      <c r="U135" s="78"/>
    </row>
    <row r="136" spans="1:21" x14ac:dyDescent="0.2">
      <c r="B136" s="9"/>
      <c r="C136" s="65" t="s">
        <v>73</v>
      </c>
      <c r="F136" s="43">
        <f t="shared" si="28"/>
        <v>6426000</v>
      </c>
      <c r="G136" s="47"/>
      <c r="H136" s="43">
        <v>1446000</v>
      </c>
      <c r="I136" s="47"/>
      <c r="J136" s="43">
        <v>4798000</v>
      </c>
      <c r="K136" s="47"/>
      <c r="L136" s="43">
        <v>182000</v>
      </c>
      <c r="M136" s="47"/>
      <c r="N136" s="43">
        <v>2890000</v>
      </c>
      <c r="O136" s="47"/>
      <c r="P136" s="43">
        <v>7422000</v>
      </c>
      <c r="Q136" s="47"/>
      <c r="R136" s="43">
        <v>3886000</v>
      </c>
      <c r="S136" s="43">
        <f t="shared" si="29"/>
        <v>0</v>
      </c>
      <c r="T136" s="12"/>
      <c r="U136" s="78"/>
    </row>
    <row r="137" spans="1:21" x14ac:dyDescent="0.2">
      <c r="B137" s="9"/>
      <c r="C137" s="65" t="s">
        <v>40</v>
      </c>
      <c r="F137" s="43">
        <f t="shared" si="28"/>
        <v>6638000</v>
      </c>
      <c r="G137" s="47"/>
      <c r="H137" s="43">
        <v>6180000</v>
      </c>
      <c r="I137" s="47"/>
      <c r="J137" s="43">
        <v>356000</v>
      </c>
      <c r="K137" s="47"/>
      <c r="L137" s="43">
        <v>102000</v>
      </c>
      <c r="M137" s="47"/>
      <c r="N137" s="43">
        <v>4206000</v>
      </c>
      <c r="O137" s="47"/>
      <c r="P137" s="43">
        <v>2433000</v>
      </c>
      <c r="Q137" s="47"/>
      <c r="R137" s="43">
        <v>1000</v>
      </c>
      <c r="S137" s="43">
        <f t="shared" si="29"/>
        <v>0</v>
      </c>
      <c r="T137" s="12"/>
      <c r="U137" s="78"/>
    </row>
    <row r="138" spans="1:21" x14ac:dyDescent="0.2">
      <c r="B138" s="9"/>
      <c r="C138" s="65" t="s">
        <v>41</v>
      </c>
      <c r="F138" s="43">
        <f t="shared" si="28"/>
        <v>8938000</v>
      </c>
      <c r="G138" s="47"/>
      <c r="H138" s="43">
        <v>8529000</v>
      </c>
      <c r="I138" s="47"/>
      <c r="J138" s="43">
        <v>358000</v>
      </c>
      <c r="K138" s="47"/>
      <c r="L138" s="43">
        <v>51000</v>
      </c>
      <c r="M138" s="47"/>
      <c r="N138" s="43">
        <v>5908000</v>
      </c>
      <c r="O138" s="47"/>
      <c r="P138" s="43">
        <v>3450000</v>
      </c>
      <c r="Q138" s="47"/>
      <c r="R138" s="43">
        <v>420000</v>
      </c>
      <c r="S138" s="43">
        <f t="shared" si="29"/>
        <v>0</v>
      </c>
      <c r="T138" s="12"/>
      <c r="U138" s="78"/>
    </row>
    <row r="139" spans="1:21" x14ac:dyDescent="0.2">
      <c r="B139" s="9"/>
      <c r="C139" s="69" t="s">
        <v>461</v>
      </c>
      <c r="D139" s="6"/>
      <c r="F139" s="43">
        <f>SUM(H139:L139)</f>
        <v>8122000</v>
      </c>
      <c r="G139" s="47"/>
      <c r="H139" s="43">
        <v>7588000</v>
      </c>
      <c r="I139" s="47"/>
      <c r="J139" s="43">
        <v>140000</v>
      </c>
      <c r="K139" s="47"/>
      <c r="L139" s="43">
        <v>394000</v>
      </c>
      <c r="M139" s="47"/>
      <c r="N139" s="43">
        <v>5471000</v>
      </c>
      <c r="O139" s="47"/>
      <c r="P139" s="43">
        <v>2675000</v>
      </c>
      <c r="Q139" s="47"/>
      <c r="R139" s="43">
        <v>24000</v>
      </c>
      <c r="S139" s="43">
        <f t="shared" si="29"/>
        <v>0</v>
      </c>
      <c r="T139" s="12"/>
      <c r="U139" s="78"/>
    </row>
    <row r="140" spans="1:21" x14ac:dyDescent="0.2">
      <c r="B140" s="9"/>
      <c r="C140" s="65" t="s">
        <v>45</v>
      </c>
      <c r="F140" s="46">
        <f>SUM(H140:L140)</f>
        <v>4580000</v>
      </c>
      <c r="G140" s="47"/>
      <c r="H140" s="46">
        <v>4362000</v>
      </c>
      <c r="I140" s="47"/>
      <c r="J140" s="46">
        <v>132000</v>
      </c>
      <c r="K140" s="47"/>
      <c r="L140" s="46">
        <v>86000</v>
      </c>
      <c r="M140" s="47"/>
      <c r="N140" s="46">
        <v>3085000</v>
      </c>
      <c r="O140" s="47"/>
      <c r="P140" s="46">
        <v>1643000</v>
      </c>
      <c r="Q140" s="47"/>
      <c r="R140" s="46">
        <v>148000</v>
      </c>
      <c r="S140" s="43">
        <f t="shared" si="29"/>
        <v>0</v>
      </c>
      <c r="T140" s="12"/>
      <c r="U140" s="78"/>
    </row>
    <row r="141" spans="1:21" x14ac:dyDescent="0.2">
      <c r="B141" s="9"/>
      <c r="G141" s="47"/>
      <c r="I141" s="47"/>
      <c r="K141" s="47"/>
      <c r="M141" s="47"/>
      <c r="O141" s="47"/>
      <c r="Q141" s="47"/>
      <c r="T141" s="12"/>
    </row>
    <row r="142" spans="1:21" x14ac:dyDescent="0.2">
      <c r="B142" s="9"/>
      <c r="C142" s="13"/>
      <c r="E142" s="6" t="s">
        <v>4</v>
      </c>
      <c r="F142" s="46">
        <f>SUM(F130:F140)</f>
        <v>50604000</v>
      </c>
      <c r="G142" s="48"/>
      <c r="H142" s="46">
        <f>SUM(H130:H140)</f>
        <v>40877000</v>
      </c>
      <c r="I142" s="48"/>
      <c r="J142" s="46">
        <f>SUM(J130:J140)</f>
        <v>8596000</v>
      </c>
      <c r="K142" s="48"/>
      <c r="L142" s="46">
        <f>SUM(L130:L140)</f>
        <v>1131000</v>
      </c>
      <c r="M142" s="48"/>
      <c r="N142" s="46">
        <f>SUM(N130:N140)</f>
        <v>30853000</v>
      </c>
      <c r="O142" s="48"/>
      <c r="P142" s="46">
        <f>SUM(P130:P140)</f>
        <v>24618000</v>
      </c>
      <c r="Q142" s="48"/>
      <c r="R142" s="46">
        <f>SUM(R130:R140)</f>
        <v>4867000</v>
      </c>
      <c r="T142" s="12"/>
    </row>
    <row r="143" spans="1:21" x14ac:dyDescent="0.2">
      <c r="B143" s="9"/>
      <c r="C143" s="13"/>
      <c r="F143" s="48"/>
      <c r="G143" s="47"/>
      <c r="H143" s="48"/>
      <c r="I143" s="47"/>
      <c r="J143" s="48"/>
      <c r="K143" s="47"/>
      <c r="L143" s="48"/>
      <c r="M143" s="47"/>
      <c r="N143" s="48"/>
      <c r="O143" s="47"/>
      <c r="P143" s="48"/>
      <c r="Q143" s="47"/>
      <c r="R143" s="48"/>
      <c r="T143" s="12"/>
    </row>
    <row r="144" spans="1:21" x14ac:dyDescent="0.2">
      <c r="B144" s="6" t="s">
        <v>26</v>
      </c>
      <c r="G144" s="47"/>
      <c r="I144" s="47"/>
      <c r="K144" s="47"/>
      <c r="M144" s="47"/>
      <c r="O144" s="47"/>
      <c r="Q144" s="47"/>
      <c r="T144" s="12"/>
    </row>
    <row r="145" spans="2:21" x14ac:dyDescent="0.2">
      <c r="C145" s="6" t="s">
        <v>71</v>
      </c>
      <c r="F145" s="43">
        <f t="shared" ref="F145:F155" si="32">SUM(H145:L145)</f>
        <v>8616000</v>
      </c>
      <c r="G145" s="47"/>
      <c r="H145" s="43">
        <v>75000</v>
      </c>
      <c r="I145" s="47"/>
      <c r="J145" s="43">
        <v>770000</v>
      </c>
      <c r="K145" s="47"/>
      <c r="L145" s="43">
        <v>7771000</v>
      </c>
      <c r="M145" s="47"/>
      <c r="N145" s="43">
        <v>4180000</v>
      </c>
      <c r="O145" s="47"/>
      <c r="P145" s="43">
        <v>4437000</v>
      </c>
      <c r="Q145" s="47"/>
      <c r="R145" s="43">
        <v>1000</v>
      </c>
      <c r="S145" s="43">
        <f t="shared" ref="S145:S156" si="33">SUM(N145:P145)-R145-F145</f>
        <v>0</v>
      </c>
      <c r="T145" s="12"/>
    </row>
    <row r="146" spans="2:21" x14ac:dyDescent="0.2">
      <c r="C146" s="6" t="s">
        <v>30</v>
      </c>
      <c r="F146" s="43">
        <f t="shared" si="32"/>
        <v>10000</v>
      </c>
      <c r="G146" s="47"/>
      <c r="H146" s="43">
        <v>0</v>
      </c>
      <c r="I146" s="47"/>
      <c r="J146" s="43">
        <v>0</v>
      </c>
      <c r="K146" s="47"/>
      <c r="L146" s="43">
        <v>10000</v>
      </c>
      <c r="M146" s="47"/>
      <c r="N146" s="43">
        <v>0</v>
      </c>
      <c r="O146" s="47"/>
      <c r="P146" s="43">
        <v>10000</v>
      </c>
      <c r="Q146" s="47"/>
      <c r="R146" s="43">
        <v>0</v>
      </c>
      <c r="S146" s="43">
        <f t="shared" si="33"/>
        <v>0</v>
      </c>
      <c r="T146" s="12"/>
      <c r="U146" s="78"/>
    </row>
    <row r="147" spans="2:21" s="78" customFormat="1" x14ac:dyDescent="0.2">
      <c r="C147" s="78" t="s">
        <v>487</v>
      </c>
      <c r="D147" s="53"/>
      <c r="F147" s="43">
        <f t="shared" ref="F147" si="34">SUM(H147:L147)</f>
        <v>30000</v>
      </c>
      <c r="G147" s="47"/>
      <c r="H147" s="43">
        <v>10000</v>
      </c>
      <c r="I147" s="47"/>
      <c r="J147" s="43">
        <v>0</v>
      </c>
      <c r="K147" s="47"/>
      <c r="L147" s="43">
        <v>20000</v>
      </c>
      <c r="M147" s="47"/>
      <c r="N147" s="43">
        <v>2000</v>
      </c>
      <c r="O147" s="47"/>
      <c r="P147" s="43">
        <v>28000</v>
      </c>
      <c r="Q147" s="47"/>
      <c r="R147" s="43">
        <v>0</v>
      </c>
      <c r="S147" s="43">
        <f t="shared" ref="S147" si="35">SUM(N147:P147)-R147-F147</f>
        <v>0</v>
      </c>
      <c r="T147" s="77"/>
    </row>
    <row r="148" spans="2:21" x14ac:dyDescent="0.2">
      <c r="C148" s="6" t="s">
        <v>35</v>
      </c>
      <c r="F148" s="43">
        <f t="shared" si="32"/>
        <v>819000</v>
      </c>
      <c r="G148" s="47"/>
      <c r="H148" s="43">
        <v>10000</v>
      </c>
      <c r="I148" s="47"/>
      <c r="J148" s="43">
        <v>48000</v>
      </c>
      <c r="K148" s="47"/>
      <c r="L148" s="43">
        <v>761000</v>
      </c>
      <c r="M148" s="47"/>
      <c r="N148" s="43">
        <v>488000</v>
      </c>
      <c r="O148" s="47"/>
      <c r="P148" s="43">
        <v>331000</v>
      </c>
      <c r="Q148" s="47"/>
      <c r="R148" s="43">
        <v>0</v>
      </c>
      <c r="S148" s="43">
        <f t="shared" si="33"/>
        <v>0</v>
      </c>
      <c r="T148" s="12"/>
      <c r="U148" s="78"/>
    </row>
    <row r="149" spans="2:21" x14ac:dyDescent="0.2">
      <c r="C149" s="18" t="s">
        <v>72</v>
      </c>
      <c r="F149" s="43">
        <f t="shared" si="32"/>
        <v>0</v>
      </c>
      <c r="G149" s="47"/>
      <c r="H149" s="43">
        <v>0</v>
      </c>
      <c r="I149" s="47"/>
      <c r="J149" s="43">
        <v>0</v>
      </c>
      <c r="K149" s="47"/>
      <c r="L149" s="43">
        <v>0</v>
      </c>
      <c r="M149" s="47"/>
      <c r="N149" s="43">
        <v>0</v>
      </c>
      <c r="O149" s="47"/>
      <c r="P149" s="43">
        <v>0</v>
      </c>
      <c r="Q149" s="47"/>
      <c r="R149" s="43">
        <v>0</v>
      </c>
      <c r="S149" s="43">
        <f t="shared" si="33"/>
        <v>0</v>
      </c>
      <c r="T149" s="12"/>
      <c r="U149" s="78"/>
    </row>
    <row r="150" spans="2:21" s="78" customFormat="1" x14ac:dyDescent="0.2">
      <c r="C150" s="18" t="s">
        <v>22</v>
      </c>
      <c r="D150" s="53"/>
      <c r="F150" s="43">
        <f t="shared" ref="F150" si="36">SUM(H150:L150)</f>
        <v>40000</v>
      </c>
      <c r="G150" s="47"/>
      <c r="H150" s="43">
        <v>40000</v>
      </c>
      <c r="I150" s="47"/>
      <c r="J150" s="43">
        <v>0</v>
      </c>
      <c r="K150" s="47"/>
      <c r="L150" s="43">
        <v>0</v>
      </c>
      <c r="M150" s="47"/>
      <c r="N150" s="43">
        <v>0</v>
      </c>
      <c r="O150" s="47"/>
      <c r="P150" s="43">
        <v>40000</v>
      </c>
      <c r="Q150" s="47"/>
      <c r="R150" s="43">
        <v>0</v>
      </c>
      <c r="S150" s="43">
        <f t="shared" ref="S150" si="37">SUM(N150:P150)-R150-F150</f>
        <v>0</v>
      </c>
      <c r="T150" s="77"/>
    </row>
    <row r="151" spans="2:21" s="78" customFormat="1" x14ac:dyDescent="0.2">
      <c r="C151" s="73" t="s">
        <v>537</v>
      </c>
      <c r="D151" s="53"/>
      <c r="F151" s="43">
        <f>SUM(H151:L151)</f>
        <v>0</v>
      </c>
      <c r="G151" s="47"/>
      <c r="H151" s="43">
        <v>0</v>
      </c>
      <c r="I151" s="47"/>
      <c r="J151" s="43">
        <v>0</v>
      </c>
      <c r="K151" s="47"/>
      <c r="L151" s="43">
        <v>0</v>
      </c>
      <c r="M151" s="47"/>
      <c r="N151" s="43">
        <v>0</v>
      </c>
      <c r="O151" s="47"/>
      <c r="P151" s="43">
        <v>0</v>
      </c>
      <c r="Q151" s="47"/>
      <c r="R151" s="43">
        <v>0</v>
      </c>
      <c r="S151" s="43">
        <f t="shared" ref="S151" si="38">SUM(N151:P151)-R151-F151</f>
        <v>0</v>
      </c>
      <c r="T151" s="77"/>
    </row>
    <row r="152" spans="2:21" x14ac:dyDescent="0.2">
      <c r="C152" s="6" t="s">
        <v>73</v>
      </c>
      <c r="D152" s="15"/>
      <c r="F152" s="43">
        <f t="shared" si="32"/>
        <v>11160000</v>
      </c>
      <c r="G152" s="47"/>
      <c r="H152" s="43">
        <v>318000</v>
      </c>
      <c r="I152" s="47"/>
      <c r="J152" s="43">
        <v>764000</v>
      </c>
      <c r="K152" s="47"/>
      <c r="L152" s="43">
        <v>10078000</v>
      </c>
      <c r="M152" s="47"/>
      <c r="N152" s="43">
        <v>5088000</v>
      </c>
      <c r="O152" s="47"/>
      <c r="P152" s="43">
        <v>6071000</v>
      </c>
      <c r="Q152" s="47"/>
      <c r="R152" s="43">
        <v>-1000</v>
      </c>
      <c r="S152" s="43">
        <f t="shared" si="33"/>
        <v>0</v>
      </c>
      <c r="T152" s="12"/>
      <c r="U152" s="78"/>
    </row>
    <row r="153" spans="2:21" x14ac:dyDescent="0.2">
      <c r="C153" s="6" t="s">
        <v>40</v>
      </c>
      <c r="F153" s="43">
        <f t="shared" si="32"/>
        <v>4053000</v>
      </c>
      <c r="G153" s="47"/>
      <c r="H153" s="43">
        <v>93000</v>
      </c>
      <c r="I153" s="47"/>
      <c r="J153" s="43">
        <v>35000</v>
      </c>
      <c r="K153" s="47"/>
      <c r="L153" s="43">
        <v>3925000</v>
      </c>
      <c r="M153" s="47"/>
      <c r="N153" s="43">
        <v>2255000</v>
      </c>
      <c r="O153" s="47"/>
      <c r="P153" s="43">
        <v>1797000</v>
      </c>
      <c r="Q153" s="47"/>
      <c r="R153" s="43">
        <v>-1000</v>
      </c>
      <c r="S153" s="43">
        <f t="shared" si="33"/>
        <v>0</v>
      </c>
      <c r="T153" s="12"/>
      <c r="U153" s="78"/>
    </row>
    <row r="154" spans="2:21" x14ac:dyDescent="0.2">
      <c r="C154" s="6" t="s">
        <v>41</v>
      </c>
      <c r="F154" s="43">
        <f t="shared" si="32"/>
        <v>6109000</v>
      </c>
      <c r="G154" s="47"/>
      <c r="H154" s="43">
        <v>1413000</v>
      </c>
      <c r="I154" s="47"/>
      <c r="J154" s="43">
        <v>479000</v>
      </c>
      <c r="K154" s="47"/>
      <c r="L154" s="43">
        <v>4217000</v>
      </c>
      <c r="M154" s="47"/>
      <c r="N154" s="43">
        <v>2373000</v>
      </c>
      <c r="O154" s="47"/>
      <c r="P154" s="43">
        <v>3736000</v>
      </c>
      <c r="Q154" s="47"/>
      <c r="R154" s="43">
        <v>0</v>
      </c>
      <c r="S154" s="43">
        <f t="shared" si="33"/>
        <v>0</v>
      </c>
      <c r="T154" s="12"/>
      <c r="U154" s="78"/>
    </row>
    <row r="155" spans="2:21" x14ac:dyDescent="0.2">
      <c r="C155" s="6" t="s">
        <v>461</v>
      </c>
      <c r="D155" s="6"/>
      <c r="F155" s="43">
        <f t="shared" si="32"/>
        <v>3512000</v>
      </c>
      <c r="G155" s="47"/>
      <c r="H155" s="43">
        <v>33000</v>
      </c>
      <c r="I155" s="47"/>
      <c r="J155" s="43">
        <v>617000</v>
      </c>
      <c r="K155" s="47"/>
      <c r="L155" s="43">
        <v>2862000</v>
      </c>
      <c r="M155" s="47"/>
      <c r="N155" s="43">
        <v>1805000</v>
      </c>
      <c r="O155" s="47"/>
      <c r="P155" s="43">
        <v>1708000</v>
      </c>
      <c r="Q155" s="47"/>
      <c r="R155" s="43">
        <v>1000</v>
      </c>
      <c r="S155" s="43">
        <f t="shared" si="33"/>
        <v>0</v>
      </c>
      <c r="T155" s="12"/>
      <c r="U155" s="78"/>
    </row>
    <row r="156" spans="2:21" x14ac:dyDescent="0.2">
      <c r="C156" s="6" t="s">
        <v>45</v>
      </c>
      <c r="F156" s="46">
        <f>SUM(H156:L156)</f>
        <v>429000</v>
      </c>
      <c r="G156" s="47"/>
      <c r="H156" s="46">
        <v>87000</v>
      </c>
      <c r="I156" s="47"/>
      <c r="J156" s="46">
        <v>137000</v>
      </c>
      <c r="K156" s="47"/>
      <c r="L156" s="46">
        <v>205000</v>
      </c>
      <c r="M156" s="47"/>
      <c r="N156" s="46">
        <v>269000</v>
      </c>
      <c r="O156" s="47"/>
      <c r="P156" s="46">
        <v>207000</v>
      </c>
      <c r="Q156" s="47"/>
      <c r="R156" s="46">
        <v>47000</v>
      </c>
      <c r="S156" s="43">
        <f t="shared" si="33"/>
        <v>0</v>
      </c>
      <c r="T156" s="12"/>
      <c r="U156" s="78"/>
    </row>
    <row r="157" spans="2:21" x14ac:dyDescent="0.2">
      <c r="G157" s="47"/>
      <c r="I157" s="47"/>
      <c r="K157" s="47"/>
      <c r="M157" s="47"/>
      <c r="O157" s="47"/>
      <c r="Q157" s="47"/>
      <c r="T157" s="12"/>
    </row>
    <row r="158" spans="2:21" x14ac:dyDescent="0.2">
      <c r="E158" s="13" t="s">
        <v>4</v>
      </c>
      <c r="F158" s="46">
        <f>SUM(F145:F156)</f>
        <v>34778000</v>
      </c>
      <c r="G158" s="48"/>
      <c r="H158" s="46">
        <f>SUM(H145:H156)</f>
        <v>2079000</v>
      </c>
      <c r="I158" s="48"/>
      <c r="J158" s="46">
        <f>SUM(J145:J156)</f>
        <v>2850000</v>
      </c>
      <c r="K158" s="48"/>
      <c r="L158" s="46">
        <f>SUM(L145:L156)</f>
        <v>29849000</v>
      </c>
      <c r="M158" s="48"/>
      <c r="N158" s="46">
        <f>SUM(N145:N156)</f>
        <v>16460000</v>
      </c>
      <c r="O158" s="48"/>
      <c r="P158" s="46">
        <f>SUM(P145:P156)</f>
        <v>18365000</v>
      </c>
      <c r="Q158" s="48"/>
      <c r="R158" s="46">
        <f>SUM(R145:R156)</f>
        <v>47000</v>
      </c>
      <c r="T158" s="12"/>
    </row>
    <row r="159" spans="2:21" x14ac:dyDescent="0.2">
      <c r="E159" s="13"/>
      <c r="F159" s="48"/>
      <c r="G159" s="48"/>
      <c r="H159" s="48"/>
      <c r="I159" s="48"/>
      <c r="J159" s="48"/>
      <c r="K159" s="48"/>
      <c r="L159" s="48"/>
      <c r="M159" s="48"/>
      <c r="N159" s="48"/>
      <c r="O159" s="48"/>
      <c r="P159" s="48"/>
      <c r="Q159" s="48"/>
      <c r="R159" s="48"/>
      <c r="T159" s="12"/>
    </row>
    <row r="160" spans="2:21" s="78" customFormat="1" x14ac:dyDescent="0.2">
      <c r="B160" s="78" t="s">
        <v>63</v>
      </c>
      <c r="D160" s="53"/>
      <c r="E160" s="13"/>
      <c r="F160" s="48"/>
      <c r="G160" s="48"/>
      <c r="H160" s="48"/>
      <c r="I160" s="48"/>
      <c r="J160" s="48"/>
      <c r="K160" s="48"/>
      <c r="L160" s="48"/>
      <c r="M160" s="48"/>
      <c r="N160" s="48"/>
      <c r="O160" s="48"/>
      <c r="P160" s="48"/>
      <c r="Q160" s="48"/>
      <c r="R160" s="48"/>
      <c r="S160" s="5"/>
      <c r="T160" s="77"/>
    </row>
    <row r="161" spans="1:20" s="78" customFormat="1" x14ac:dyDescent="0.2">
      <c r="C161" s="78" t="s">
        <v>64</v>
      </c>
      <c r="D161" s="53"/>
      <c r="E161" s="13"/>
      <c r="F161" s="43">
        <f t="shared" ref="F161" si="39">SUM(H161:L161)</f>
        <v>9000</v>
      </c>
      <c r="G161" s="47"/>
      <c r="H161" s="43">
        <v>0</v>
      </c>
      <c r="I161" s="47"/>
      <c r="J161" s="43">
        <v>9000</v>
      </c>
      <c r="K161" s="47"/>
      <c r="L161" s="43">
        <v>0</v>
      </c>
      <c r="M161" s="47"/>
      <c r="N161" s="43">
        <v>4000</v>
      </c>
      <c r="O161" s="47"/>
      <c r="P161" s="43">
        <v>5000</v>
      </c>
      <c r="Q161" s="47"/>
      <c r="R161" s="43">
        <v>0</v>
      </c>
      <c r="S161" s="43">
        <f t="shared" ref="S161:S162" si="40">SUM(N161:P161)-R161-F161</f>
        <v>0</v>
      </c>
      <c r="T161" s="77"/>
    </row>
    <row r="162" spans="1:20" s="78" customFormat="1" x14ac:dyDescent="0.2">
      <c r="C162" s="78" t="s">
        <v>35</v>
      </c>
      <c r="D162" s="53"/>
      <c r="E162" s="13"/>
      <c r="F162" s="46">
        <f>SUM(H162:L162)</f>
        <v>0</v>
      </c>
      <c r="G162" s="47"/>
      <c r="H162" s="46"/>
      <c r="I162" s="47"/>
      <c r="J162" s="46"/>
      <c r="K162" s="47"/>
      <c r="L162" s="46"/>
      <c r="M162" s="47"/>
      <c r="N162" s="46"/>
      <c r="O162" s="47"/>
      <c r="P162" s="46"/>
      <c r="Q162" s="47"/>
      <c r="R162" s="46"/>
      <c r="S162" s="43">
        <f t="shared" si="40"/>
        <v>0</v>
      </c>
      <c r="T162" s="77"/>
    </row>
    <row r="163" spans="1:20" s="78" customFormat="1" x14ac:dyDescent="0.2">
      <c r="D163" s="53"/>
      <c r="E163" s="13"/>
      <c r="F163" s="48"/>
      <c r="G163" s="47"/>
      <c r="H163" s="48"/>
      <c r="I163" s="47"/>
      <c r="J163" s="48"/>
      <c r="K163" s="47"/>
      <c r="L163" s="48"/>
      <c r="M163" s="47"/>
      <c r="N163" s="48"/>
      <c r="O163" s="47"/>
      <c r="P163" s="48"/>
      <c r="Q163" s="47"/>
      <c r="R163" s="48"/>
      <c r="S163" s="43"/>
      <c r="T163" s="77"/>
    </row>
    <row r="164" spans="1:20" s="78" customFormat="1" x14ac:dyDescent="0.2">
      <c r="D164" s="53"/>
      <c r="E164" s="13" t="s">
        <v>4</v>
      </c>
      <c r="F164" s="46">
        <f>SUM(F161:F162)</f>
        <v>9000</v>
      </c>
      <c r="G164" s="48"/>
      <c r="H164" s="46">
        <f>SUM(H161:H162)</f>
        <v>0</v>
      </c>
      <c r="I164" s="48"/>
      <c r="J164" s="46">
        <f>SUM(J161:J162)</f>
        <v>9000</v>
      </c>
      <c r="K164" s="48"/>
      <c r="L164" s="46">
        <f>SUM(L161:L162)</f>
        <v>0</v>
      </c>
      <c r="M164" s="48"/>
      <c r="N164" s="46">
        <f>SUM(N161:N162)</f>
        <v>4000</v>
      </c>
      <c r="O164" s="48"/>
      <c r="P164" s="46">
        <f>SUM(P161:P162)</f>
        <v>5000</v>
      </c>
      <c r="Q164" s="48"/>
      <c r="R164" s="46">
        <f>SUM(R161:R162)</f>
        <v>0</v>
      </c>
      <c r="S164" s="5"/>
      <c r="T164" s="77"/>
    </row>
    <row r="165" spans="1:20" s="78" customFormat="1" x14ac:dyDescent="0.2">
      <c r="D165" s="53"/>
      <c r="E165" s="13"/>
      <c r="F165" s="48"/>
      <c r="G165" s="48"/>
      <c r="H165" s="48"/>
      <c r="I165" s="48"/>
      <c r="J165" s="48"/>
      <c r="K165" s="48"/>
      <c r="L165" s="48"/>
      <c r="M165" s="48"/>
      <c r="N165" s="48"/>
      <c r="O165" s="48"/>
      <c r="P165" s="48"/>
      <c r="Q165" s="48"/>
      <c r="R165" s="48"/>
      <c r="S165" s="5"/>
      <c r="T165" s="77"/>
    </row>
    <row r="166" spans="1:20" x14ac:dyDescent="0.2">
      <c r="B166" s="6" t="s">
        <v>54</v>
      </c>
      <c r="G166" s="47"/>
      <c r="I166" s="47"/>
      <c r="K166" s="47"/>
      <c r="M166" s="47"/>
      <c r="O166" s="47"/>
      <c r="Q166" s="47"/>
      <c r="T166" s="12"/>
    </row>
    <row r="167" spans="1:20" x14ac:dyDescent="0.2">
      <c r="C167" s="6" t="s">
        <v>64</v>
      </c>
      <c r="F167" s="46">
        <f>SUM(H167:L167)</f>
        <v>1784000</v>
      </c>
      <c r="G167" s="47"/>
      <c r="H167" s="46">
        <v>1622000</v>
      </c>
      <c r="I167" s="47"/>
      <c r="J167" s="46">
        <v>162000</v>
      </c>
      <c r="K167" s="47"/>
      <c r="L167" s="46">
        <v>0</v>
      </c>
      <c r="M167" s="47"/>
      <c r="N167" s="46">
        <v>1199000</v>
      </c>
      <c r="O167" s="47"/>
      <c r="P167" s="46">
        <v>585000</v>
      </c>
      <c r="Q167" s="47"/>
      <c r="R167" s="46">
        <v>0</v>
      </c>
      <c r="S167" s="43">
        <f t="shared" ref="S167" si="41">SUM(N167:P167)-R167-F167</f>
        <v>0</v>
      </c>
      <c r="T167" s="12"/>
    </row>
    <row r="168" spans="1:20" x14ac:dyDescent="0.2">
      <c r="E168" s="18"/>
      <c r="F168" s="48"/>
      <c r="G168" s="47"/>
      <c r="H168" s="48"/>
      <c r="I168" s="47"/>
      <c r="J168" s="48"/>
      <c r="K168" s="47"/>
      <c r="L168" s="48"/>
      <c r="M168" s="47"/>
      <c r="N168" s="48"/>
      <c r="O168" s="47"/>
      <c r="P168" s="48"/>
      <c r="Q168" s="47"/>
      <c r="R168" s="48"/>
      <c r="T168" s="12"/>
    </row>
    <row r="169" spans="1:20" x14ac:dyDescent="0.2">
      <c r="E169" s="6" t="s">
        <v>74</v>
      </c>
      <c r="F169" s="48"/>
      <c r="G169" s="47"/>
      <c r="H169" s="48"/>
      <c r="I169" s="47"/>
      <c r="J169" s="48"/>
      <c r="K169" s="47"/>
      <c r="L169" s="48"/>
      <c r="M169" s="47"/>
      <c r="N169" s="48"/>
      <c r="O169" s="47"/>
      <c r="P169" s="48"/>
      <c r="Q169" s="47"/>
      <c r="R169" s="48"/>
      <c r="T169" s="12"/>
    </row>
    <row r="170" spans="1:20" x14ac:dyDescent="0.2">
      <c r="E170" s="6" t="s">
        <v>75</v>
      </c>
      <c r="F170" s="46">
        <f>F142+F158+F164+F167</f>
        <v>87175000</v>
      </c>
      <c r="G170" s="48"/>
      <c r="H170" s="46">
        <f>H142+H158+H164+H167</f>
        <v>44578000</v>
      </c>
      <c r="I170" s="48"/>
      <c r="J170" s="46">
        <f>J142+J158+J164+J167</f>
        <v>11617000</v>
      </c>
      <c r="K170" s="48"/>
      <c r="L170" s="46">
        <f>L142+L158+L164+L167</f>
        <v>30980000</v>
      </c>
      <c r="M170" s="48"/>
      <c r="N170" s="46">
        <f>N142+N158+N164+N167</f>
        <v>48516000</v>
      </c>
      <c r="O170" s="48"/>
      <c r="P170" s="46">
        <f>P142+P158+P164+P167</f>
        <v>43573000</v>
      </c>
      <c r="Q170" s="48"/>
      <c r="R170" s="46">
        <f>R142+R158+R164+R167</f>
        <v>4914000</v>
      </c>
      <c r="T170" s="12"/>
    </row>
    <row r="171" spans="1:20" x14ac:dyDescent="0.2">
      <c r="F171" s="48"/>
      <c r="G171" s="47"/>
      <c r="H171" s="48"/>
      <c r="I171" s="47"/>
      <c r="J171" s="48"/>
      <c r="K171" s="47"/>
      <c r="L171" s="48"/>
      <c r="M171" s="47"/>
      <c r="N171" s="48"/>
      <c r="O171" s="47"/>
      <c r="P171" s="48"/>
      <c r="Q171" s="47"/>
      <c r="R171" s="48"/>
      <c r="T171" s="12"/>
    </row>
    <row r="172" spans="1:20" x14ac:dyDescent="0.2">
      <c r="A172" s="11" t="s">
        <v>2</v>
      </c>
      <c r="F172" s="48"/>
      <c r="G172" s="47"/>
      <c r="H172" s="48"/>
      <c r="I172" s="47"/>
      <c r="J172" s="48"/>
      <c r="K172" s="47"/>
      <c r="L172" s="48"/>
      <c r="M172" s="47"/>
      <c r="N172" s="48"/>
      <c r="O172" s="47"/>
      <c r="P172" s="48"/>
      <c r="Q172" s="47"/>
      <c r="R172" s="48"/>
      <c r="T172" s="12"/>
    </row>
    <row r="173" spans="1:20" x14ac:dyDescent="0.2">
      <c r="A173" s="11"/>
      <c r="F173" s="48"/>
      <c r="G173" s="47"/>
      <c r="H173" s="48"/>
      <c r="I173" s="47"/>
      <c r="J173" s="48"/>
      <c r="K173" s="47"/>
      <c r="L173" s="48"/>
      <c r="M173" s="47"/>
      <c r="N173" s="48"/>
      <c r="O173" s="47"/>
      <c r="P173" s="48"/>
      <c r="Q173" s="47"/>
      <c r="R173" s="48"/>
      <c r="T173" s="12"/>
    </row>
    <row r="174" spans="1:20" x14ac:dyDescent="0.2">
      <c r="A174" s="11"/>
      <c r="B174" s="6" t="s">
        <v>57</v>
      </c>
      <c r="T174" s="12"/>
    </row>
    <row r="175" spans="1:20" x14ac:dyDescent="0.2">
      <c r="A175" s="11"/>
      <c r="C175" s="6" t="s">
        <v>22</v>
      </c>
      <c r="F175" s="46">
        <f>SUM(H175:L175)</f>
        <v>12067000</v>
      </c>
      <c r="G175" s="47"/>
      <c r="H175" s="46">
        <v>10997000</v>
      </c>
      <c r="I175" s="47"/>
      <c r="J175" s="46">
        <v>704000</v>
      </c>
      <c r="K175" s="47"/>
      <c r="L175" s="46">
        <v>366000</v>
      </c>
      <c r="M175" s="47"/>
      <c r="N175" s="46">
        <v>7466000</v>
      </c>
      <c r="O175" s="47"/>
      <c r="P175" s="46">
        <v>4601000</v>
      </c>
      <c r="Q175" s="47"/>
      <c r="R175" s="46">
        <v>0</v>
      </c>
      <c r="S175" s="43">
        <f t="shared" ref="S175" si="42">SUM(N175:P175)-R175-F175</f>
        <v>0</v>
      </c>
      <c r="T175" s="12"/>
    </row>
    <row r="176" spans="1:20" x14ac:dyDescent="0.2">
      <c r="A176" s="11"/>
      <c r="B176" s="9"/>
      <c r="G176" s="47"/>
      <c r="I176" s="47"/>
      <c r="K176" s="47"/>
      <c r="M176" s="47"/>
      <c r="O176" s="47"/>
      <c r="Q176" s="47"/>
      <c r="T176" s="12"/>
    </row>
    <row r="177" spans="1:21" x14ac:dyDescent="0.2">
      <c r="A177" s="11"/>
      <c r="B177" s="6" t="s">
        <v>26</v>
      </c>
      <c r="G177" s="47"/>
      <c r="I177" s="47"/>
      <c r="K177" s="47"/>
      <c r="M177" s="47"/>
      <c r="O177" s="47"/>
      <c r="Q177" s="47"/>
      <c r="T177" s="12"/>
    </row>
    <row r="178" spans="1:21" x14ac:dyDescent="0.2">
      <c r="A178" s="11"/>
      <c r="C178" s="6" t="s">
        <v>120</v>
      </c>
      <c r="F178" s="46">
        <f>SUM(H178:L178)</f>
        <v>4507000</v>
      </c>
      <c r="G178" s="47"/>
      <c r="H178" s="46">
        <v>47000</v>
      </c>
      <c r="I178" s="47"/>
      <c r="J178" s="46">
        <v>247000</v>
      </c>
      <c r="K178" s="47"/>
      <c r="L178" s="46">
        <v>4213000</v>
      </c>
      <c r="M178" s="47"/>
      <c r="N178" s="46">
        <v>2059000</v>
      </c>
      <c r="O178" s="47"/>
      <c r="P178" s="46">
        <v>2448000</v>
      </c>
      <c r="Q178" s="47"/>
      <c r="R178" s="46">
        <v>0</v>
      </c>
      <c r="S178" s="43">
        <f t="shared" ref="S178" si="43">SUM(N178:P178)-R178-F178</f>
        <v>0</v>
      </c>
      <c r="T178" s="12"/>
    </row>
    <row r="179" spans="1:21" x14ac:dyDescent="0.2">
      <c r="A179" s="11"/>
      <c r="F179" s="48"/>
      <c r="G179" s="47"/>
      <c r="H179" s="48"/>
      <c r="I179" s="47"/>
      <c r="J179" s="48"/>
      <c r="K179" s="47"/>
      <c r="L179" s="48"/>
      <c r="M179" s="47"/>
      <c r="N179" s="48"/>
      <c r="O179" s="47"/>
      <c r="P179" s="48"/>
      <c r="Q179" s="47"/>
      <c r="R179" s="48"/>
      <c r="T179" s="12"/>
    </row>
    <row r="180" spans="1:21" x14ac:dyDescent="0.2">
      <c r="A180" s="11"/>
      <c r="B180" s="6" t="s">
        <v>63</v>
      </c>
      <c r="F180" s="48"/>
      <c r="G180" s="47"/>
      <c r="H180" s="48"/>
      <c r="I180" s="47"/>
      <c r="J180" s="48"/>
      <c r="K180" s="47"/>
      <c r="L180" s="48"/>
      <c r="M180" s="47"/>
      <c r="N180" s="48"/>
      <c r="O180" s="47"/>
      <c r="P180" s="48"/>
      <c r="Q180" s="47"/>
      <c r="R180" s="48"/>
      <c r="T180" s="12"/>
    </row>
    <row r="181" spans="1:21" x14ac:dyDescent="0.2">
      <c r="A181" s="11"/>
      <c r="C181" s="6" t="s">
        <v>22</v>
      </c>
      <c r="F181" s="46">
        <f>SUM(H181:L181)</f>
        <v>2596000</v>
      </c>
      <c r="G181" s="47"/>
      <c r="H181" s="46">
        <v>114000</v>
      </c>
      <c r="I181" s="47"/>
      <c r="J181" s="46">
        <v>1110000</v>
      </c>
      <c r="K181" s="47"/>
      <c r="L181" s="46">
        <v>1372000</v>
      </c>
      <c r="M181" s="47"/>
      <c r="N181" s="46">
        <v>1059000</v>
      </c>
      <c r="O181" s="47"/>
      <c r="P181" s="46">
        <v>1536000</v>
      </c>
      <c r="Q181" s="47"/>
      <c r="R181" s="46">
        <v>-1000</v>
      </c>
      <c r="S181" s="43">
        <f>SUM(N181:P181)-R181-F181</f>
        <v>0</v>
      </c>
      <c r="T181" s="12"/>
    </row>
    <row r="182" spans="1:21" s="78" customFormat="1" x14ac:dyDescent="0.2">
      <c r="A182" s="11"/>
      <c r="D182" s="53"/>
      <c r="F182" s="48"/>
      <c r="G182" s="47"/>
      <c r="H182" s="48"/>
      <c r="I182" s="47"/>
      <c r="J182" s="48"/>
      <c r="K182" s="47"/>
      <c r="L182" s="48"/>
      <c r="M182" s="47"/>
      <c r="N182" s="48"/>
      <c r="O182" s="47"/>
      <c r="P182" s="48"/>
      <c r="Q182" s="47"/>
      <c r="R182" s="48"/>
      <c r="S182" s="43"/>
      <c r="T182" s="77"/>
    </row>
    <row r="183" spans="1:21" s="78" customFormat="1" x14ac:dyDescent="0.2">
      <c r="B183" s="78" t="s">
        <v>54</v>
      </c>
      <c r="D183" s="53"/>
      <c r="F183" s="43"/>
      <c r="G183" s="47"/>
      <c r="H183" s="43"/>
      <c r="I183" s="47"/>
      <c r="J183" s="43"/>
      <c r="K183" s="47"/>
      <c r="L183" s="43"/>
      <c r="M183" s="47"/>
      <c r="N183" s="43"/>
      <c r="O183" s="47"/>
      <c r="P183" s="43"/>
      <c r="Q183" s="47"/>
      <c r="R183" s="43"/>
      <c r="S183" s="5"/>
      <c r="T183" s="77"/>
    </row>
    <row r="184" spans="1:21" s="78" customFormat="1" x14ac:dyDescent="0.2">
      <c r="C184" s="78" t="s">
        <v>64</v>
      </c>
      <c r="D184" s="53"/>
      <c r="F184" s="46">
        <f>SUM(H184:L184)</f>
        <v>24000</v>
      </c>
      <c r="G184" s="47"/>
      <c r="H184" s="46">
        <v>0</v>
      </c>
      <c r="I184" s="47"/>
      <c r="J184" s="46">
        <v>1000</v>
      </c>
      <c r="K184" s="47"/>
      <c r="L184" s="46">
        <v>23000</v>
      </c>
      <c r="M184" s="47"/>
      <c r="N184" s="46">
        <v>0</v>
      </c>
      <c r="O184" s="47"/>
      <c r="P184" s="46">
        <v>25000</v>
      </c>
      <c r="Q184" s="47"/>
      <c r="R184" s="46">
        <v>1000</v>
      </c>
      <c r="S184" s="43">
        <f t="shared" ref="S184" si="44">SUM(N184:P184)-R184-F184</f>
        <v>0</v>
      </c>
      <c r="T184" s="77"/>
    </row>
    <row r="185" spans="1:21" s="78" customFormat="1" x14ac:dyDescent="0.2">
      <c r="D185" s="53"/>
      <c r="E185" s="18"/>
      <c r="F185" s="48"/>
      <c r="G185" s="47"/>
      <c r="H185" s="48"/>
      <c r="I185" s="47"/>
      <c r="J185" s="48"/>
      <c r="K185" s="47"/>
      <c r="L185" s="48"/>
      <c r="M185" s="47"/>
      <c r="N185" s="48"/>
      <c r="O185" s="47"/>
      <c r="P185" s="48"/>
      <c r="Q185" s="47"/>
      <c r="R185" s="48"/>
      <c r="S185" s="5"/>
      <c r="T185" s="77"/>
    </row>
    <row r="186" spans="1:21" x14ac:dyDescent="0.2">
      <c r="A186" s="11"/>
      <c r="B186" s="9"/>
      <c r="E186" s="6" t="s">
        <v>76</v>
      </c>
      <c r="F186" s="46">
        <f>F175+F178+F181+F184</f>
        <v>19194000</v>
      </c>
      <c r="G186" s="48"/>
      <c r="H186" s="46">
        <f>H175+H178+H181+H184</f>
        <v>11158000</v>
      </c>
      <c r="I186" s="46"/>
      <c r="J186" s="46">
        <f>J175+J178+J181+J184</f>
        <v>2062000</v>
      </c>
      <c r="K186" s="46"/>
      <c r="L186" s="46">
        <f>L175+L178+L181+L184</f>
        <v>5974000</v>
      </c>
      <c r="M186" s="46"/>
      <c r="N186" s="46">
        <f>N175+N178+N181+N184</f>
        <v>10584000</v>
      </c>
      <c r="O186" s="46"/>
      <c r="P186" s="46">
        <f>P175+P178+P181+P184</f>
        <v>8610000</v>
      </c>
      <c r="Q186" s="46"/>
      <c r="R186" s="46">
        <f>R175+R178+R181+R184</f>
        <v>0</v>
      </c>
      <c r="T186" s="12"/>
    </row>
    <row r="187" spans="1:21" x14ac:dyDescent="0.2">
      <c r="A187" s="21"/>
      <c r="F187" s="48"/>
      <c r="G187" s="47"/>
      <c r="H187" s="48"/>
      <c r="I187" s="47"/>
      <c r="J187" s="48"/>
      <c r="K187" s="47"/>
      <c r="L187" s="48"/>
      <c r="M187" s="47"/>
      <c r="N187" s="48"/>
      <c r="O187" s="47"/>
      <c r="P187" s="48"/>
      <c r="Q187" s="47"/>
      <c r="R187" s="48"/>
      <c r="T187" s="12"/>
    </row>
    <row r="188" spans="1:21" x14ac:dyDescent="0.2">
      <c r="A188" s="22" t="s">
        <v>6</v>
      </c>
      <c r="B188" s="21"/>
      <c r="F188" s="48"/>
      <c r="G188" s="47"/>
      <c r="H188" s="48"/>
      <c r="I188" s="47"/>
      <c r="J188" s="48"/>
      <c r="K188" s="47"/>
      <c r="L188" s="48"/>
      <c r="M188" s="47"/>
      <c r="N188" s="48"/>
      <c r="O188" s="47"/>
      <c r="P188" s="48"/>
      <c r="Q188" s="47"/>
      <c r="R188" s="48"/>
      <c r="T188" s="12"/>
    </row>
    <row r="189" spans="1:21" x14ac:dyDescent="0.2">
      <c r="A189" s="22"/>
      <c r="B189" s="21"/>
      <c r="F189" s="48"/>
      <c r="G189" s="47"/>
      <c r="H189" s="48"/>
      <c r="I189" s="47"/>
      <c r="J189" s="48"/>
      <c r="K189" s="47"/>
      <c r="L189" s="48"/>
      <c r="M189" s="47"/>
      <c r="N189" s="48"/>
      <c r="O189" s="47"/>
      <c r="P189" s="48"/>
      <c r="Q189" s="47"/>
      <c r="R189" s="48"/>
      <c r="T189" s="12"/>
    </row>
    <row r="190" spans="1:21" x14ac:dyDescent="0.2">
      <c r="A190" s="21"/>
      <c r="B190" s="6" t="s">
        <v>57</v>
      </c>
      <c r="F190" s="48"/>
      <c r="G190" s="47"/>
      <c r="H190" s="48"/>
      <c r="I190" s="47"/>
      <c r="J190" s="48"/>
      <c r="K190" s="47"/>
      <c r="L190" s="48"/>
      <c r="M190" s="47"/>
      <c r="N190" s="48"/>
      <c r="O190" s="47"/>
      <c r="P190" s="48"/>
      <c r="Q190" s="47"/>
      <c r="R190" s="48"/>
      <c r="T190" s="12"/>
    </row>
    <row r="191" spans="1:21" x14ac:dyDescent="0.2">
      <c r="C191" s="70" t="s">
        <v>77</v>
      </c>
      <c r="F191" s="43">
        <f>SUM(H191:L191)</f>
        <v>161000</v>
      </c>
      <c r="G191" s="47"/>
      <c r="H191" s="43">
        <v>1000</v>
      </c>
      <c r="I191" s="47"/>
      <c r="J191" s="43">
        <v>0</v>
      </c>
      <c r="K191" s="47"/>
      <c r="L191" s="43">
        <v>160000</v>
      </c>
      <c r="M191" s="47"/>
      <c r="N191" s="43">
        <v>-2000</v>
      </c>
      <c r="O191" s="47"/>
      <c r="P191" s="43">
        <v>163000</v>
      </c>
      <c r="Q191" s="47"/>
      <c r="R191" s="43">
        <v>0</v>
      </c>
      <c r="S191" s="43">
        <f t="shared" ref="S191:S203" si="45">SUM(N191:P191)-R191-F191</f>
        <v>0</v>
      </c>
      <c r="T191" s="12"/>
      <c r="U191" s="78"/>
    </row>
    <row r="192" spans="1:21" x14ac:dyDescent="0.2">
      <c r="C192" s="72" t="s">
        <v>463</v>
      </c>
      <c r="F192" s="43">
        <f t="shared" ref="F192:F203" si="46">SUM(H192:L192)</f>
        <v>1181000</v>
      </c>
      <c r="G192" s="47"/>
      <c r="H192" s="43">
        <v>1151000</v>
      </c>
      <c r="I192" s="47"/>
      <c r="J192" s="43">
        <v>3000</v>
      </c>
      <c r="K192" s="47"/>
      <c r="L192" s="43">
        <v>27000</v>
      </c>
      <c r="M192" s="47"/>
      <c r="N192" s="43">
        <v>779000</v>
      </c>
      <c r="O192" s="47"/>
      <c r="P192" s="43">
        <v>405000</v>
      </c>
      <c r="Q192" s="47"/>
      <c r="R192" s="43">
        <v>3000</v>
      </c>
      <c r="S192" s="43">
        <f t="shared" si="45"/>
        <v>0</v>
      </c>
      <c r="T192" s="12"/>
      <c r="U192" s="78"/>
    </row>
    <row r="193" spans="2:21" x14ac:dyDescent="0.2">
      <c r="C193" s="70" t="s">
        <v>78</v>
      </c>
      <c r="F193" s="43">
        <f t="shared" si="46"/>
        <v>8753000</v>
      </c>
      <c r="G193" s="47"/>
      <c r="H193" s="43">
        <v>7327000</v>
      </c>
      <c r="I193" s="47"/>
      <c r="J193" s="43">
        <v>1335000</v>
      </c>
      <c r="K193" s="47"/>
      <c r="L193" s="43">
        <v>91000</v>
      </c>
      <c r="M193" s="47"/>
      <c r="N193" s="43">
        <v>5285000</v>
      </c>
      <c r="O193" s="47"/>
      <c r="P193" s="43">
        <v>3975000</v>
      </c>
      <c r="Q193" s="47"/>
      <c r="R193" s="43">
        <v>507000</v>
      </c>
      <c r="S193" s="43">
        <f t="shared" si="45"/>
        <v>0</v>
      </c>
      <c r="T193" s="12"/>
      <c r="U193" s="78"/>
    </row>
    <row r="194" spans="2:21" s="78" customFormat="1" x14ac:dyDescent="0.2">
      <c r="C194" s="73" t="s">
        <v>488</v>
      </c>
      <c r="D194" s="53"/>
      <c r="F194" s="43">
        <f t="shared" ref="F194" si="47">SUM(H194:L194)</f>
        <v>5114000</v>
      </c>
      <c r="G194" s="47"/>
      <c r="H194" s="43">
        <v>4821000</v>
      </c>
      <c r="I194" s="47"/>
      <c r="J194" s="43">
        <v>154000</v>
      </c>
      <c r="K194" s="47"/>
      <c r="L194" s="43">
        <v>139000</v>
      </c>
      <c r="M194" s="47"/>
      <c r="N194" s="43">
        <v>3190000</v>
      </c>
      <c r="O194" s="47"/>
      <c r="P194" s="43">
        <v>1924000</v>
      </c>
      <c r="Q194" s="47"/>
      <c r="R194" s="43">
        <v>0</v>
      </c>
      <c r="S194" s="43">
        <f t="shared" ref="S194" si="48">SUM(N194:P194)-R194-F194</f>
        <v>0</v>
      </c>
      <c r="T194" s="77"/>
    </row>
    <row r="195" spans="2:21" x14ac:dyDescent="0.2">
      <c r="C195" s="72" t="s">
        <v>464</v>
      </c>
      <c r="F195" s="43">
        <f t="shared" si="46"/>
        <v>-26000</v>
      </c>
      <c r="G195" s="47"/>
      <c r="H195" s="43">
        <v>-20000</v>
      </c>
      <c r="I195" s="47"/>
      <c r="J195" s="43">
        <v>-6000</v>
      </c>
      <c r="K195" s="47"/>
      <c r="L195" s="43">
        <v>0</v>
      </c>
      <c r="M195" s="47"/>
      <c r="N195" s="43">
        <v>-13000</v>
      </c>
      <c r="O195" s="47"/>
      <c r="P195" s="43">
        <v>-13000</v>
      </c>
      <c r="Q195" s="47"/>
      <c r="R195" s="43">
        <v>0</v>
      </c>
      <c r="S195" s="43">
        <f t="shared" si="45"/>
        <v>0</v>
      </c>
      <c r="T195" s="12"/>
      <c r="U195" s="78"/>
    </row>
    <row r="196" spans="2:21" x14ac:dyDescent="0.2">
      <c r="C196" s="70" t="s">
        <v>79</v>
      </c>
      <c r="F196" s="43">
        <f t="shared" si="46"/>
        <v>9345000</v>
      </c>
      <c r="G196" s="47"/>
      <c r="H196" s="43">
        <v>8834000</v>
      </c>
      <c r="I196" s="47"/>
      <c r="J196" s="43">
        <v>127000</v>
      </c>
      <c r="K196" s="47"/>
      <c r="L196" s="43">
        <v>384000</v>
      </c>
      <c r="M196" s="47"/>
      <c r="N196" s="43">
        <v>6376000</v>
      </c>
      <c r="O196" s="47"/>
      <c r="P196" s="43">
        <v>2989000</v>
      </c>
      <c r="Q196" s="47"/>
      <c r="R196" s="43">
        <v>20000</v>
      </c>
      <c r="S196" s="43">
        <f t="shared" si="45"/>
        <v>0</v>
      </c>
      <c r="T196" s="12"/>
      <c r="U196" s="78"/>
    </row>
    <row r="197" spans="2:21" x14ac:dyDescent="0.2">
      <c r="C197" s="70" t="s">
        <v>80</v>
      </c>
      <c r="F197" s="43">
        <f t="shared" si="46"/>
        <v>9983000</v>
      </c>
      <c r="G197" s="47"/>
      <c r="H197" s="43">
        <v>9776000</v>
      </c>
      <c r="I197" s="47"/>
      <c r="J197" s="43">
        <v>188000</v>
      </c>
      <c r="K197" s="47"/>
      <c r="L197" s="43">
        <v>19000</v>
      </c>
      <c r="M197" s="47"/>
      <c r="N197" s="43">
        <v>7057000</v>
      </c>
      <c r="O197" s="47"/>
      <c r="P197" s="43">
        <v>2926000</v>
      </c>
      <c r="Q197" s="47"/>
      <c r="R197" s="43">
        <v>0</v>
      </c>
      <c r="S197" s="43">
        <f t="shared" si="45"/>
        <v>0</v>
      </c>
      <c r="T197" s="12"/>
      <c r="U197" s="78"/>
    </row>
    <row r="198" spans="2:21" s="68" customFormat="1" x14ac:dyDescent="0.2">
      <c r="C198" s="70" t="s">
        <v>471</v>
      </c>
      <c r="D198" s="53"/>
      <c r="F198" s="43">
        <f t="shared" si="46"/>
        <v>1044000</v>
      </c>
      <c r="G198" s="47"/>
      <c r="H198" s="43">
        <v>1044000</v>
      </c>
      <c r="I198" s="47"/>
      <c r="J198" s="43">
        <v>0</v>
      </c>
      <c r="K198" s="47"/>
      <c r="L198" s="43">
        <v>0</v>
      </c>
      <c r="M198" s="47"/>
      <c r="N198" s="43">
        <v>671000</v>
      </c>
      <c r="O198" s="47"/>
      <c r="P198" s="43">
        <v>373000</v>
      </c>
      <c r="Q198" s="47"/>
      <c r="R198" s="43">
        <v>0</v>
      </c>
      <c r="S198" s="43">
        <f t="shared" si="45"/>
        <v>0</v>
      </c>
      <c r="T198" s="67"/>
      <c r="U198" s="78"/>
    </row>
    <row r="199" spans="2:21" x14ac:dyDescent="0.2">
      <c r="C199" s="70" t="s">
        <v>81</v>
      </c>
      <c r="F199" s="43">
        <f t="shared" si="46"/>
        <v>11554000</v>
      </c>
      <c r="G199" s="47"/>
      <c r="H199" s="43">
        <v>10297000</v>
      </c>
      <c r="I199" s="47"/>
      <c r="J199" s="43">
        <v>538000</v>
      </c>
      <c r="K199" s="47"/>
      <c r="L199" s="43">
        <v>719000</v>
      </c>
      <c r="M199" s="47"/>
      <c r="N199" s="43">
        <v>7039000</v>
      </c>
      <c r="O199" s="47"/>
      <c r="P199" s="43">
        <v>4515000</v>
      </c>
      <c r="Q199" s="47"/>
      <c r="R199" s="43">
        <v>0</v>
      </c>
      <c r="S199" s="43">
        <f t="shared" si="45"/>
        <v>0</v>
      </c>
      <c r="T199" s="12"/>
      <c r="U199" s="78"/>
    </row>
    <row r="200" spans="2:21" x14ac:dyDescent="0.2">
      <c r="C200" s="70" t="s">
        <v>22</v>
      </c>
      <c r="F200" s="43">
        <f t="shared" si="46"/>
        <v>2738000</v>
      </c>
      <c r="G200" s="47"/>
      <c r="H200" s="43">
        <v>2738000</v>
      </c>
      <c r="I200" s="47"/>
      <c r="J200" s="43">
        <v>0</v>
      </c>
      <c r="K200" s="47"/>
      <c r="L200" s="43">
        <v>0</v>
      </c>
      <c r="M200" s="47"/>
      <c r="N200" s="43">
        <v>0</v>
      </c>
      <c r="O200" s="47"/>
      <c r="P200" s="43">
        <v>2738000</v>
      </c>
      <c r="Q200" s="47"/>
      <c r="R200" s="43">
        <v>0</v>
      </c>
      <c r="S200" s="43">
        <f t="shared" si="45"/>
        <v>0</v>
      </c>
      <c r="T200" s="12"/>
      <c r="U200" s="78"/>
    </row>
    <row r="201" spans="2:21" s="78" customFormat="1" x14ac:dyDescent="0.2">
      <c r="C201" s="73" t="s">
        <v>489</v>
      </c>
      <c r="D201" s="53"/>
      <c r="F201" s="43">
        <f t="shared" ref="F201:F202" si="49">SUM(H201:L201)</f>
        <v>3797000</v>
      </c>
      <c r="G201" s="47"/>
      <c r="H201" s="43">
        <v>3519000</v>
      </c>
      <c r="I201" s="47"/>
      <c r="J201" s="43">
        <v>278000</v>
      </c>
      <c r="K201" s="47"/>
      <c r="L201" s="43">
        <v>0</v>
      </c>
      <c r="M201" s="47"/>
      <c r="N201" s="43">
        <v>2512000</v>
      </c>
      <c r="O201" s="47"/>
      <c r="P201" s="43">
        <v>1410000</v>
      </c>
      <c r="Q201" s="47"/>
      <c r="R201" s="43">
        <v>125000</v>
      </c>
      <c r="S201" s="43">
        <f t="shared" ref="S201" si="50">SUM(N201:P201)-R201-F201</f>
        <v>0</v>
      </c>
      <c r="T201" s="77"/>
    </row>
    <row r="202" spans="2:21" s="78" customFormat="1" x14ac:dyDescent="0.2">
      <c r="C202" s="78" t="s">
        <v>465</v>
      </c>
      <c r="D202" s="53"/>
      <c r="F202" s="43">
        <f t="shared" si="49"/>
        <v>9252000</v>
      </c>
      <c r="G202" s="47"/>
      <c r="H202" s="43">
        <v>8225000</v>
      </c>
      <c r="I202" s="47"/>
      <c r="J202" s="43">
        <v>918000</v>
      </c>
      <c r="K202" s="47"/>
      <c r="L202" s="43">
        <v>109000</v>
      </c>
      <c r="M202" s="47"/>
      <c r="N202" s="43">
        <v>6148000</v>
      </c>
      <c r="O202" s="47"/>
      <c r="P202" s="43">
        <v>3111000</v>
      </c>
      <c r="Q202" s="47"/>
      <c r="R202" s="43">
        <v>7000</v>
      </c>
      <c r="S202" s="43">
        <f t="shared" ref="S202" si="51">SUM(N202:P202)-R202-F202</f>
        <v>0</v>
      </c>
      <c r="T202" s="77"/>
    </row>
    <row r="203" spans="2:21" x14ac:dyDescent="0.2">
      <c r="C203" s="73" t="s">
        <v>538</v>
      </c>
      <c r="F203" s="46">
        <f t="shared" si="46"/>
        <v>0</v>
      </c>
      <c r="G203" s="47"/>
      <c r="H203" s="46">
        <v>0</v>
      </c>
      <c r="I203" s="47"/>
      <c r="J203" s="46">
        <v>0</v>
      </c>
      <c r="K203" s="47"/>
      <c r="L203" s="46">
        <v>0</v>
      </c>
      <c r="M203" s="47"/>
      <c r="N203" s="46">
        <v>0</v>
      </c>
      <c r="O203" s="47"/>
      <c r="P203" s="46">
        <v>0</v>
      </c>
      <c r="Q203" s="47"/>
      <c r="R203" s="46">
        <v>0</v>
      </c>
      <c r="S203" s="43">
        <f t="shared" si="45"/>
        <v>0</v>
      </c>
      <c r="T203" s="12"/>
      <c r="U203" s="78"/>
    </row>
    <row r="204" spans="2:21" x14ac:dyDescent="0.2">
      <c r="F204" s="48"/>
      <c r="G204" s="47"/>
      <c r="H204" s="48"/>
      <c r="I204" s="47"/>
      <c r="J204" s="48"/>
      <c r="K204" s="47"/>
      <c r="L204" s="48"/>
      <c r="M204" s="47"/>
      <c r="N204" s="48"/>
      <c r="O204" s="47"/>
      <c r="P204" s="48"/>
      <c r="Q204" s="47"/>
      <c r="R204" s="48"/>
      <c r="T204" s="12"/>
    </row>
    <row r="205" spans="2:21" x14ac:dyDescent="0.2">
      <c r="E205" s="6" t="s">
        <v>4</v>
      </c>
      <c r="F205" s="46">
        <f>SUM(F191:F203)</f>
        <v>62896000</v>
      </c>
      <c r="G205" s="48"/>
      <c r="H205" s="46">
        <f>SUM(H191:H203)</f>
        <v>57713000</v>
      </c>
      <c r="I205" s="48"/>
      <c r="J205" s="46">
        <f>SUM(J191:J203)</f>
        <v>3535000</v>
      </c>
      <c r="K205" s="48"/>
      <c r="L205" s="46">
        <f>SUM(L191:L203)</f>
        <v>1648000</v>
      </c>
      <c r="M205" s="48"/>
      <c r="N205" s="46">
        <f>SUM(N191:N203)</f>
        <v>39042000</v>
      </c>
      <c r="O205" s="48"/>
      <c r="P205" s="46">
        <f>SUM(P191:P203)</f>
        <v>24516000</v>
      </c>
      <c r="Q205" s="48"/>
      <c r="R205" s="46">
        <f>SUM(R191:R203)</f>
        <v>662000</v>
      </c>
      <c r="T205" s="12"/>
    </row>
    <row r="206" spans="2:21" x14ac:dyDescent="0.2">
      <c r="F206" s="48"/>
      <c r="G206" s="47"/>
      <c r="H206" s="48"/>
      <c r="I206" s="47"/>
      <c r="J206" s="48"/>
      <c r="K206" s="47"/>
      <c r="L206" s="48"/>
      <c r="M206" s="47"/>
      <c r="N206" s="48"/>
      <c r="O206" s="47"/>
      <c r="P206" s="48"/>
      <c r="Q206" s="47"/>
      <c r="R206" s="48"/>
      <c r="T206" s="12"/>
    </row>
    <row r="207" spans="2:21" x14ac:dyDescent="0.2">
      <c r="B207" s="6" t="s">
        <v>26</v>
      </c>
      <c r="F207" s="48"/>
      <c r="G207" s="47"/>
      <c r="H207" s="48"/>
      <c r="I207" s="47"/>
      <c r="J207" s="48"/>
      <c r="K207" s="47"/>
      <c r="L207" s="48"/>
      <c r="M207" s="47"/>
      <c r="N207" s="48"/>
      <c r="O207" s="47"/>
      <c r="P207" s="48"/>
      <c r="Q207" s="47"/>
      <c r="R207" s="48"/>
      <c r="T207" s="12"/>
    </row>
    <row r="208" spans="2:21" x14ac:dyDescent="0.2">
      <c r="C208" s="6" t="s">
        <v>77</v>
      </c>
      <c r="F208" s="43">
        <f>SUM(H208:L208)</f>
        <v>10000</v>
      </c>
      <c r="G208" s="47"/>
      <c r="H208" s="43">
        <v>9000</v>
      </c>
      <c r="I208" s="47"/>
      <c r="J208" s="43">
        <v>1000</v>
      </c>
      <c r="K208" s="47"/>
      <c r="L208" s="43">
        <v>0</v>
      </c>
      <c r="M208" s="47"/>
      <c r="N208" s="43">
        <v>0</v>
      </c>
      <c r="O208" s="47"/>
      <c r="P208" s="43">
        <v>9000</v>
      </c>
      <c r="Q208" s="47"/>
      <c r="R208" s="43">
        <v>-1000</v>
      </c>
      <c r="S208" s="43">
        <f t="shared" ref="S208:S219" si="52">SUM(N208:P208)-R208-F208</f>
        <v>0</v>
      </c>
      <c r="T208" s="12"/>
    </row>
    <row r="209" spans="2:21" x14ac:dyDescent="0.2">
      <c r="C209" s="6" t="s">
        <v>78</v>
      </c>
      <c r="F209" s="43">
        <f t="shared" ref="F209:F218" si="53">SUM(H209:L209)</f>
        <v>10464000</v>
      </c>
      <c r="G209" s="47"/>
      <c r="H209" s="43">
        <v>291000</v>
      </c>
      <c r="I209" s="47"/>
      <c r="J209" s="43">
        <v>510000</v>
      </c>
      <c r="K209" s="47"/>
      <c r="L209" s="43">
        <v>9663000</v>
      </c>
      <c r="M209" s="47"/>
      <c r="N209" s="43">
        <v>5666000</v>
      </c>
      <c r="O209" s="47"/>
      <c r="P209" s="43">
        <v>4798000</v>
      </c>
      <c r="Q209" s="47"/>
      <c r="R209" s="43">
        <v>0</v>
      </c>
      <c r="S209" s="43">
        <f t="shared" si="52"/>
        <v>0</v>
      </c>
      <c r="T209" s="12"/>
      <c r="U209" s="78"/>
    </row>
    <row r="210" spans="2:21" s="78" customFormat="1" x14ac:dyDescent="0.2">
      <c r="C210" s="78" t="s">
        <v>488</v>
      </c>
      <c r="D210" s="53"/>
      <c r="F210" s="43">
        <f t="shared" ref="F210" si="54">SUM(H210:L210)</f>
        <v>2059000</v>
      </c>
      <c r="G210" s="47"/>
      <c r="H210" s="43">
        <v>91000</v>
      </c>
      <c r="I210" s="47"/>
      <c r="J210" s="43">
        <v>166000</v>
      </c>
      <c r="K210" s="47"/>
      <c r="L210" s="43">
        <v>1802000</v>
      </c>
      <c r="M210" s="47"/>
      <c r="N210" s="43">
        <v>1115000</v>
      </c>
      <c r="O210" s="47"/>
      <c r="P210" s="43">
        <v>944000</v>
      </c>
      <c r="Q210" s="47"/>
      <c r="R210" s="43">
        <v>0</v>
      </c>
      <c r="S210" s="43">
        <f t="shared" ref="S210" si="55">SUM(N210:P210)-R210-F210</f>
        <v>0</v>
      </c>
      <c r="T210" s="77"/>
    </row>
    <row r="211" spans="2:21" x14ac:dyDescent="0.2">
      <c r="C211" s="6" t="s">
        <v>464</v>
      </c>
      <c r="D211" s="6"/>
      <c r="F211" s="43">
        <f t="shared" si="53"/>
        <v>20000</v>
      </c>
      <c r="G211" s="47"/>
      <c r="H211" s="43">
        <v>-3000</v>
      </c>
      <c r="I211" s="47"/>
      <c r="J211" s="43">
        <v>2000</v>
      </c>
      <c r="K211" s="47"/>
      <c r="L211" s="43">
        <v>21000</v>
      </c>
      <c r="M211" s="47"/>
      <c r="N211" s="43">
        <v>-3000</v>
      </c>
      <c r="O211" s="47"/>
      <c r="P211" s="43">
        <v>24000</v>
      </c>
      <c r="Q211" s="47"/>
      <c r="R211" s="43">
        <v>1000</v>
      </c>
      <c r="S211" s="43">
        <f t="shared" si="52"/>
        <v>0</v>
      </c>
      <c r="T211" s="12"/>
      <c r="U211" s="78"/>
    </row>
    <row r="212" spans="2:21" x14ac:dyDescent="0.2">
      <c r="C212" s="6" t="s">
        <v>79</v>
      </c>
      <c r="F212" s="43">
        <f t="shared" si="53"/>
        <v>11672000</v>
      </c>
      <c r="G212" s="47"/>
      <c r="H212" s="43">
        <v>578000</v>
      </c>
      <c r="I212" s="47"/>
      <c r="J212" s="43">
        <v>399000</v>
      </c>
      <c r="K212" s="47"/>
      <c r="L212" s="43">
        <v>10695000</v>
      </c>
      <c r="M212" s="47"/>
      <c r="N212" s="43">
        <v>5915000</v>
      </c>
      <c r="O212" s="47"/>
      <c r="P212" s="43">
        <v>5767000</v>
      </c>
      <c r="Q212" s="47"/>
      <c r="R212" s="43">
        <v>10000</v>
      </c>
      <c r="S212" s="43">
        <f t="shared" si="52"/>
        <v>0</v>
      </c>
      <c r="T212" s="12"/>
      <c r="U212" s="78"/>
    </row>
    <row r="213" spans="2:21" x14ac:dyDescent="0.2">
      <c r="C213" s="6" t="s">
        <v>80</v>
      </c>
      <c r="F213" s="43">
        <f t="shared" si="53"/>
        <v>4985000</v>
      </c>
      <c r="G213" s="47"/>
      <c r="H213" s="43">
        <v>1000</v>
      </c>
      <c r="I213" s="47"/>
      <c r="J213" s="43">
        <v>268000</v>
      </c>
      <c r="K213" s="47"/>
      <c r="L213" s="43">
        <v>4716000</v>
      </c>
      <c r="M213" s="47"/>
      <c r="N213" s="43">
        <v>2617000</v>
      </c>
      <c r="O213" s="47"/>
      <c r="P213" s="43">
        <v>2367000</v>
      </c>
      <c r="Q213" s="47"/>
      <c r="R213" s="43">
        <v>-1000</v>
      </c>
      <c r="S213" s="43">
        <f t="shared" si="52"/>
        <v>0</v>
      </c>
      <c r="T213" s="12"/>
      <c r="U213" s="78"/>
    </row>
    <row r="214" spans="2:21" s="78" customFormat="1" x14ac:dyDescent="0.2">
      <c r="C214" s="73" t="s">
        <v>471</v>
      </c>
      <c r="D214" s="53"/>
      <c r="F214" s="43">
        <f t="shared" ref="F214" si="56">SUM(H214:L214)</f>
        <v>0</v>
      </c>
      <c r="G214" s="47"/>
      <c r="H214" s="43">
        <v>0</v>
      </c>
      <c r="I214" s="47"/>
      <c r="J214" s="43">
        <v>0</v>
      </c>
      <c r="K214" s="47"/>
      <c r="L214" s="43">
        <v>0</v>
      </c>
      <c r="M214" s="47"/>
      <c r="N214" s="43">
        <v>0</v>
      </c>
      <c r="O214" s="47"/>
      <c r="P214" s="43">
        <v>0</v>
      </c>
      <c r="Q214" s="47"/>
      <c r="R214" s="43">
        <v>0</v>
      </c>
      <c r="S214" s="43">
        <f t="shared" ref="S214" si="57">SUM(N214:P214)-R214-F214</f>
        <v>0</v>
      </c>
      <c r="T214" s="77"/>
    </row>
    <row r="215" spans="2:21" x14ac:dyDescent="0.2">
      <c r="C215" s="6" t="s">
        <v>81</v>
      </c>
      <c r="F215" s="43">
        <f t="shared" si="53"/>
        <v>8549000</v>
      </c>
      <c r="G215" s="47"/>
      <c r="H215" s="43">
        <v>-12000</v>
      </c>
      <c r="I215" s="47"/>
      <c r="J215" s="43">
        <v>1277000</v>
      </c>
      <c r="K215" s="47"/>
      <c r="L215" s="43">
        <v>7284000</v>
      </c>
      <c r="M215" s="47"/>
      <c r="N215" s="43">
        <v>4056000</v>
      </c>
      <c r="O215" s="47"/>
      <c r="P215" s="43">
        <v>4496000</v>
      </c>
      <c r="Q215" s="47"/>
      <c r="R215" s="43">
        <v>3000</v>
      </c>
      <c r="S215" s="43">
        <f t="shared" si="52"/>
        <v>0</v>
      </c>
      <c r="T215" s="12"/>
      <c r="U215" s="78"/>
    </row>
    <row r="216" spans="2:21" x14ac:dyDescent="0.2">
      <c r="C216" s="6" t="s">
        <v>22</v>
      </c>
      <c r="F216" s="43">
        <f t="shared" si="53"/>
        <v>197000</v>
      </c>
      <c r="G216" s="47"/>
      <c r="H216" s="43">
        <v>193000</v>
      </c>
      <c r="I216" s="47"/>
      <c r="J216" s="43">
        <v>0</v>
      </c>
      <c r="K216" s="47"/>
      <c r="L216" s="43">
        <v>4000</v>
      </c>
      <c r="M216" s="47"/>
      <c r="N216" s="43">
        <v>0</v>
      </c>
      <c r="O216" s="47"/>
      <c r="P216" s="43">
        <v>197000</v>
      </c>
      <c r="Q216" s="47"/>
      <c r="R216" s="43">
        <v>0</v>
      </c>
      <c r="S216" s="43">
        <f t="shared" si="52"/>
        <v>0</v>
      </c>
      <c r="T216" s="12"/>
      <c r="U216" s="78"/>
    </row>
    <row r="217" spans="2:21" s="78" customFormat="1" x14ac:dyDescent="0.2">
      <c r="C217" s="78" t="s">
        <v>489</v>
      </c>
      <c r="D217" s="53"/>
      <c r="F217" s="43">
        <f t="shared" ref="F217" si="58">SUM(H217:L217)</f>
        <v>518000</v>
      </c>
      <c r="G217" s="47"/>
      <c r="H217" s="43">
        <v>0</v>
      </c>
      <c r="I217" s="47"/>
      <c r="J217" s="43">
        <v>55000</v>
      </c>
      <c r="K217" s="47"/>
      <c r="L217" s="43">
        <v>463000</v>
      </c>
      <c r="M217" s="47"/>
      <c r="N217" s="43">
        <v>279000</v>
      </c>
      <c r="O217" s="47"/>
      <c r="P217" s="43">
        <v>238000</v>
      </c>
      <c r="Q217" s="47"/>
      <c r="R217" s="43">
        <v>-1000</v>
      </c>
      <c r="S217" s="43">
        <f t="shared" ref="S217" si="59">SUM(N217:P217)-R217-F217</f>
        <v>0</v>
      </c>
      <c r="T217" s="77"/>
    </row>
    <row r="218" spans="2:21" s="78" customFormat="1" x14ac:dyDescent="0.2">
      <c r="C218" s="73" t="s">
        <v>465</v>
      </c>
      <c r="D218" s="53"/>
      <c r="F218" s="43">
        <f t="shared" si="53"/>
        <v>6192000</v>
      </c>
      <c r="G218" s="47"/>
      <c r="H218" s="43">
        <v>5000</v>
      </c>
      <c r="I218" s="47"/>
      <c r="J218" s="43">
        <v>54000</v>
      </c>
      <c r="K218" s="47"/>
      <c r="L218" s="43">
        <v>6133000</v>
      </c>
      <c r="M218" s="47"/>
      <c r="N218" s="43">
        <v>3458000</v>
      </c>
      <c r="O218" s="47"/>
      <c r="P218" s="43">
        <v>2734000</v>
      </c>
      <c r="Q218" s="47"/>
      <c r="R218" s="43">
        <v>0</v>
      </c>
      <c r="S218" s="43">
        <f t="shared" si="52"/>
        <v>0</v>
      </c>
      <c r="T218" s="77"/>
    </row>
    <row r="219" spans="2:21" s="78" customFormat="1" x14ac:dyDescent="0.2">
      <c r="C219" s="73" t="s">
        <v>531</v>
      </c>
      <c r="D219" s="53"/>
      <c r="F219" s="46">
        <f>SUM(H219:L219)</f>
        <v>0</v>
      </c>
      <c r="G219" s="47"/>
      <c r="H219" s="46">
        <v>0</v>
      </c>
      <c r="I219" s="47"/>
      <c r="J219" s="46">
        <v>0</v>
      </c>
      <c r="K219" s="47"/>
      <c r="L219" s="46">
        <v>0</v>
      </c>
      <c r="M219" s="47"/>
      <c r="N219" s="46">
        <v>0</v>
      </c>
      <c r="O219" s="47"/>
      <c r="P219" s="46">
        <v>0</v>
      </c>
      <c r="Q219" s="47"/>
      <c r="R219" s="46">
        <v>0</v>
      </c>
      <c r="S219" s="43">
        <f t="shared" si="52"/>
        <v>0</v>
      </c>
      <c r="T219" s="77"/>
    </row>
    <row r="220" spans="2:21" x14ac:dyDescent="0.2">
      <c r="F220" s="48"/>
      <c r="G220" s="47"/>
      <c r="H220" s="48"/>
      <c r="I220" s="47"/>
      <c r="J220" s="48"/>
      <c r="K220" s="47"/>
      <c r="L220" s="48"/>
      <c r="M220" s="47"/>
      <c r="N220" s="48"/>
      <c r="O220" s="47"/>
      <c r="P220" s="48"/>
      <c r="Q220" s="47"/>
      <c r="R220" s="48"/>
      <c r="T220" s="12"/>
    </row>
    <row r="221" spans="2:21" x14ac:dyDescent="0.2">
      <c r="E221" s="6" t="s">
        <v>4</v>
      </c>
      <c r="F221" s="46">
        <f>SUM(F208:F219)</f>
        <v>44666000</v>
      </c>
      <c r="G221" s="48"/>
      <c r="H221" s="46">
        <f>SUM(H208:H218)</f>
        <v>1153000</v>
      </c>
      <c r="I221" s="48"/>
      <c r="J221" s="46">
        <f>SUM(J208:J218)</f>
        <v>2732000</v>
      </c>
      <c r="K221" s="48"/>
      <c r="L221" s="46">
        <f>SUM(L208:L218)</f>
        <v>40781000</v>
      </c>
      <c r="M221" s="48"/>
      <c r="N221" s="46">
        <f>SUM(N208:N218)</f>
        <v>23103000</v>
      </c>
      <c r="O221" s="48"/>
      <c r="P221" s="46">
        <f>SUM(P208:P218)</f>
        <v>21574000</v>
      </c>
      <c r="Q221" s="48"/>
      <c r="R221" s="46">
        <f>SUM(R208:R218)</f>
        <v>11000</v>
      </c>
      <c r="T221" s="12"/>
    </row>
    <row r="222" spans="2:21" x14ac:dyDescent="0.2">
      <c r="F222" s="48"/>
      <c r="G222" s="47"/>
      <c r="H222" s="48"/>
      <c r="I222" s="47"/>
      <c r="J222" s="48"/>
      <c r="K222" s="47"/>
      <c r="L222" s="48"/>
      <c r="M222" s="47"/>
      <c r="N222" s="48"/>
      <c r="O222" s="47"/>
      <c r="P222" s="48"/>
      <c r="Q222" s="47"/>
      <c r="R222" s="48"/>
      <c r="T222" s="12"/>
    </row>
    <row r="223" spans="2:21" x14ac:dyDescent="0.2">
      <c r="B223" s="6" t="s">
        <v>63</v>
      </c>
      <c r="F223" s="47"/>
      <c r="G223" s="47"/>
      <c r="H223" s="48"/>
      <c r="I223" s="47"/>
      <c r="J223" s="48"/>
      <c r="K223" s="47"/>
      <c r="L223" s="48"/>
      <c r="M223" s="47"/>
      <c r="N223" s="48"/>
      <c r="O223" s="47"/>
      <c r="P223" s="48"/>
      <c r="Q223" s="47"/>
      <c r="R223" s="48"/>
      <c r="T223" s="12"/>
    </row>
    <row r="224" spans="2:21" s="78" customFormat="1" x14ac:dyDescent="0.2">
      <c r="C224" s="78" t="s">
        <v>488</v>
      </c>
      <c r="D224" s="53"/>
      <c r="F224" s="43">
        <f t="shared" ref="F224:F225" si="60">SUM(H224:L224)</f>
        <v>6000</v>
      </c>
      <c r="G224" s="47"/>
      <c r="H224" s="43">
        <v>0</v>
      </c>
      <c r="I224" s="47"/>
      <c r="J224" s="43">
        <v>0</v>
      </c>
      <c r="K224" s="47"/>
      <c r="L224" s="43">
        <v>6000</v>
      </c>
      <c r="M224" s="47"/>
      <c r="N224" s="43">
        <v>3000</v>
      </c>
      <c r="O224" s="47"/>
      <c r="P224" s="43">
        <v>3000</v>
      </c>
      <c r="Q224" s="47"/>
      <c r="R224" s="43">
        <v>0</v>
      </c>
      <c r="S224" s="43">
        <f t="shared" ref="S224:S225" si="61">SUM(N224:P224)-R224-F224</f>
        <v>0</v>
      </c>
      <c r="T224" s="77"/>
    </row>
    <row r="225" spans="1:21" s="78" customFormat="1" x14ac:dyDescent="0.2">
      <c r="C225" s="78" t="s">
        <v>490</v>
      </c>
      <c r="D225" s="53"/>
      <c r="F225" s="43">
        <f t="shared" si="60"/>
        <v>0</v>
      </c>
      <c r="G225" s="47"/>
      <c r="H225" s="43">
        <v>0</v>
      </c>
      <c r="I225" s="47"/>
      <c r="J225" s="43">
        <v>0</v>
      </c>
      <c r="K225" s="47"/>
      <c r="L225" s="43">
        <v>0</v>
      </c>
      <c r="M225" s="47"/>
      <c r="N225" s="43">
        <v>0</v>
      </c>
      <c r="O225" s="47"/>
      <c r="P225" s="43">
        <v>0</v>
      </c>
      <c r="Q225" s="47"/>
      <c r="R225" s="43">
        <v>0</v>
      </c>
      <c r="S225" s="43">
        <f t="shared" si="61"/>
        <v>0</v>
      </c>
      <c r="T225" s="77"/>
    </row>
    <row r="226" spans="1:21" x14ac:dyDescent="0.2">
      <c r="C226" s="6" t="s">
        <v>82</v>
      </c>
      <c r="F226" s="43">
        <f>SUM(H226:L226)</f>
        <v>184000</v>
      </c>
      <c r="G226" s="47"/>
      <c r="H226" s="43">
        <v>0</v>
      </c>
      <c r="I226" s="47"/>
      <c r="J226" s="43">
        <v>176000</v>
      </c>
      <c r="K226" s="47"/>
      <c r="L226" s="43">
        <v>8000</v>
      </c>
      <c r="M226" s="47"/>
      <c r="N226" s="43">
        <v>119000</v>
      </c>
      <c r="O226" s="47"/>
      <c r="P226" s="43">
        <v>65000</v>
      </c>
      <c r="Q226" s="47"/>
      <c r="R226" s="43">
        <v>0</v>
      </c>
      <c r="S226" s="43">
        <f t="shared" ref="S226:S228" si="62">SUM(N226:P226)-R226-F226</f>
        <v>0</v>
      </c>
      <c r="T226" s="12"/>
    </row>
    <row r="227" spans="1:21" s="78" customFormat="1" x14ac:dyDescent="0.2">
      <c r="C227" s="78" t="s">
        <v>83</v>
      </c>
      <c r="D227" s="53"/>
      <c r="F227" s="43">
        <f>SUM(H227:L227)</f>
        <v>50000</v>
      </c>
      <c r="G227" s="47"/>
      <c r="H227" s="43">
        <v>0</v>
      </c>
      <c r="I227" s="47"/>
      <c r="J227" s="43">
        <v>43000</v>
      </c>
      <c r="K227" s="47"/>
      <c r="L227" s="43">
        <v>7000</v>
      </c>
      <c r="M227" s="47"/>
      <c r="N227" s="43">
        <v>4000</v>
      </c>
      <c r="O227" s="47"/>
      <c r="P227" s="43">
        <v>51000</v>
      </c>
      <c r="Q227" s="47"/>
      <c r="R227" s="43">
        <v>5000</v>
      </c>
      <c r="S227" s="43">
        <f t="shared" ref="S227" si="63">SUM(N227:P227)-R227-F227</f>
        <v>0</v>
      </c>
      <c r="T227" s="77"/>
    </row>
    <row r="228" spans="1:21" x14ac:dyDescent="0.2">
      <c r="C228" s="6" t="s">
        <v>491</v>
      </c>
      <c r="F228" s="46">
        <f>SUM(H228:L228)</f>
        <v>165000</v>
      </c>
      <c r="G228" s="47"/>
      <c r="H228" s="46">
        <v>0</v>
      </c>
      <c r="I228" s="47"/>
      <c r="J228" s="46">
        <v>0</v>
      </c>
      <c r="K228" s="47"/>
      <c r="L228" s="46">
        <v>165000</v>
      </c>
      <c r="M228" s="47"/>
      <c r="N228" s="46">
        <v>137000</v>
      </c>
      <c r="O228" s="47"/>
      <c r="P228" s="46">
        <v>28000</v>
      </c>
      <c r="Q228" s="47"/>
      <c r="R228" s="46">
        <v>0</v>
      </c>
      <c r="S228" s="43">
        <f t="shared" si="62"/>
        <v>0</v>
      </c>
      <c r="T228" s="12"/>
      <c r="U228" s="78"/>
    </row>
    <row r="229" spans="1:21" x14ac:dyDescent="0.2">
      <c r="F229" s="48"/>
      <c r="G229" s="47"/>
      <c r="H229" s="48"/>
      <c r="I229" s="47"/>
      <c r="J229" s="48"/>
      <c r="K229" s="47"/>
      <c r="L229" s="48"/>
      <c r="M229" s="47"/>
      <c r="N229" s="48"/>
      <c r="O229" s="47"/>
      <c r="P229" s="48"/>
      <c r="Q229" s="47"/>
      <c r="R229" s="48"/>
      <c r="T229" s="12"/>
    </row>
    <row r="230" spans="1:21" x14ac:dyDescent="0.2">
      <c r="E230" s="6" t="s">
        <v>4</v>
      </c>
      <c r="F230" s="46">
        <f>SUM(F224:F228)</f>
        <v>405000</v>
      </c>
      <c r="G230" s="48"/>
      <c r="H230" s="46">
        <f>SUM(H224:H228)</f>
        <v>0</v>
      </c>
      <c r="I230" s="48"/>
      <c r="J230" s="46">
        <f>SUM(J224:J228)</f>
        <v>219000</v>
      </c>
      <c r="K230" s="48"/>
      <c r="L230" s="46">
        <f>SUM(L224:L228)</f>
        <v>186000</v>
      </c>
      <c r="M230" s="48"/>
      <c r="N230" s="46">
        <f>SUM(N224:N228)</f>
        <v>263000</v>
      </c>
      <c r="O230" s="48"/>
      <c r="P230" s="46">
        <f>SUM(P224:P228)</f>
        <v>147000</v>
      </c>
      <c r="Q230" s="48"/>
      <c r="R230" s="46">
        <f>SUM(R224:R228)</f>
        <v>5000</v>
      </c>
      <c r="T230" s="12"/>
    </row>
    <row r="231" spans="1:21" ht="15" customHeight="1" x14ac:dyDescent="0.2">
      <c r="F231" s="48"/>
      <c r="G231" s="47"/>
      <c r="H231" s="48"/>
      <c r="I231" s="47"/>
      <c r="J231" s="48"/>
      <c r="K231" s="47"/>
      <c r="L231" s="48"/>
      <c r="M231" s="47"/>
      <c r="N231" s="48"/>
      <c r="O231" s="47"/>
      <c r="P231" s="48"/>
      <c r="Q231" s="47"/>
      <c r="R231" s="48"/>
      <c r="T231" s="12"/>
    </row>
    <row r="232" spans="1:21" x14ac:dyDescent="0.2">
      <c r="B232" s="6" t="s">
        <v>54</v>
      </c>
      <c r="F232" s="48"/>
      <c r="G232" s="47"/>
      <c r="H232" s="48"/>
      <c r="I232" s="47"/>
      <c r="J232" s="48"/>
      <c r="K232" s="47"/>
      <c r="L232" s="48"/>
      <c r="M232" s="47"/>
      <c r="N232" s="48"/>
      <c r="O232" s="47"/>
      <c r="P232" s="48"/>
      <c r="Q232" s="47"/>
      <c r="R232" s="48"/>
      <c r="T232" s="12"/>
    </row>
    <row r="233" spans="1:21" x14ac:dyDescent="0.2">
      <c r="C233" s="6" t="s">
        <v>64</v>
      </c>
      <c r="F233" s="43">
        <f>SUM(H233:L233)</f>
        <v>12435000</v>
      </c>
      <c r="G233" s="47"/>
      <c r="H233" s="43">
        <v>9095000</v>
      </c>
      <c r="I233" s="47"/>
      <c r="J233" s="43">
        <v>2231000</v>
      </c>
      <c r="K233" s="47"/>
      <c r="L233" s="43">
        <v>1109000</v>
      </c>
      <c r="M233" s="47"/>
      <c r="N233" s="43">
        <v>5687000</v>
      </c>
      <c r="O233" s="47"/>
      <c r="P233" s="43">
        <v>7088000</v>
      </c>
      <c r="Q233" s="47"/>
      <c r="R233" s="43">
        <v>340000</v>
      </c>
      <c r="S233" s="43">
        <f t="shared" ref="S233:S237" si="64">SUM(N233:P233)-R233-F233</f>
        <v>0</v>
      </c>
      <c r="T233" s="12"/>
    </row>
    <row r="234" spans="1:21" x14ac:dyDescent="0.2">
      <c r="C234" s="6" t="s">
        <v>84</v>
      </c>
      <c r="F234" s="43">
        <f>SUM(H234:L234)</f>
        <v>7000</v>
      </c>
      <c r="G234" s="47"/>
      <c r="H234" s="43">
        <v>7000</v>
      </c>
      <c r="I234" s="47"/>
      <c r="J234" s="43">
        <v>0</v>
      </c>
      <c r="K234" s="47"/>
      <c r="L234" s="43">
        <v>0</v>
      </c>
      <c r="M234" s="47"/>
      <c r="N234" s="43">
        <v>0</v>
      </c>
      <c r="O234" s="47"/>
      <c r="P234" s="43">
        <v>7000</v>
      </c>
      <c r="Q234" s="47"/>
      <c r="R234" s="43">
        <v>0</v>
      </c>
      <c r="S234" s="43">
        <f t="shared" si="64"/>
        <v>0</v>
      </c>
      <c r="T234" s="12"/>
      <c r="U234" s="78"/>
    </row>
    <row r="235" spans="1:21" s="78" customFormat="1" x14ac:dyDescent="0.2">
      <c r="C235" s="78" t="s">
        <v>492</v>
      </c>
      <c r="D235" s="53"/>
      <c r="F235" s="43">
        <f>SUM(H235:L235)</f>
        <v>0</v>
      </c>
      <c r="G235" s="47"/>
      <c r="H235" s="43"/>
      <c r="I235" s="47"/>
      <c r="J235" s="43"/>
      <c r="K235" s="47"/>
      <c r="L235" s="43"/>
      <c r="M235" s="47"/>
      <c r="N235" s="43"/>
      <c r="O235" s="47"/>
      <c r="P235" s="43"/>
      <c r="Q235" s="47"/>
      <c r="R235" s="43"/>
      <c r="S235" s="43">
        <f t="shared" ref="S235" si="65">SUM(N235:P235)-R235-F235</f>
        <v>0</v>
      </c>
      <c r="T235" s="77"/>
    </row>
    <row r="236" spans="1:21" x14ac:dyDescent="0.2">
      <c r="C236" s="6" t="s">
        <v>85</v>
      </c>
      <c r="F236" s="43">
        <f>SUM(H236:L236)</f>
        <v>-1000</v>
      </c>
      <c r="G236" s="47"/>
      <c r="H236" s="43">
        <v>-1000</v>
      </c>
      <c r="I236" s="47"/>
      <c r="J236" s="43">
        <v>0</v>
      </c>
      <c r="K236" s="47"/>
      <c r="L236" s="43">
        <v>0</v>
      </c>
      <c r="M236" s="47"/>
      <c r="N236" s="43">
        <v>-1000</v>
      </c>
      <c r="O236" s="47"/>
      <c r="P236" s="43">
        <v>0</v>
      </c>
      <c r="Q236" s="47"/>
      <c r="R236" s="43">
        <v>0</v>
      </c>
      <c r="S236" s="43">
        <f t="shared" si="64"/>
        <v>0</v>
      </c>
      <c r="T236" s="12"/>
      <c r="U236" s="78"/>
    </row>
    <row r="237" spans="1:21" x14ac:dyDescent="0.2">
      <c r="C237" s="6" t="s">
        <v>49</v>
      </c>
      <c r="F237" s="46">
        <f>SUM(H237:L237)</f>
        <v>3000</v>
      </c>
      <c r="G237" s="47"/>
      <c r="H237" s="46">
        <v>3000</v>
      </c>
      <c r="I237" s="47"/>
      <c r="J237" s="46">
        <v>0</v>
      </c>
      <c r="K237" s="47"/>
      <c r="L237" s="46">
        <v>0</v>
      </c>
      <c r="M237" s="47"/>
      <c r="N237" s="46">
        <v>2000</v>
      </c>
      <c r="O237" s="47"/>
      <c r="P237" s="46">
        <v>1000</v>
      </c>
      <c r="Q237" s="47"/>
      <c r="R237" s="46">
        <v>0</v>
      </c>
      <c r="S237" s="43">
        <f t="shared" si="64"/>
        <v>0</v>
      </c>
      <c r="T237" s="12"/>
      <c r="U237" s="78"/>
    </row>
    <row r="238" spans="1:21" x14ac:dyDescent="0.2">
      <c r="F238" s="48"/>
      <c r="G238" s="47"/>
      <c r="H238" s="48"/>
      <c r="I238" s="47"/>
      <c r="J238" s="48"/>
      <c r="K238" s="47"/>
      <c r="L238" s="48"/>
      <c r="M238" s="47"/>
      <c r="N238" s="48"/>
      <c r="O238" s="47"/>
      <c r="P238" s="48"/>
      <c r="Q238" s="47"/>
      <c r="R238" s="48"/>
      <c r="T238" s="12"/>
    </row>
    <row r="239" spans="1:21" x14ac:dyDescent="0.2">
      <c r="E239" s="6" t="s">
        <v>4</v>
      </c>
      <c r="F239" s="46">
        <f>SUM(F233:F237)</f>
        <v>12444000</v>
      </c>
      <c r="G239" s="48"/>
      <c r="H239" s="46">
        <f>SUM(H233:H237)</f>
        <v>9104000</v>
      </c>
      <c r="I239" s="48"/>
      <c r="J239" s="46">
        <f>SUM(J233:J237)</f>
        <v>2231000</v>
      </c>
      <c r="K239" s="48"/>
      <c r="L239" s="46">
        <f>SUM(L233:L237)</f>
        <v>1109000</v>
      </c>
      <c r="M239" s="48"/>
      <c r="N239" s="46">
        <f>SUM(N233:N237)</f>
        <v>5688000</v>
      </c>
      <c r="O239" s="48"/>
      <c r="P239" s="46">
        <f>SUM(P233:P237)</f>
        <v>7096000</v>
      </c>
      <c r="Q239" s="48"/>
      <c r="R239" s="46">
        <f>SUM(R233:R237)</f>
        <v>340000</v>
      </c>
      <c r="T239" s="12"/>
    </row>
    <row r="240" spans="1:21" x14ac:dyDescent="0.2">
      <c r="A240" s="11"/>
      <c r="F240" s="48"/>
      <c r="G240" s="47"/>
      <c r="H240" s="48"/>
      <c r="I240" s="47"/>
      <c r="J240" s="48"/>
      <c r="K240" s="47"/>
      <c r="L240" s="48"/>
      <c r="M240" s="47"/>
      <c r="N240" s="48"/>
      <c r="O240" s="47"/>
      <c r="P240" s="48"/>
      <c r="Q240" s="47"/>
      <c r="R240" s="48"/>
      <c r="T240" s="12"/>
    </row>
    <row r="241" spans="1:21" x14ac:dyDescent="0.2">
      <c r="A241" s="11"/>
      <c r="E241" s="6" t="s">
        <v>86</v>
      </c>
      <c r="F241" s="46">
        <f>F205+F221+F230+F239</f>
        <v>120411000</v>
      </c>
      <c r="G241" s="48"/>
      <c r="H241" s="46">
        <f>H205+H221+H230+H239</f>
        <v>67970000</v>
      </c>
      <c r="I241" s="48"/>
      <c r="J241" s="46">
        <f>J205+J221+J230+J239</f>
        <v>8717000</v>
      </c>
      <c r="K241" s="48"/>
      <c r="L241" s="46">
        <f>L205+L221+L230+L239</f>
        <v>43724000</v>
      </c>
      <c r="M241" s="48"/>
      <c r="N241" s="46">
        <f>N205+N221+N230+N239</f>
        <v>68096000</v>
      </c>
      <c r="O241" s="48"/>
      <c r="P241" s="46">
        <f>P205+P221+P230+P239</f>
        <v>53333000</v>
      </c>
      <c r="Q241" s="48"/>
      <c r="R241" s="46">
        <f>R205+R221+R230+R239</f>
        <v>1018000</v>
      </c>
      <c r="T241" s="12"/>
    </row>
    <row r="242" spans="1:21" x14ac:dyDescent="0.2">
      <c r="A242" s="11"/>
      <c r="F242" s="48"/>
      <c r="G242" s="47"/>
      <c r="H242" s="48"/>
      <c r="I242" s="47"/>
      <c r="J242" s="48"/>
      <c r="K242" s="47"/>
      <c r="L242" s="48"/>
      <c r="M242" s="47"/>
      <c r="N242" s="48"/>
      <c r="O242" s="47"/>
      <c r="P242" s="48"/>
      <c r="Q242" s="47"/>
      <c r="R242" s="48"/>
      <c r="T242" s="12"/>
    </row>
    <row r="243" spans="1:21" x14ac:dyDescent="0.2">
      <c r="A243" s="11" t="s">
        <v>87</v>
      </c>
      <c r="F243" s="48"/>
      <c r="G243" s="47"/>
      <c r="H243" s="48"/>
      <c r="I243" s="47"/>
      <c r="J243" s="48"/>
      <c r="K243" s="47"/>
      <c r="L243" s="48"/>
      <c r="M243" s="47"/>
      <c r="N243" s="48"/>
      <c r="O243" s="47"/>
      <c r="P243" s="48"/>
      <c r="Q243" s="47"/>
      <c r="R243" s="48"/>
      <c r="T243" s="12"/>
    </row>
    <row r="244" spans="1:21" x14ac:dyDescent="0.2">
      <c r="A244" s="11"/>
      <c r="F244" s="48"/>
      <c r="G244" s="47"/>
      <c r="H244" s="48"/>
      <c r="I244" s="47"/>
      <c r="J244" s="48"/>
      <c r="K244" s="47"/>
      <c r="L244" s="48"/>
      <c r="M244" s="47"/>
      <c r="N244" s="48"/>
      <c r="O244" s="47"/>
      <c r="P244" s="48"/>
      <c r="Q244" s="47"/>
      <c r="R244" s="48"/>
      <c r="T244" s="12"/>
    </row>
    <row r="245" spans="1:21" x14ac:dyDescent="0.2">
      <c r="A245" s="11"/>
      <c r="B245" s="6" t="s">
        <v>57</v>
      </c>
      <c r="F245" s="48"/>
      <c r="G245" s="47"/>
      <c r="H245" s="48"/>
      <c r="I245" s="47"/>
      <c r="J245" s="48"/>
      <c r="K245" s="47"/>
      <c r="L245" s="48"/>
      <c r="M245" s="47"/>
      <c r="N245" s="48"/>
      <c r="O245" s="47"/>
      <c r="P245" s="48"/>
      <c r="Q245" s="47"/>
      <c r="R245" s="48"/>
      <c r="T245" s="12"/>
    </row>
    <row r="246" spans="1:21" x14ac:dyDescent="0.2">
      <c r="C246" s="6" t="s">
        <v>88</v>
      </c>
      <c r="F246" s="46">
        <f>SUM(H246:L246)</f>
        <v>16569000</v>
      </c>
      <c r="G246" s="47"/>
      <c r="H246" s="46">
        <v>7261000</v>
      </c>
      <c r="I246" s="47"/>
      <c r="J246" s="46">
        <v>9235000</v>
      </c>
      <c r="K246" s="47"/>
      <c r="L246" s="46">
        <v>73000</v>
      </c>
      <c r="M246" s="47"/>
      <c r="N246" s="46">
        <v>11281000</v>
      </c>
      <c r="O246" s="47"/>
      <c r="P246" s="46">
        <v>5287000</v>
      </c>
      <c r="Q246" s="47"/>
      <c r="R246" s="46">
        <v>-1000</v>
      </c>
      <c r="S246" s="43">
        <f t="shared" ref="S246" si="66">SUM(N246:P246)-R246-F246</f>
        <v>0</v>
      </c>
      <c r="T246" s="12"/>
    </row>
    <row r="247" spans="1:21" x14ac:dyDescent="0.2">
      <c r="F247" s="48"/>
      <c r="G247" s="47"/>
      <c r="H247" s="48"/>
      <c r="I247" s="47"/>
      <c r="J247" s="48"/>
      <c r="K247" s="47"/>
      <c r="L247" s="48"/>
      <c r="M247" s="47"/>
      <c r="N247" s="48"/>
      <c r="O247" s="47"/>
      <c r="P247" s="48"/>
      <c r="Q247" s="47"/>
      <c r="R247" s="48"/>
      <c r="T247" s="12"/>
    </row>
    <row r="248" spans="1:21" x14ac:dyDescent="0.2">
      <c r="B248" s="6" t="s">
        <v>26</v>
      </c>
      <c r="F248" s="48"/>
      <c r="G248" s="47"/>
      <c r="H248" s="48"/>
      <c r="I248" s="47"/>
      <c r="J248" s="48"/>
      <c r="K248" s="47"/>
      <c r="L248" s="48"/>
      <c r="M248" s="47"/>
      <c r="N248" s="48"/>
      <c r="O248" s="47"/>
      <c r="P248" s="48"/>
      <c r="Q248" s="47"/>
      <c r="R248" s="48"/>
      <c r="T248" s="12"/>
    </row>
    <row r="249" spans="1:21" x14ac:dyDescent="0.2">
      <c r="C249" s="6" t="s">
        <v>89</v>
      </c>
      <c r="F249" s="46">
        <f>SUM(H249:L249)</f>
        <v>469000</v>
      </c>
      <c r="G249" s="47"/>
      <c r="H249" s="46">
        <v>12000</v>
      </c>
      <c r="I249" s="47"/>
      <c r="J249" s="46">
        <v>407000</v>
      </c>
      <c r="K249" s="47"/>
      <c r="L249" s="46">
        <v>50000</v>
      </c>
      <c r="M249" s="47"/>
      <c r="N249" s="46">
        <v>264000</v>
      </c>
      <c r="O249" s="47"/>
      <c r="P249" s="46">
        <v>204000</v>
      </c>
      <c r="Q249" s="47"/>
      <c r="R249" s="46">
        <v>-1000</v>
      </c>
      <c r="S249" s="43">
        <f t="shared" ref="S249" si="67">SUM(N249:P249)-R249-F249</f>
        <v>0</v>
      </c>
      <c r="T249" s="12"/>
      <c r="U249" s="78"/>
    </row>
    <row r="250" spans="1:21" x14ac:dyDescent="0.2">
      <c r="B250" s="9"/>
      <c r="F250" s="48"/>
      <c r="G250" s="47"/>
      <c r="H250" s="48"/>
      <c r="I250" s="47"/>
      <c r="J250" s="48"/>
      <c r="K250" s="47"/>
      <c r="L250" s="48"/>
      <c r="M250" s="47"/>
      <c r="N250" s="48"/>
      <c r="O250" s="47"/>
      <c r="P250" s="48"/>
      <c r="Q250" s="47"/>
      <c r="R250" s="48"/>
      <c r="T250" s="12"/>
    </row>
    <row r="251" spans="1:21" x14ac:dyDescent="0.2">
      <c r="B251" s="6" t="s">
        <v>63</v>
      </c>
      <c r="F251" s="48"/>
      <c r="G251" s="47"/>
      <c r="H251" s="48"/>
      <c r="I251" s="47"/>
      <c r="J251" s="48"/>
      <c r="K251" s="47"/>
      <c r="L251" s="48"/>
      <c r="M251" s="47"/>
      <c r="N251" s="48"/>
      <c r="O251" s="47"/>
      <c r="P251" s="48"/>
      <c r="Q251" s="47"/>
      <c r="R251" s="48"/>
      <c r="T251" s="12"/>
    </row>
    <row r="252" spans="1:21" x14ac:dyDescent="0.2">
      <c r="C252" s="6" t="s">
        <v>90</v>
      </c>
      <c r="F252" s="43">
        <f>SUM(H252:L252)</f>
        <v>973000</v>
      </c>
      <c r="G252" s="47"/>
      <c r="H252" s="43">
        <v>0</v>
      </c>
      <c r="I252" s="47"/>
      <c r="J252" s="43">
        <v>893000</v>
      </c>
      <c r="K252" s="47"/>
      <c r="L252" s="43">
        <v>80000</v>
      </c>
      <c r="M252" s="47"/>
      <c r="N252" s="43">
        <v>604000</v>
      </c>
      <c r="O252" s="47"/>
      <c r="P252" s="43">
        <v>369000</v>
      </c>
      <c r="Q252" s="47"/>
      <c r="R252" s="43">
        <v>0</v>
      </c>
      <c r="S252" s="43">
        <f t="shared" ref="S252:S253" si="68">SUM(N252:P252)-R252-F252</f>
        <v>0</v>
      </c>
      <c r="T252" s="12"/>
      <c r="U252" s="78"/>
    </row>
    <row r="253" spans="1:21" x14ac:dyDescent="0.2">
      <c r="C253" s="6" t="s">
        <v>91</v>
      </c>
      <c r="F253" s="46">
        <f>SUM(H253:L253)</f>
        <v>102000</v>
      </c>
      <c r="G253" s="47"/>
      <c r="H253" s="46">
        <v>102000</v>
      </c>
      <c r="I253" s="47"/>
      <c r="J253" s="46">
        <v>0</v>
      </c>
      <c r="K253" s="47"/>
      <c r="L253" s="46">
        <v>0</v>
      </c>
      <c r="M253" s="47"/>
      <c r="N253" s="46">
        <v>59000</v>
      </c>
      <c r="O253" s="47"/>
      <c r="P253" s="46">
        <v>43000</v>
      </c>
      <c r="Q253" s="47"/>
      <c r="R253" s="46">
        <v>0</v>
      </c>
      <c r="S253" s="43">
        <f t="shared" si="68"/>
        <v>0</v>
      </c>
      <c r="T253" s="12"/>
      <c r="U253" s="78"/>
    </row>
    <row r="254" spans="1:21" x14ac:dyDescent="0.2">
      <c r="F254" s="48"/>
      <c r="G254" s="47"/>
      <c r="H254" s="48"/>
      <c r="I254" s="47"/>
      <c r="J254" s="48"/>
      <c r="K254" s="47"/>
      <c r="L254" s="48"/>
      <c r="M254" s="47"/>
      <c r="N254" s="48"/>
      <c r="O254" s="47"/>
      <c r="P254" s="48"/>
      <c r="Q254" s="47"/>
      <c r="R254" s="48"/>
      <c r="T254" s="12"/>
    </row>
    <row r="255" spans="1:21" x14ac:dyDescent="0.2">
      <c r="E255" s="6" t="s">
        <v>4</v>
      </c>
      <c r="F255" s="46">
        <f>SUM(F252:F253)</f>
        <v>1075000</v>
      </c>
      <c r="G255" s="48"/>
      <c r="H255" s="46">
        <f>SUM(H252:H253)</f>
        <v>102000</v>
      </c>
      <c r="I255" s="48"/>
      <c r="J255" s="46">
        <f>SUM(J252:J253)</f>
        <v>893000</v>
      </c>
      <c r="K255" s="48"/>
      <c r="L255" s="46">
        <f>SUM(L252:L253)</f>
        <v>80000</v>
      </c>
      <c r="M255" s="48"/>
      <c r="N255" s="46">
        <f>SUM(N252:N253)</f>
        <v>663000</v>
      </c>
      <c r="O255" s="48"/>
      <c r="P255" s="46">
        <f>SUM(P252:P253)</f>
        <v>412000</v>
      </c>
      <c r="Q255" s="48"/>
      <c r="R255" s="46">
        <f>SUM(R252:R253)</f>
        <v>0</v>
      </c>
      <c r="T255" s="12"/>
    </row>
    <row r="256" spans="1:21" x14ac:dyDescent="0.2">
      <c r="B256" s="9"/>
      <c r="F256" s="48"/>
      <c r="G256" s="47"/>
      <c r="H256" s="48"/>
      <c r="I256" s="47"/>
      <c r="J256" s="48"/>
      <c r="K256" s="47"/>
      <c r="L256" s="48"/>
      <c r="M256" s="47"/>
      <c r="N256" s="48"/>
      <c r="O256" s="47"/>
      <c r="P256" s="48"/>
      <c r="Q256" s="47"/>
      <c r="R256" s="48"/>
      <c r="T256" s="12"/>
    </row>
    <row r="257" spans="1:21" x14ac:dyDescent="0.2">
      <c r="B257" s="6" t="s">
        <v>54</v>
      </c>
      <c r="F257" s="48"/>
      <c r="G257" s="47"/>
      <c r="H257" s="48"/>
      <c r="I257" s="47"/>
      <c r="J257" s="48"/>
      <c r="K257" s="47"/>
      <c r="L257" s="48"/>
      <c r="M257" s="47"/>
      <c r="N257" s="48"/>
      <c r="O257" s="47"/>
      <c r="P257" s="48"/>
      <c r="Q257" s="47"/>
      <c r="R257" s="48"/>
      <c r="T257" s="12"/>
    </row>
    <row r="258" spans="1:21" x14ac:dyDescent="0.2">
      <c r="B258" s="9"/>
      <c r="C258" s="6" t="s">
        <v>64</v>
      </c>
      <c r="F258" s="43">
        <f>SUM(H258:L258)</f>
        <v>2012000</v>
      </c>
      <c r="G258" s="47"/>
      <c r="H258" s="43">
        <v>347000</v>
      </c>
      <c r="I258" s="47"/>
      <c r="J258" s="43">
        <v>1356000</v>
      </c>
      <c r="K258" s="47"/>
      <c r="L258" s="43">
        <v>309000</v>
      </c>
      <c r="M258" s="47"/>
      <c r="N258" s="43">
        <v>1239000</v>
      </c>
      <c r="O258" s="47"/>
      <c r="P258" s="43">
        <v>774000</v>
      </c>
      <c r="Q258" s="47"/>
      <c r="R258" s="43">
        <v>1000</v>
      </c>
      <c r="S258" s="43">
        <f t="shared" ref="S258:S259" si="69">SUM(N258:P258)-R258-F258</f>
        <v>0</v>
      </c>
      <c r="T258" s="12"/>
    </row>
    <row r="259" spans="1:21" x14ac:dyDescent="0.2">
      <c r="C259" s="6" t="s">
        <v>92</v>
      </c>
      <c r="F259" s="46">
        <f>SUM(H259:L259)</f>
        <v>1062000</v>
      </c>
      <c r="G259" s="47"/>
      <c r="H259" s="46">
        <v>0</v>
      </c>
      <c r="I259" s="47"/>
      <c r="J259" s="46">
        <v>1057000</v>
      </c>
      <c r="K259" s="47"/>
      <c r="L259" s="46">
        <v>5000</v>
      </c>
      <c r="M259" s="47"/>
      <c r="N259" s="46">
        <v>620000</v>
      </c>
      <c r="O259" s="47"/>
      <c r="P259" s="46">
        <v>442000</v>
      </c>
      <c r="Q259" s="47"/>
      <c r="R259" s="46">
        <v>0</v>
      </c>
      <c r="S259" s="43">
        <f t="shared" si="69"/>
        <v>0</v>
      </c>
      <c r="T259" s="12"/>
      <c r="U259" s="78"/>
    </row>
    <row r="260" spans="1:21" x14ac:dyDescent="0.2">
      <c r="F260" s="48"/>
      <c r="G260" s="48"/>
      <c r="H260" s="48"/>
      <c r="I260" s="48"/>
      <c r="J260" s="48"/>
      <c r="K260" s="48"/>
      <c r="L260" s="48"/>
      <c r="M260" s="48"/>
      <c r="N260" s="48"/>
      <c r="O260" s="48"/>
      <c r="P260" s="48"/>
      <c r="Q260" s="48"/>
      <c r="R260" s="48"/>
      <c r="T260" s="12"/>
    </row>
    <row r="261" spans="1:21" x14ac:dyDescent="0.2">
      <c r="E261" s="6" t="s">
        <v>4</v>
      </c>
      <c r="F261" s="46">
        <f>SUM(F258:F259)</f>
        <v>3074000</v>
      </c>
      <c r="G261" s="48"/>
      <c r="H261" s="46">
        <f>SUM(H258:H259)</f>
        <v>347000</v>
      </c>
      <c r="I261" s="48"/>
      <c r="J261" s="46">
        <f>SUM(J258:J259)</f>
        <v>2413000</v>
      </c>
      <c r="K261" s="48"/>
      <c r="L261" s="46">
        <f>SUM(L258:L259)</f>
        <v>314000</v>
      </c>
      <c r="M261" s="48"/>
      <c r="N261" s="46">
        <f>SUM(N258:N259)</f>
        <v>1859000</v>
      </c>
      <c r="O261" s="48"/>
      <c r="P261" s="46">
        <f>SUM(P258:P259)</f>
        <v>1216000</v>
      </c>
      <c r="Q261" s="48"/>
      <c r="R261" s="46">
        <f>SUM(R258:R259)</f>
        <v>1000</v>
      </c>
      <c r="T261" s="12"/>
    </row>
    <row r="262" spans="1:21" x14ac:dyDescent="0.2">
      <c r="B262" s="11"/>
      <c r="F262" s="48"/>
      <c r="G262" s="47"/>
      <c r="H262" s="48"/>
      <c r="I262" s="47"/>
      <c r="J262" s="48"/>
      <c r="K262" s="47"/>
      <c r="L262" s="48"/>
      <c r="M262" s="47"/>
      <c r="N262" s="48"/>
      <c r="O262" s="47"/>
      <c r="P262" s="48"/>
      <c r="Q262" s="47"/>
      <c r="R262" s="48"/>
      <c r="T262" s="12"/>
    </row>
    <row r="263" spans="1:21" x14ac:dyDescent="0.2">
      <c r="A263" s="11"/>
      <c r="E263" s="6" t="s">
        <v>93</v>
      </c>
      <c r="F263" s="46">
        <f>F246+F249+F255+F261</f>
        <v>21187000</v>
      </c>
      <c r="G263" s="48"/>
      <c r="H263" s="46">
        <f>H246+H249+H255+H261</f>
        <v>7722000</v>
      </c>
      <c r="I263" s="48"/>
      <c r="J263" s="46">
        <f>J246+J249+J255+J261</f>
        <v>12948000</v>
      </c>
      <c r="K263" s="46"/>
      <c r="L263" s="46">
        <f>L246+L249+L255+L261</f>
        <v>517000</v>
      </c>
      <c r="M263" s="48"/>
      <c r="N263" s="46">
        <f>N246+N249+N255+N261</f>
        <v>14067000</v>
      </c>
      <c r="O263" s="48"/>
      <c r="P263" s="46">
        <f>P246+P249+P255+P261</f>
        <v>7119000</v>
      </c>
      <c r="Q263" s="48"/>
      <c r="R263" s="46">
        <f>R246+R249+R255+R261</f>
        <v>-1000</v>
      </c>
      <c r="T263" s="12"/>
    </row>
    <row r="264" spans="1:21" x14ac:dyDescent="0.2">
      <c r="A264" s="11"/>
      <c r="F264" s="48"/>
      <c r="G264" s="47"/>
      <c r="H264" s="48"/>
      <c r="I264" s="47"/>
      <c r="J264" s="48"/>
      <c r="K264" s="47"/>
      <c r="L264" s="48"/>
      <c r="M264" s="47"/>
      <c r="N264" s="48"/>
      <c r="O264" s="47"/>
      <c r="P264" s="48"/>
      <c r="Q264" s="47"/>
      <c r="R264" s="48"/>
      <c r="T264" s="12"/>
    </row>
    <row r="265" spans="1:21" x14ac:dyDescent="0.2">
      <c r="A265" s="11" t="s">
        <v>7</v>
      </c>
      <c r="G265" s="47"/>
      <c r="I265" s="47"/>
      <c r="K265" s="47"/>
      <c r="M265" s="47"/>
      <c r="O265" s="47"/>
      <c r="Q265" s="47"/>
      <c r="T265" s="12"/>
    </row>
    <row r="266" spans="1:21" x14ac:dyDescent="0.2">
      <c r="G266" s="47"/>
      <c r="I266" s="47"/>
      <c r="K266" s="47"/>
      <c r="M266" s="47"/>
      <c r="O266" s="47"/>
      <c r="Q266" s="47"/>
      <c r="T266" s="12"/>
    </row>
    <row r="267" spans="1:21" x14ac:dyDescent="0.2">
      <c r="B267" s="6" t="s">
        <v>57</v>
      </c>
      <c r="G267" s="47"/>
      <c r="I267" s="47"/>
      <c r="K267" s="47"/>
      <c r="M267" s="47"/>
      <c r="O267" s="47"/>
      <c r="Q267" s="47"/>
      <c r="T267" s="12"/>
    </row>
    <row r="268" spans="1:21" x14ac:dyDescent="0.2">
      <c r="C268" s="73" t="s">
        <v>94</v>
      </c>
      <c r="F268" s="43">
        <f>SUM(H268:L268)</f>
        <v>1224000</v>
      </c>
      <c r="G268" s="47"/>
      <c r="H268" s="43">
        <v>1088000</v>
      </c>
      <c r="I268" s="47"/>
      <c r="J268" s="43">
        <v>59000</v>
      </c>
      <c r="K268" s="47"/>
      <c r="L268" s="43">
        <v>77000</v>
      </c>
      <c r="M268" s="47"/>
      <c r="N268" s="43">
        <v>874000</v>
      </c>
      <c r="O268" s="47"/>
      <c r="P268" s="43">
        <v>351000</v>
      </c>
      <c r="Q268" s="47"/>
      <c r="R268" s="43">
        <v>1000</v>
      </c>
      <c r="S268" s="43">
        <f t="shared" ref="S268:S322" si="70">SUM(N268:P268)-R268-F268</f>
        <v>0</v>
      </c>
      <c r="T268" s="12"/>
    </row>
    <row r="269" spans="1:21" x14ac:dyDescent="0.2">
      <c r="C269" s="73" t="s">
        <v>95</v>
      </c>
      <c r="F269" s="43">
        <f t="shared" ref="F269:F322" si="71">SUM(H269:L269)</f>
        <v>1316000</v>
      </c>
      <c r="G269" s="47"/>
      <c r="H269" s="43">
        <v>1212000</v>
      </c>
      <c r="I269" s="47"/>
      <c r="J269" s="43">
        <v>84000</v>
      </c>
      <c r="K269" s="47"/>
      <c r="L269" s="43">
        <v>20000</v>
      </c>
      <c r="M269" s="47"/>
      <c r="N269" s="43">
        <v>968000</v>
      </c>
      <c r="O269" s="47"/>
      <c r="P269" s="43">
        <v>348000</v>
      </c>
      <c r="Q269" s="47"/>
      <c r="R269" s="43">
        <v>0</v>
      </c>
      <c r="S269" s="43">
        <f t="shared" si="70"/>
        <v>0</v>
      </c>
      <c r="T269" s="12"/>
      <c r="U269" s="78"/>
    </row>
    <row r="270" spans="1:21" x14ac:dyDescent="0.2">
      <c r="C270" s="73" t="s">
        <v>96</v>
      </c>
      <c r="F270" s="43">
        <f t="shared" si="71"/>
        <v>4602000</v>
      </c>
      <c r="G270" s="47"/>
      <c r="H270" s="43">
        <v>4155000</v>
      </c>
      <c r="I270" s="47"/>
      <c r="J270" s="43">
        <v>290000</v>
      </c>
      <c r="K270" s="47"/>
      <c r="L270" s="43">
        <v>157000</v>
      </c>
      <c r="M270" s="47"/>
      <c r="N270" s="43">
        <v>3159000</v>
      </c>
      <c r="O270" s="47"/>
      <c r="P270" s="43">
        <v>1443000</v>
      </c>
      <c r="Q270" s="47"/>
      <c r="R270" s="43">
        <v>0</v>
      </c>
      <c r="S270" s="43">
        <f t="shared" si="70"/>
        <v>0</v>
      </c>
      <c r="T270" s="12"/>
      <c r="U270" s="78"/>
    </row>
    <row r="271" spans="1:21" s="72" customFormat="1" x14ac:dyDescent="0.2">
      <c r="C271" s="73" t="s">
        <v>481</v>
      </c>
      <c r="D271" s="53"/>
      <c r="F271" s="43">
        <f t="shared" si="71"/>
        <v>1393000</v>
      </c>
      <c r="G271" s="47"/>
      <c r="H271" s="43">
        <v>1385000</v>
      </c>
      <c r="I271" s="47"/>
      <c r="J271" s="43">
        <v>8000</v>
      </c>
      <c r="K271" s="47"/>
      <c r="L271" s="43">
        <v>0</v>
      </c>
      <c r="M271" s="47"/>
      <c r="N271" s="43">
        <v>912000</v>
      </c>
      <c r="O271" s="47"/>
      <c r="P271" s="43">
        <v>480000</v>
      </c>
      <c r="Q271" s="47"/>
      <c r="R271" s="43">
        <v>-1000</v>
      </c>
      <c r="S271" s="43">
        <f t="shared" si="70"/>
        <v>0</v>
      </c>
      <c r="T271" s="71"/>
      <c r="U271" s="78"/>
    </row>
    <row r="272" spans="1:21" x14ac:dyDescent="0.2">
      <c r="C272" s="73" t="s">
        <v>97</v>
      </c>
      <c r="F272" s="43">
        <f t="shared" si="71"/>
        <v>7648000</v>
      </c>
      <c r="G272" s="47"/>
      <c r="H272" s="43">
        <v>7188000</v>
      </c>
      <c r="I272" s="47"/>
      <c r="J272" s="43">
        <v>309000</v>
      </c>
      <c r="K272" s="47"/>
      <c r="L272" s="43">
        <v>151000</v>
      </c>
      <c r="M272" s="47"/>
      <c r="N272" s="43">
        <v>5053000</v>
      </c>
      <c r="O272" s="47"/>
      <c r="P272" s="43">
        <v>2595000</v>
      </c>
      <c r="Q272" s="47"/>
      <c r="R272" s="43">
        <v>0</v>
      </c>
      <c r="S272" s="43">
        <f t="shared" si="70"/>
        <v>0</v>
      </c>
      <c r="T272" s="12"/>
      <c r="U272" s="78"/>
    </row>
    <row r="273" spans="2:21" x14ac:dyDescent="0.2">
      <c r="C273" s="73" t="s">
        <v>98</v>
      </c>
      <c r="F273" s="43">
        <f t="shared" si="71"/>
        <v>1315000</v>
      </c>
      <c r="G273" s="47"/>
      <c r="H273" s="43">
        <v>1293000</v>
      </c>
      <c r="I273" s="47"/>
      <c r="J273" s="43">
        <v>15000</v>
      </c>
      <c r="K273" s="47"/>
      <c r="L273" s="43">
        <v>7000</v>
      </c>
      <c r="M273" s="47"/>
      <c r="N273" s="43">
        <v>950000</v>
      </c>
      <c r="O273" s="47"/>
      <c r="P273" s="43">
        <v>366000</v>
      </c>
      <c r="Q273" s="47"/>
      <c r="R273" s="43">
        <v>1000</v>
      </c>
      <c r="S273" s="43">
        <f t="shared" si="70"/>
        <v>0</v>
      </c>
      <c r="T273" s="12"/>
      <c r="U273" s="78"/>
    </row>
    <row r="274" spans="2:21" s="78" customFormat="1" x14ac:dyDescent="0.2">
      <c r="C274" s="73" t="s">
        <v>539</v>
      </c>
      <c r="D274" s="53"/>
      <c r="F274" s="43">
        <f t="shared" ref="F274" si="72">SUM(H274:L274)</f>
        <v>0</v>
      </c>
      <c r="G274" s="47"/>
      <c r="H274" s="43">
        <v>0</v>
      </c>
      <c r="I274" s="47"/>
      <c r="J274" s="43">
        <v>0</v>
      </c>
      <c r="K274" s="47"/>
      <c r="L274" s="43">
        <v>0</v>
      </c>
      <c r="M274" s="47"/>
      <c r="N274" s="43">
        <v>0</v>
      </c>
      <c r="O274" s="47"/>
      <c r="P274" s="43">
        <v>0</v>
      </c>
      <c r="Q274" s="47"/>
      <c r="R274" s="43">
        <v>0</v>
      </c>
      <c r="S274" s="43">
        <f t="shared" si="70"/>
        <v>0</v>
      </c>
      <c r="T274" s="77"/>
    </row>
    <row r="275" spans="2:21" x14ac:dyDescent="0.2">
      <c r="C275" s="74" t="s">
        <v>99</v>
      </c>
      <c r="F275" s="43">
        <f t="shared" si="71"/>
        <v>509000</v>
      </c>
      <c r="G275" s="47"/>
      <c r="H275" s="43">
        <v>234000</v>
      </c>
      <c r="I275" s="47"/>
      <c r="J275" s="43">
        <v>37000</v>
      </c>
      <c r="K275" s="47"/>
      <c r="L275" s="43">
        <v>238000</v>
      </c>
      <c r="M275" s="47"/>
      <c r="N275" s="43">
        <v>135000</v>
      </c>
      <c r="O275" s="47"/>
      <c r="P275" s="43">
        <v>374000</v>
      </c>
      <c r="Q275" s="47"/>
      <c r="R275" s="43">
        <v>0</v>
      </c>
      <c r="S275" s="43">
        <f t="shared" si="70"/>
        <v>0</v>
      </c>
      <c r="T275" s="12"/>
      <c r="U275" s="78"/>
    </row>
    <row r="276" spans="2:21" x14ac:dyDescent="0.2">
      <c r="C276" s="73" t="s">
        <v>100</v>
      </c>
      <c r="F276" s="43">
        <f t="shared" si="71"/>
        <v>18101000</v>
      </c>
      <c r="G276" s="47"/>
      <c r="H276" s="43">
        <v>17286000</v>
      </c>
      <c r="I276" s="47"/>
      <c r="J276" s="43">
        <v>743000</v>
      </c>
      <c r="K276" s="47"/>
      <c r="L276" s="43">
        <v>72000</v>
      </c>
      <c r="M276" s="47"/>
      <c r="N276" s="43">
        <v>11867000</v>
      </c>
      <c r="O276" s="47"/>
      <c r="P276" s="43">
        <v>6239000</v>
      </c>
      <c r="Q276" s="47"/>
      <c r="R276" s="43">
        <v>5000</v>
      </c>
      <c r="S276" s="43">
        <f t="shared" si="70"/>
        <v>0</v>
      </c>
      <c r="T276" s="12"/>
      <c r="U276" s="78"/>
    </row>
    <row r="277" spans="2:21" x14ac:dyDescent="0.2">
      <c r="C277" s="73" t="s">
        <v>101</v>
      </c>
      <c r="F277" s="43">
        <f t="shared" si="71"/>
        <v>2018000</v>
      </c>
      <c r="G277" s="47"/>
      <c r="H277" s="43">
        <v>1955000</v>
      </c>
      <c r="I277" s="47"/>
      <c r="J277" s="43">
        <v>56000</v>
      </c>
      <c r="K277" s="47"/>
      <c r="L277" s="43">
        <v>7000</v>
      </c>
      <c r="M277" s="47"/>
      <c r="N277" s="43">
        <v>1460000</v>
      </c>
      <c r="O277" s="47"/>
      <c r="P277" s="43">
        <v>558000</v>
      </c>
      <c r="Q277" s="47"/>
      <c r="R277" s="43">
        <v>0</v>
      </c>
      <c r="S277" s="43">
        <f t="shared" si="70"/>
        <v>0</v>
      </c>
      <c r="T277" s="12"/>
      <c r="U277" s="78"/>
    </row>
    <row r="278" spans="2:21" x14ac:dyDescent="0.2">
      <c r="C278" s="73" t="s">
        <v>102</v>
      </c>
      <c r="F278" s="43">
        <f t="shared" si="71"/>
        <v>2969000</v>
      </c>
      <c r="G278" s="47"/>
      <c r="H278" s="43">
        <v>2925000</v>
      </c>
      <c r="I278" s="47"/>
      <c r="J278" s="43">
        <v>40000</v>
      </c>
      <c r="K278" s="47"/>
      <c r="L278" s="43">
        <v>4000</v>
      </c>
      <c r="M278" s="47"/>
      <c r="N278" s="43">
        <v>1988000</v>
      </c>
      <c r="O278" s="47"/>
      <c r="P278" s="43">
        <v>980000</v>
      </c>
      <c r="Q278" s="47"/>
      <c r="R278" s="43">
        <v>-1000</v>
      </c>
      <c r="S278" s="43">
        <f t="shared" si="70"/>
        <v>0</v>
      </c>
      <c r="T278" s="12"/>
      <c r="U278" s="78"/>
    </row>
    <row r="279" spans="2:21" s="78" customFormat="1" x14ac:dyDescent="0.2">
      <c r="C279" s="73" t="s">
        <v>493</v>
      </c>
      <c r="D279" s="53"/>
      <c r="F279" s="43">
        <f t="shared" ref="F279" si="73">SUM(H279:L279)</f>
        <v>766000</v>
      </c>
      <c r="G279" s="47"/>
      <c r="H279" s="43">
        <v>748000</v>
      </c>
      <c r="I279" s="47"/>
      <c r="J279" s="43">
        <v>18000</v>
      </c>
      <c r="K279" s="47"/>
      <c r="L279" s="43">
        <v>0</v>
      </c>
      <c r="M279" s="47"/>
      <c r="N279" s="43">
        <v>534000</v>
      </c>
      <c r="O279" s="47"/>
      <c r="P279" s="43">
        <v>232000</v>
      </c>
      <c r="Q279" s="47"/>
      <c r="R279" s="43">
        <v>0</v>
      </c>
      <c r="S279" s="43">
        <f t="shared" ref="S279" si="74">SUM(N279:P279)-R279-F279</f>
        <v>0</v>
      </c>
      <c r="T279" s="77"/>
    </row>
    <row r="280" spans="2:21" x14ac:dyDescent="0.2">
      <c r="C280" s="73" t="s">
        <v>103</v>
      </c>
      <c r="F280" s="43">
        <f t="shared" si="71"/>
        <v>3422000</v>
      </c>
      <c r="G280" s="47"/>
      <c r="H280" s="43">
        <v>3341000</v>
      </c>
      <c r="I280" s="47"/>
      <c r="J280" s="43">
        <v>79000</v>
      </c>
      <c r="K280" s="47"/>
      <c r="L280" s="43">
        <v>2000</v>
      </c>
      <c r="M280" s="47"/>
      <c r="N280" s="43">
        <v>2452000</v>
      </c>
      <c r="O280" s="47"/>
      <c r="P280" s="43">
        <v>970000</v>
      </c>
      <c r="Q280" s="47"/>
      <c r="R280" s="43">
        <v>0</v>
      </c>
      <c r="S280" s="43">
        <f t="shared" si="70"/>
        <v>0</v>
      </c>
      <c r="T280" s="12"/>
      <c r="U280" s="78"/>
    </row>
    <row r="281" spans="2:21" x14ac:dyDescent="0.2">
      <c r="C281" s="73" t="s">
        <v>198</v>
      </c>
      <c r="F281" s="43">
        <f t="shared" si="71"/>
        <v>2203000</v>
      </c>
      <c r="G281" s="47"/>
      <c r="H281" s="43">
        <v>2185000</v>
      </c>
      <c r="I281" s="47"/>
      <c r="J281" s="43">
        <v>18000</v>
      </c>
      <c r="K281" s="47"/>
      <c r="L281" s="43">
        <v>0</v>
      </c>
      <c r="M281" s="47"/>
      <c r="N281" s="43">
        <v>1612000</v>
      </c>
      <c r="O281" s="47"/>
      <c r="P281" s="43">
        <v>591000</v>
      </c>
      <c r="Q281" s="47"/>
      <c r="R281" s="43">
        <v>0</v>
      </c>
      <c r="S281" s="43">
        <f t="shared" si="70"/>
        <v>0</v>
      </c>
      <c r="T281" s="12"/>
      <c r="U281" s="78"/>
    </row>
    <row r="282" spans="2:21" x14ac:dyDescent="0.2">
      <c r="B282" s="9"/>
      <c r="C282" s="73" t="s">
        <v>104</v>
      </c>
      <c r="F282" s="43">
        <f t="shared" si="71"/>
        <v>16000</v>
      </c>
      <c r="G282" s="47"/>
      <c r="H282" s="43">
        <v>0</v>
      </c>
      <c r="I282" s="47"/>
      <c r="J282" s="43">
        <v>16000</v>
      </c>
      <c r="K282" s="47"/>
      <c r="L282" s="43">
        <v>0</v>
      </c>
      <c r="M282" s="47"/>
      <c r="N282" s="43">
        <v>0</v>
      </c>
      <c r="O282" s="47"/>
      <c r="P282" s="43">
        <v>16000</v>
      </c>
      <c r="Q282" s="47"/>
      <c r="R282" s="43">
        <v>0</v>
      </c>
      <c r="S282" s="43">
        <f t="shared" si="70"/>
        <v>0</v>
      </c>
      <c r="T282" s="12"/>
      <c r="U282" s="78"/>
    </row>
    <row r="283" spans="2:21" x14ac:dyDescent="0.2">
      <c r="B283" s="9"/>
      <c r="C283" s="73" t="s">
        <v>105</v>
      </c>
      <c r="F283" s="43">
        <f t="shared" si="71"/>
        <v>4735000</v>
      </c>
      <c r="G283" s="47"/>
      <c r="H283" s="43">
        <v>4075000</v>
      </c>
      <c r="I283" s="47"/>
      <c r="J283" s="43">
        <v>248000</v>
      </c>
      <c r="K283" s="47"/>
      <c r="L283" s="43">
        <v>412000</v>
      </c>
      <c r="M283" s="47"/>
      <c r="N283" s="43">
        <v>3080000</v>
      </c>
      <c r="O283" s="47"/>
      <c r="P283" s="43">
        <v>1656000</v>
      </c>
      <c r="Q283" s="47"/>
      <c r="R283" s="43">
        <v>1000</v>
      </c>
      <c r="S283" s="43">
        <f t="shared" si="70"/>
        <v>0</v>
      </c>
      <c r="T283" s="12"/>
      <c r="U283" s="78"/>
    </row>
    <row r="284" spans="2:21" x14ac:dyDescent="0.2">
      <c r="C284" s="73" t="s">
        <v>106</v>
      </c>
      <c r="F284" s="43">
        <f t="shared" si="71"/>
        <v>2289000</v>
      </c>
      <c r="G284" s="47"/>
      <c r="H284" s="43">
        <v>2063000</v>
      </c>
      <c r="I284" s="47"/>
      <c r="J284" s="43">
        <v>95000</v>
      </c>
      <c r="K284" s="47"/>
      <c r="L284" s="43">
        <v>131000</v>
      </c>
      <c r="M284" s="47"/>
      <c r="N284" s="43">
        <v>1625000</v>
      </c>
      <c r="O284" s="47"/>
      <c r="P284" s="43">
        <v>664000</v>
      </c>
      <c r="Q284" s="47"/>
      <c r="R284" s="43">
        <v>0</v>
      </c>
      <c r="S284" s="43">
        <f t="shared" si="70"/>
        <v>0</v>
      </c>
      <c r="T284" s="12"/>
      <c r="U284" s="78"/>
    </row>
    <row r="285" spans="2:21" x14ac:dyDescent="0.2">
      <c r="C285" s="73" t="s">
        <v>107</v>
      </c>
      <c r="F285" s="43">
        <f t="shared" si="71"/>
        <v>69000</v>
      </c>
      <c r="G285" s="47"/>
      <c r="H285" s="43">
        <v>39000</v>
      </c>
      <c r="I285" s="47"/>
      <c r="J285" s="43">
        <v>30000</v>
      </c>
      <c r="K285" s="47"/>
      <c r="L285" s="43">
        <v>0</v>
      </c>
      <c r="M285" s="47"/>
      <c r="N285" s="43">
        <v>36000</v>
      </c>
      <c r="O285" s="47"/>
      <c r="P285" s="43">
        <v>33000</v>
      </c>
      <c r="Q285" s="47"/>
      <c r="R285" s="43">
        <v>0</v>
      </c>
      <c r="S285" s="43">
        <f t="shared" si="70"/>
        <v>0</v>
      </c>
      <c r="T285" s="12"/>
      <c r="U285" s="78"/>
    </row>
    <row r="286" spans="2:21" x14ac:dyDescent="0.2">
      <c r="C286" s="73" t="s">
        <v>108</v>
      </c>
      <c r="F286" s="43">
        <f t="shared" si="71"/>
        <v>9818000</v>
      </c>
      <c r="G286" s="47"/>
      <c r="H286" s="43">
        <v>9350000</v>
      </c>
      <c r="I286" s="47"/>
      <c r="J286" s="43">
        <v>302000</v>
      </c>
      <c r="K286" s="47"/>
      <c r="L286" s="43">
        <v>166000</v>
      </c>
      <c r="M286" s="47"/>
      <c r="N286" s="43">
        <v>7088000</v>
      </c>
      <c r="O286" s="47"/>
      <c r="P286" s="43">
        <v>2730000</v>
      </c>
      <c r="Q286" s="47"/>
      <c r="R286" s="43">
        <v>0</v>
      </c>
      <c r="S286" s="43">
        <f t="shared" si="70"/>
        <v>0</v>
      </c>
      <c r="T286" s="12"/>
      <c r="U286" s="78"/>
    </row>
    <row r="287" spans="2:21" x14ac:dyDescent="0.2">
      <c r="C287" s="73" t="s">
        <v>472</v>
      </c>
      <c r="E287" s="18"/>
      <c r="F287" s="43">
        <f t="shared" si="71"/>
        <v>1459000</v>
      </c>
      <c r="G287" s="47"/>
      <c r="H287" s="43">
        <v>1458000</v>
      </c>
      <c r="I287" s="47"/>
      <c r="J287" s="43">
        <v>1000</v>
      </c>
      <c r="K287" s="47"/>
      <c r="L287" s="43">
        <v>0</v>
      </c>
      <c r="M287" s="47"/>
      <c r="N287" s="43">
        <v>960000</v>
      </c>
      <c r="O287" s="47"/>
      <c r="P287" s="43">
        <v>499000</v>
      </c>
      <c r="Q287" s="47"/>
      <c r="R287" s="43">
        <v>0</v>
      </c>
      <c r="S287" s="43">
        <f t="shared" si="70"/>
        <v>0</v>
      </c>
      <c r="T287" s="12"/>
      <c r="U287" s="78"/>
    </row>
    <row r="288" spans="2:21" s="72" customFormat="1" x14ac:dyDescent="0.2">
      <c r="C288" s="73" t="s">
        <v>109</v>
      </c>
      <c r="D288" s="53"/>
      <c r="E288" s="18"/>
      <c r="F288" s="43">
        <f t="shared" si="71"/>
        <v>16711000</v>
      </c>
      <c r="G288" s="47"/>
      <c r="H288" s="43">
        <v>15997000</v>
      </c>
      <c r="I288" s="47"/>
      <c r="J288" s="43">
        <v>222000</v>
      </c>
      <c r="K288" s="47"/>
      <c r="L288" s="43">
        <v>492000</v>
      </c>
      <c r="M288" s="47"/>
      <c r="N288" s="43">
        <v>11590000</v>
      </c>
      <c r="O288" s="47"/>
      <c r="P288" s="43">
        <v>5121000</v>
      </c>
      <c r="Q288" s="47"/>
      <c r="R288" s="43">
        <v>0</v>
      </c>
      <c r="S288" s="43">
        <f t="shared" si="70"/>
        <v>0</v>
      </c>
      <c r="T288" s="71"/>
      <c r="U288" s="78"/>
    </row>
    <row r="289" spans="1:21" x14ac:dyDescent="0.2">
      <c r="C289" s="73" t="s">
        <v>110</v>
      </c>
      <c r="F289" s="43">
        <f t="shared" si="71"/>
        <v>1739000</v>
      </c>
      <c r="G289" s="47"/>
      <c r="H289" s="43">
        <v>1718000</v>
      </c>
      <c r="I289" s="47"/>
      <c r="J289" s="43">
        <v>15000</v>
      </c>
      <c r="K289" s="47"/>
      <c r="L289" s="43">
        <v>6000</v>
      </c>
      <c r="M289" s="47"/>
      <c r="N289" s="43">
        <v>1292000</v>
      </c>
      <c r="O289" s="47"/>
      <c r="P289" s="43">
        <v>447000</v>
      </c>
      <c r="Q289" s="47"/>
      <c r="R289" s="43">
        <v>0</v>
      </c>
      <c r="S289" s="43">
        <f t="shared" si="70"/>
        <v>0</v>
      </c>
      <c r="T289" s="12"/>
      <c r="U289" s="78"/>
    </row>
    <row r="290" spans="1:21" x14ac:dyDescent="0.2">
      <c r="A290" s="11"/>
      <c r="B290" s="11"/>
      <c r="C290" s="73" t="s">
        <v>111</v>
      </c>
      <c r="F290" s="43">
        <f t="shared" si="71"/>
        <v>7699000</v>
      </c>
      <c r="G290" s="47"/>
      <c r="H290" s="43">
        <v>6385000</v>
      </c>
      <c r="I290" s="47"/>
      <c r="J290" s="43">
        <v>1210000</v>
      </c>
      <c r="K290" s="47"/>
      <c r="L290" s="43">
        <v>104000</v>
      </c>
      <c r="M290" s="47"/>
      <c r="N290" s="43">
        <v>4738000</v>
      </c>
      <c r="O290" s="47"/>
      <c r="P290" s="43">
        <v>2961000</v>
      </c>
      <c r="Q290" s="47"/>
      <c r="R290" s="43">
        <v>0</v>
      </c>
      <c r="S290" s="43">
        <f t="shared" si="70"/>
        <v>0</v>
      </c>
      <c r="T290" s="12"/>
      <c r="U290" s="78"/>
    </row>
    <row r="291" spans="1:21" x14ac:dyDescent="0.2">
      <c r="C291" s="73" t="s">
        <v>172</v>
      </c>
      <c r="F291" s="43">
        <f t="shared" si="71"/>
        <v>1434000</v>
      </c>
      <c r="G291" s="47"/>
      <c r="H291" s="43">
        <v>1421000</v>
      </c>
      <c r="I291" s="47"/>
      <c r="J291" s="43">
        <v>13000</v>
      </c>
      <c r="K291" s="47"/>
      <c r="L291" s="43">
        <v>0</v>
      </c>
      <c r="M291" s="47"/>
      <c r="N291" s="43">
        <v>1043000</v>
      </c>
      <c r="O291" s="47"/>
      <c r="P291" s="43">
        <v>392000</v>
      </c>
      <c r="Q291" s="47"/>
      <c r="R291" s="43">
        <v>1000</v>
      </c>
      <c r="S291" s="43">
        <f t="shared" si="70"/>
        <v>0</v>
      </c>
      <c r="T291" s="12"/>
      <c r="U291" s="78"/>
    </row>
    <row r="292" spans="1:21" x14ac:dyDescent="0.2">
      <c r="B292" s="9"/>
      <c r="C292" s="73" t="s">
        <v>173</v>
      </c>
      <c r="F292" s="43">
        <f t="shared" si="71"/>
        <v>42000</v>
      </c>
      <c r="G292" s="47"/>
      <c r="H292" s="43">
        <v>30000</v>
      </c>
      <c r="I292" s="47"/>
      <c r="J292" s="43">
        <v>11000</v>
      </c>
      <c r="K292" s="47"/>
      <c r="L292" s="43">
        <v>1000</v>
      </c>
      <c r="M292" s="47"/>
      <c r="N292" s="43">
        <v>23000</v>
      </c>
      <c r="O292" s="47"/>
      <c r="P292" s="43">
        <v>19000</v>
      </c>
      <c r="Q292" s="47"/>
      <c r="R292" s="43">
        <v>0</v>
      </c>
      <c r="S292" s="43">
        <f t="shared" si="70"/>
        <v>0</v>
      </c>
      <c r="T292" s="12"/>
      <c r="U292" s="78"/>
    </row>
    <row r="293" spans="1:21" x14ac:dyDescent="0.2">
      <c r="B293" s="9"/>
      <c r="C293" s="73" t="s">
        <v>174</v>
      </c>
      <c r="F293" s="43">
        <f t="shared" si="71"/>
        <v>7278000</v>
      </c>
      <c r="G293" s="47"/>
      <c r="H293" s="43">
        <v>7155000</v>
      </c>
      <c r="I293" s="47"/>
      <c r="J293" s="43">
        <v>33000</v>
      </c>
      <c r="K293" s="47"/>
      <c r="L293" s="43">
        <v>90000</v>
      </c>
      <c r="M293" s="47"/>
      <c r="N293" s="43">
        <v>5231000</v>
      </c>
      <c r="O293" s="47"/>
      <c r="P293" s="43">
        <v>2047000</v>
      </c>
      <c r="Q293" s="47"/>
      <c r="R293" s="43">
        <v>0</v>
      </c>
      <c r="S293" s="43">
        <f t="shared" si="70"/>
        <v>0</v>
      </c>
      <c r="T293" s="12"/>
      <c r="U293" s="78"/>
    </row>
    <row r="294" spans="1:21" s="18" customFormat="1" x14ac:dyDescent="0.2">
      <c r="A294" s="6"/>
      <c r="B294" s="9"/>
      <c r="C294" s="73" t="s">
        <v>175</v>
      </c>
      <c r="E294" s="6"/>
      <c r="F294" s="43">
        <f t="shared" si="71"/>
        <v>959000</v>
      </c>
      <c r="G294" s="47"/>
      <c r="H294" s="43">
        <v>870000</v>
      </c>
      <c r="I294" s="47"/>
      <c r="J294" s="43">
        <v>87000</v>
      </c>
      <c r="K294" s="47"/>
      <c r="L294" s="43">
        <v>2000</v>
      </c>
      <c r="M294" s="47"/>
      <c r="N294" s="43">
        <v>646000</v>
      </c>
      <c r="O294" s="47"/>
      <c r="P294" s="43">
        <v>312000</v>
      </c>
      <c r="Q294" s="47"/>
      <c r="R294" s="43">
        <v>-1000</v>
      </c>
      <c r="S294" s="43">
        <f t="shared" si="70"/>
        <v>0</v>
      </c>
      <c r="T294" s="12"/>
      <c r="U294" s="78"/>
    </row>
    <row r="295" spans="1:21" x14ac:dyDescent="0.2">
      <c r="B295" s="9"/>
      <c r="C295" s="73" t="s">
        <v>176</v>
      </c>
      <c r="F295" s="43">
        <f t="shared" si="71"/>
        <v>14000</v>
      </c>
      <c r="G295" s="47"/>
      <c r="H295" s="43">
        <v>7000</v>
      </c>
      <c r="I295" s="47"/>
      <c r="J295" s="43">
        <v>6000</v>
      </c>
      <c r="K295" s="47"/>
      <c r="L295" s="43">
        <v>1000</v>
      </c>
      <c r="M295" s="47"/>
      <c r="N295" s="43">
        <v>8000</v>
      </c>
      <c r="O295" s="47"/>
      <c r="P295" s="43">
        <v>7000</v>
      </c>
      <c r="Q295" s="47"/>
      <c r="R295" s="43">
        <v>1000</v>
      </c>
      <c r="S295" s="43">
        <f t="shared" si="70"/>
        <v>0</v>
      </c>
      <c r="T295" s="12"/>
      <c r="U295" s="78"/>
    </row>
    <row r="296" spans="1:21" s="78" customFormat="1" x14ac:dyDescent="0.2">
      <c r="B296" s="53"/>
      <c r="C296" s="73" t="s">
        <v>540</v>
      </c>
      <c r="D296" s="53"/>
      <c r="F296" s="43">
        <f t="shared" ref="F296:F297" si="75">SUM(H296:L296)</f>
        <v>0</v>
      </c>
      <c r="G296" s="47"/>
      <c r="H296" s="43">
        <v>0</v>
      </c>
      <c r="I296" s="47"/>
      <c r="J296" s="43">
        <v>0</v>
      </c>
      <c r="K296" s="47"/>
      <c r="L296" s="43">
        <v>0</v>
      </c>
      <c r="M296" s="47"/>
      <c r="N296" s="43">
        <v>0</v>
      </c>
      <c r="O296" s="47"/>
      <c r="P296" s="43">
        <v>0</v>
      </c>
      <c r="Q296" s="47"/>
      <c r="R296" s="43">
        <v>0</v>
      </c>
      <c r="S296" s="43">
        <f t="shared" si="70"/>
        <v>0</v>
      </c>
      <c r="T296" s="77"/>
    </row>
    <row r="297" spans="1:21" s="78" customFormat="1" x14ac:dyDescent="0.2">
      <c r="B297" s="53"/>
      <c r="C297" s="73" t="s">
        <v>532</v>
      </c>
      <c r="D297" s="53"/>
      <c r="F297" s="43">
        <f t="shared" si="75"/>
        <v>0</v>
      </c>
      <c r="G297" s="47"/>
      <c r="H297" s="43">
        <v>0</v>
      </c>
      <c r="I297" s="47"/>
      <c r="J297" s="43">
        <v>0</v>
      </c>
      <c r="K297" s="47"/>
      <c r="L297" s="43">
        <v>0</v>
      </c>
      <c r="M297" s="47"/>
      <c r="N297" s="43">
        <v>0</v>
      </c>
      <c r="O297" s="47"/>
      <c r="P297" s="43">
        <v>0</v>
      </c>
      <c r="Q297" s="47"/>
      <c r="R297" s="43">
        <v>0</v>
      </c>
      <c r="S297" s="43">
        <f t="shared" si="70"/>
        <v>0</v>
      </c>
      <c r="T297" s="77"/>
    </row>
    <row r="298" spans="1:21" s="78" customFormat="1" x14ac:dyDescent="0.2">
      <c r="B298" s="53"/>
      <c r="C298" s="73" t="s">
        <v>494</v>
      </c>
      <c r="D298" s="53"/>
      <c r="F298" s="43">
        <f t="shared" ref="F298" si="76">SUM(H298:L298)</f>
        <v>652000</v>
      </c>
      <c r="G298" s="47"/>
      <c r="H298" s="43">
        <v>634000</v>
      </c>
      <c r="I298" s="47"/>
      <c r="J298" s="43">
        <v>0</v>
      </c>
      <c r="K298" s="47"/>
      <c r="L298" s="43">
        <v>18000</v>
      </c>
      <c r="M298" s="47"/>
      <c r="N298" s="43">
        <v>390000</v>
      </c>
      <c r="O298" s="47"/>
      <c r="P298" s="43">
        <v>263000</v>
      </c>
      <c r="Q298" s="47"/>
      <c r="R298" s="43">
        <v>1000</v>
      </c>
      <c r="S298" s="43">
        <f t="shared" ref="S298" si="77">SUM(N298:P298)-R298-F298</f>
        <v>0</v>
      </c>
      <c r="T298" s="77"/>
    </row>
    <row r="299" spans="1:21" x14ac:dyDescent="0.2">
      <c r="B299" s="9"/>
      <c r="C299" s="73" t="s">
        <v>177</v>
      </c>
      <c r="F299" s="43">
        <f t="shared" si="71"/>
        <v>237000</v>
      </c>
      <c r="G299" s="47"/>
      <c r="H299" s="43">
        <v>237000</v>
      </c>
      <c r="I299" s="47"/>
      <c r="J299" s="43">
        <v>0</v>
      </c>
      <c r="K299" s="47"/>
      <c r="L299" s="43">
        <v>0</v>
      </c>
      <c r="M299" s="47"/>
      <c r="N299" s="43">
        <v>152000</v>
      </c>
      <c r="O299" s="47"/>
      <c r="P299" s="43">
        <v>85000</v>
      </c>
      <c r="Q299" s="47"/>
      <c r="R299" s="43">
        <v>0</v>
      </c>
      <c r="S299" s="43">
        <f t="shared" si="70"/>
        <v>0</v>
      </c>
      <c r="T299" s="12"/>
      <c r="U299" s="78"/>
    </row>
    <row r="300" spans="1:21" x14ac:dyDescent="0.2">
      <c r="B300" s="9"/>
      <c r="C300" s="73" t="s">
        <v>178</v>
      </c>
      <c r="F300" s="43">
        <f t="shared" si="71"/>
        <v>1561000</v>
      </c>
      <c r="G300" s="47"/>
      <c r="H300" s="43">
        <v>1462000</v>
      </c>
      <c r="I300" s="47"/>
      <c r="J300" s="43">
        <v>26000</v>
      </c>
      <c r="K300" s="47"/>
      <c r="L300" s="43">
        <v>73000</v>
      </c>
      <c r="M300" s="47"/>
      <c r="N300" s="43">
        <v>956000</v>
      </c>
      <c r="O300" s="47"/>
      <c r="P300" s="43">
        <v>604000</v>
      </c>
      <c r="Q300" s="47"/>
      <c r="R300" s="43">
        <v>-1000</v>
      </c>
      <c r="S300" s="43">
        <f t="shared" si="70"/>
        <v>0</v>
      </c>
      <c r="T300" s="12"/>
      <c r="U300" s="78"/>
    </row>
    <row r="301" spans="1:21" x14ac:dyDescent="0.2">
      <c r="B301" s="9"/>
      <c r="C301" s="73" t="s">
        <v>179</v>
      </c>
      <c r="F301" s="43">
        <f t="shared" si="71"/>
        <v>2693000</v>
      </c>
      <c r="G301" s="47"/>
      <c r="H301" s="43">
        <v>2577000</v>
      </c>
      <c r="I301" s="47"/>
      <c r="J301" s="43">
        <v>116000</v>
      </c>
      <c r="K301" s="47"/>
      <c r="L301" s="43">
        <v>0</v>
      </c>
      <c r="M301" s="47"/>
      <c r="N301" s="43">
        <v>1958000</v>
      </c>
      <c r="O301" s="47"/>
      <c r="P301" s="43">
        <v>735000</v>
      </c>
      <c r="Q301" s="47"/>
      <c r="R301" s="43">
        <v>0</v>
      </c>
      <c r="S301" s="43">
        <f t="shared" si="70"/>
        <v>0</v>
      </c>
      <c r="T301" s="12"/>
      <c r="U301" s="78"/>
    </row>
    <row r="302" spans="1:21" x14ac:dyDescent="0.2">
      <c r="B302" s="9"/>
      <c r="C302" s="73" t="s">
        <v>180</v>
      </c>
      <c r="F302" s="43">
        <f t="shared" si="71"/>
        <v>14073000</v>
      </c>
      <c r="G302" s="47"/>
      <c r="H302" s="43">
        <v>13476000</v>
      </c>
      <c r="I302" s="47"/>
      <c r="J302" s="43">
        <v>509000</v>
      </c>
      <c r="K302" s="47"/>
      <c r="L302" s="43">
        <v>88000</v>
      </c>
      <c r="M302" s="47"/>
      <c r="N302" s="43">
        <v>10266000</v>
      </c>
      <c r="O302" s="47"/>
      <c r="P302" s="43">
        <v>3810000</v>
      </c>
      <c r="Q302" s="47"/>
      <c r="R302" s="43">
        <v>3000</v>
      </c>
      <c r="S302" s="43">
        <f t="shared" si="70"/>
        <v>0</v>
      </c>
      <c r="T302" s="12"/>
      <c r="U302" s="78"/>
    </row>
    <row r="303" spans="1:21" x14ac:dyDescent="0.2">
      <c r="B303" s="9"/>
      <c r="C303" s="73" t="s">
        <v>473</v>
      </c>
      <c r="F303" s="43">
        <f t="shared" si="71"/>
        <v>125000</v>
      </c>
      <c r="G303" s="47"/>
      <c r="H303" s="43">
        <v>88000</v>
      </c>
      <c r="I303" s="47"/>
      <c r="J303" s="43">
        <v>19000</v>
      </c>
      <c r="K303" s="47"/>
      <c r="L303" s="43">
        <v>18000</v>
      </c>
      <c r="M303" s="47"/>
      <c r="N303" s="43">
        <v>67000</v>
      </c>
      <c r="O303" s="47"/>
      <c r="P303" s="43">
        <v>58000</v>
      </c>
      <c r="Q303" s="47"/>
      <c r="R303" s="43">
        <v>0</v>
      </c>
      <c r="S303" s="43">
        <f t="shared" si="70"/>
        <v>0</v>
      </c>
      <c r="T303" s="12"/>
      <c r="U303" s="78"/>
    </row>
    <row r="304" spans="1:21" s="72" customFormat="1" x14ac:dyDescent="0.2">
      <c r="B304" s="53"/>
      <c r="C304" s="73" t="s">
        <v>181</v>
      </c>
      <c r="D304" s="53"/>
      <c r="F304" s="43">
        <f t="shared" si="71"/>
        <v>22000</v>
      </c>
      <c r="G304" s="47"/>
      <c r="H304" s="43">
        <v>22000</v>
      </c>
      <c r="I304" s="47"/>
      <c r="J304" s="43">
        <v>0</v>
      </c>
      <c r="K304" s="47"/>
      <c r="L304" s="43">
        <v>0</v>
      </c>
      <c r="M304" s="47"/>
      <c r="N304" s="43">
        <v>0</v>
      </c>
      <c r="O304" s="47"/>
      <c r="P304" s="43">
        <v>23000</v>
      </c>
      <c r="Q304" s="47"/>
      <c r="R304" s="43">
        <v>1000</v>
      </c>
      <c r="S304" s="43">
        <f t="shared" si="70"/>
        <v>0</v>
      </c>
      <c r="T304" s="71"/>
      <c r="U304" s="78"/>
    </row>
    <row r="305" spans="1:21" x14ac:dyDescent="0.2">
      <c r="B305" s="9"/>
      <c r="C305" s="73" t="s">
        <v>182</v>
      </c>
      <c r="F305" s="43">
        <f t="shared" si="71"/>
        <v>5060000</v>
      </c>
      <c r="G305" s="47"/>
      <c r="H305" s="43">
        <v>4489000</v>
      </c>
      <c r="I305" s="47"/>
      <c r="J305" s="43">
        <v>405000</v>
      </c>
      <c r="K305" s="47"/>
      <c r="L305" s="43">
        <v>166000</v>
      </c>
      <c r="M305" s="47"/>
      <c r="N305" s="43">
        <v>3245000</v>
      </c>
      <c r="O305" s="47"/>
      <c r="P305" s="43">
        <v>1820000</v>
      </c>
      <c r="Q305" s="47"/>
      <c r="R305" s="43">
        <v>5000</v>
      </c>
      <c r="S305" s="43">
        <f t="shared" si="70"/>
        <v>0</v>
      </c>
      <c r="T305" s="12"/>
      <c r="U305" s="78"/>
    </row>
    <row r="306" spans="1:21" x14ac:dyDescent="0.2">
      <c r="B306" s="9"/>
      <c r="C306" s="73" t="s">
        <v>183</v>
      </c>
      <c r="F306" s="43">
        <f t="shared" si="71"/>
        <v>1495000</v>
      </c>
      <c r="G306" s="47"/>
      <c r="H306" s="43">
        <v>1396000</v>
      </c>
      <c r="I306" s="47"/>
      <c r="J306" s="43">
        <v>75000</v>
      </c>
      <c r="K306" s="47"/>
      <c r="L306" s="43">
        <v>24000</v>
      </c>
      <c r="M306" s="47"/>
      <c r="N306" s="43">
        <v>1053000</v>
      </c>
      <c r="O306" s="47"/>
      <c r="P306" s="43">
        <v>443000</v>
      </c>
      <c r="Q306" s="47"/>
      <c r="R306" s="43">
        <v>1000</v>
      </c>
      <c r="S306" s="43">
        <f t="shared" si="70"/>
        <v>0</v>
      </c>
      <c r="T306" s="12"/>
      <c r="U306" s="78"/>
    </row>
    <row r="307" spans="1:21" x14ac:dyDescent="0.2">
      <c r="B307" s="9"/>
      <c r="C307" s="73" t="s">
        <v>184</v>
      </c>
      <c r="F307" s="43">
        <f t="shared" si="71"/>
        <v>3262000</v>
      </c>
      <c r="G307" s="47"/>
      <c r="H307" s="43">
        <v>3143000</v>
      </c>
      <c r="I307" s="47"/>
      <c r="J307" s="43">
        <v>117000</v>
      </c>
      <c r="K307" s="47"/>
      <c r="L307" s="43">
        <v>2000</v>
      </c>
      <c r="M307" s="47"/>
      <c r="N307" s="43">
        <v>2347000</v>
      </c>
      <c r="O307" s="47"/>
      <c r="P307" s="43">
        <v>915000</v>
      </c>
      <c r="Q307" s="47"/>
      <c r="R307" s="43">
        <v>0</v>
      </c>
      <c r="S307" s="43">
        <f t="shared" si="70"/>
        <v>0</v>
      </c>
      <c r="T307" s="12"/>
      <c r="U307" s="78"/>
    </row>
    <row r="308" spans="1:21" ht="13.5" customHeight="1" x14ac:dyDescent="0.2">
      <c r="B308" s="9"/>
      <c r="C308" s="73" t="s">
        <v>185</v>
      </c>
      <c r="F308" s="43">
        <f t="shared" si="71"/>
        <v>2476000</v>
      </c>
      <c r="G308" s="47"/>
      <c r="H308" s="43">
        <v>2469000</v>
      </c>
      <c r="I308" s="47"/>
      <c r="J308" s="43">
        <v>7000</v>
      </c>
      <c r="K308" s="47"/>
      <c r="L308" s="43">
        <v>0</v>
      </c>
      <c r="M308" s="47"/>
      <c r="N308" s="43">
        <v>1597000</v>
      </c>
      <c r="O308" s="47"/>
      <c r="P308" s="43">
        <v>879000</v>
      </c>
      <c r="Q308" s="47"/>
      <c r="R308" s="43">
        <v>0</v>
      </c>
      <c r="S308" s="43">
        <f t="shared" si="70"/>
        <v>0</v>
      </c>
      <c r="T308" s="12"/>
      <c r="U308" s="78"/>
    </row>
    <row r="309" spans="1:21" x14ac:dyDescent="0.2">
      <c r="B309" s="9"/>
      <c r="C309" s="73" t="s">
        <v>186</v>
      </c>
      <c r="F309" s="43">
        <f t="shared" si="71"/>
        <v>15481000</v>
      </c>
      <c r="G309" s="47"/>
      <c r="H309" s="43">
        <v>14575000</v>
      </c>
      <c r="I309" s="47"/>
      <c r="J309" s="43">
        <v>770000</v>
      </c>
      <c r="K309" s="47"/>
      <c r="L309" s="43">
        <v>136000</v>
      </c>
      <c r="M309" s="47"/>
      <c r="N309" s="43">
        <v>10339000</v>
      </c>
      <c r="O309" s="47"/>
      <c r="P309" s="43">
        <v>5141000</v>
      </c>
      <c r="Q309" s="47"/>
      <c r="R309" s="43">
        <v>-1000</v>
      </c>
      <c r="S309" s="43">
        <f t="shared" si="70"/>
        <v>0</v>
      </c>
      <c r="T309" s="12"/>
      <c r="U309" s="78"/>
    </row>
    <row r="310" spans="1:21" x14ac:dyDescent="0.2">
      <c r="B310" s="9"/>
      <c r="C310" s="73" t="s">
        <v>574</v>
      </c>
      <c r="F310" s="43">
        <f t="shared" si="71"/>
        <v>1041000</v>
      </c>
      <c r="G310" s="47"/>
      <c r="H310" s="43">
        <v>1039000</v>
      </c>
      <c r="I310" s="47"/>
      <c r="J310" s="43">
        <v>2000</v>
      </c>
      <c r="K310" s="47"/>
      <c r="L310" s="43">
        <v>0</v>
      </c>
      <c r="M310" s="47"/>
      <c r="N310" s="43">
        <v>671000</v>
      </c>
      <c r="O310" s="47"/>
      <c r="P310" s="43">
        <v>371000</v>
      </c>
      <c r="Q310" s="47"/>
      <c r="R310" s="43">
        <v>1000</v>
      </c>
      <c r="S310" s="43">
        <f t="shared" si="70"/>
        <v>0</v>
      </c>
      <c r="T310" s="12"/>
      <c r="U310" s="78"/>
    </row>
    <row r="311" spans="1:21" s="72" customFormat="1" x14ac:dyDescent="0.2">
      <c r="B311" s="53"/>
      <c r="C311" s="73" t="s">
        <v>187</v>
      </c>
      <c r="D311" s="53"/>
      <c r="F311" s="43">
        <f t="shared" si="71"/>
        <v>5908000</v>
      </c>
      <c r="G311" s="47"/>
      <c r="H311" s="43">
        <v>5807000</v>
      </c>
      <c r="I311" s="47"/>
      <c r="J311" s="43">
        <v>86000</v>
      </c>
      <c r="K311" s="47"/>
      <c r="L311" s="43">
        <v>15000</v>
      </c>
      <c r="M311" s="47"/>
      <c r="N311" s="43">
        <v>4232000</v>
      </c>
      <c r="O311" s="47"/>
      <c r="P311" s="43">
        <v>1675000</v>
      </c>
      <c r="Q311" s="47"/>
      <c r="R311" s="43">
        <v>-1000</v>
      </c>
      <c r="S311" s="43">
        <f t="shared" si="70"/>
        <v>0</v>
      </c>
      <c r="T311" s="71"/>
      <c r="U311" s="78"/>
    </row>
    <row r="312" spans="1:21" x14ac:dyDescent="0.2">
      <c r="B312" s="9"/>
      <c r="C312" s="73" t="s">
        <v>188</v>
      </c>
      <c r="F312" s="43">
        <f t="shared" si="71"/>
        <v>4423000</v>
      </c>
      <c r="G312" s="47"/>
      <c r="H312" s="43">
        <v>3839000</v>
      </c>
      <c r="I312" s="47"/>
      <c r="J312" s="43">
        <v>495000</v>
      </c>
      <c r="K312" s="47"/>
      <c r="L312" s="43">
        <v>89000</v>
      </c>
      <c r="M312" s="47"/>
      <c r="N312" s="43">
        <v>2597000</v>
      </c>
      <c r="O312" s="47"/>
      <c r="P312" s="43">
        <v>1863000</v>
      </c>
      <c r="Q312" s="47"/>
      <c r="R312" s="43">
        <v>37000</v>
      </c>
      <c r="S312" s="43">
        <f t="shared" si="70"/>
        <v>0</v>
      </c>
      <c r="T312" s="12"/>
      <c r="U312" s="78"/>
    </row>
    <row r="313" spans="1:21" x14ac:dyDescent="0.2">
      <c r="B313" s="9"/>
      <c r="C313" s="73" t="s">
        <v>189</v>
      </c>
      <c r="F313" s="43">
        <f t="shared" si="71"/>
        <v>10203000</v>
      </c>
      <c r="G313" s="47"/>
      <c r="H313" s="43">
        <v>10073000</v>
      </c>
      <c r="I313" s="47"/>
      <c r="J313" s="43">
        <v>117000</v>
      </c>
      <c r="K313" s="47"/>
      <c r="L313" s="43">
        <v>13000</v>
      </c>
      <c r="M313" s="47"/>
      <c r="N313" s="43">
        <v>7201000</v>
      </c>
      <c r="O313" s="47"/>
      <c r="P313" s="43">
        <v>3002000</v>
      </c>
      <c r="Q313" s="47"/>
      <c r="R313" s="43">
        <v>0</v>
      </c>
      <c r="S313" s="43">
        <f t="shared" si="70"/>
        <v>0</v>
      </c>
      <c r="T313" s="12"/>
      <c r="U313" s="78"/>
    </row>
    <row r="314" spans="1:21" x14ac:dyDescent="0.2">
      <c r="B314" s="9"/>
      <c r="C314" s="73" t="s">
        <v>479</v>
      </c>
      <c r="F314" s="43">
        <f t="shared" si="71"/>
        <v>1468000</v>
      </c>
      <c r="G314" s="47"/>
      <c r="H314" s="43">
        <v>1449000</v>
      </c>
      <c r="I314" s="47"/>
      <c r="J314" s="43">
        <v>18000</v>
      </c>
      <c r="K314" s="47"/>
      <c r="L314" s="43">
        <v>1000</v>
      </c>
      <c r="M314" s="47"/>
      <c r="N314" s="43">
        <v>961000</v>
      </c>
      <c r="O314" s="47"/>
      <c r="P314" s="43">
        <v>506000</v>
      </c>
      <c r="Q314" s="47"/>
      <c r="R314" s="43">
        <v>-1000</v>
      </c>
      <c r="S314" s="43">
        <f t="shared" si="70"/>
        <v>0</v>
      </c>
      <c r="T314" s="12"/>
      <c r="U314" s="78"/>
    </row>
    <row r="315" spans="1:21" s="72" customFormat="1" x14ac:dyDescent="0.2">
      <c r="B315" s="53"/>
      <c r="C315" s="73" t="s">
        <v>190</v>
      </c>
      <c r="D315" s="53"/>
      <c r="F315" s="43">
        <f t="shared" si="71"/>
        <v>1638000</v>
      </c>
      <c r="G315" s="47"/>
      <c r="H315" s="43">
        <v>1585000</v>
      </c>
      <c r="I315" s="47"/>
      <c r="J315" s="43">
        <v>35000</v>
      </c>
      <c r="K315" s="47"/>
      <c r="L315" s="43">
        <v>18000</v>
      </c>
      <c r="M315" s="47"/>
      <c r="N315" s="43">
        <v>1160000</v>
      </c>
      <c r="O315" s="47"/>
      <c r="P315" s="43">
        <v>478000</v>
      </c>
      <c r="Q315" s="47"/>
      <c r="R315" s="43">
        <v>0</v>
      </c>
      <c r="S315" s="43">
        <f t="shared" si="70"/>
        <v>0</v>
      </c>
      <c r="T315" s="71"/>
      <c r="U315" s="78"/>
    </row>
    <row r="316" spans="1:21" x14ac:dyDescent="0.2">
      <c r="A316" s="6" t="s">
        <v>16</v>
      </c>
      <c r="B316" s="9"/>
      <c r="C316" s="73" t="s">
        <v>191</v>
      </c>
      <c r="F316" s="43">
        <f t="shared" si="71"/>
        <v>0</v>
      </c>
      <c r="G316" s="47"/>
      <c r="H316" s="43">
        <v>0</v>
      </c>
      <c r="I316" s="47"/>
      <c r="J316" s="43">
        <v>0</v>
      </c>
      <c r="K316" s="47"/>
      <c r="L316" s="43">
        <v>0</v>
      </c>
      <c r="M316" s="47"/>
      <c r="N316" s="43">
        <v>0</v>
      </c>
      <c r="O316" s="47"/>
      <c r="P316" s="43">
        <v>0</v>
      </c>
      <c r="Q316" s="47"/>
      <c r="R316" s="43">
        <v>0</v>
      </c>
      <c r="S316" s="43">
        <f t="shared" si="70"/>
        <v>0</v>
      </c>
      <c r="T316" s="12"/>
      <c r="U316" s="78"/>
    </row>
    <row r="317" spans="1:21" x14ac:dyDescent="0.2">
      <c r="B317" s="9"/>
      <c r="C317" s="73" t="s">
        <v>575</v>
      </c>
      <c r="F317" s="43">
        <f t="shared" si="71"/>
        <v>0</v>
      </c>
      <c r="G317" s="47"/>
      <c r="H317" s="43">
        <v>0</v>
      </c>
      <c r="I317" s="47"/>
      <c r="J317" s="43">
        <v>0</v>
      </c>
      <c r="K317" s="47"/>
      <c r="L317" s="43">
        <v>0</v>
      </c>
      <c r="M317" s="47"/>
      <c r="N317" s="43">
        <v>0</v>
      </c>
      <c r="O317" s="47"/>
      <c r="P317" s="43">
        <v>0</v>
      </c>
      <c r="Q317" s="47"/>
      <c r="R317" s="43">
        <v>0</v>
      </c>
      <c r="S317" s="43">
        <f t="shared" si="70"/>
        <v>0</v>
      </c>
      <c r="T317" s="12"/>
      <c r="U317" s="78"/>
    </row>
    <row r="318" spans="1:21" x14ac:dyDescent="0.2">
      <c r="B318" s="9"/>
      <c r="C318" s="73" t="s">
        <v>192</v>
      </c>
      <c r="F318" s="43">
        <f t="shared" si="71"/>
        <v>4570000</v>
      </c>
      <c r="G318" s="47"/>
      <c r="H318" s="43">
        <v>4457000</v>
      </c>
      <c r="I318" s="47"/>
      <c r="J318" s="43">
        <v>96000</v>
      </c>
      <c r="K318" s="47"/>
      <c r="L318" s="43">
        <v>17000</v>
      </c>
      <c r="M318" s="47"/>
      <c r="N318" s="43">
        <v>3344000</v>
      </c>
      <c r="O318" s="47"/>
      <c r="P318" s="43">
        <v>1226000</v>
      </c>
      <c r="Q318" s="47"/>
      <c r="R318" s="43">
        <v>0</v>
      </c>
      <c r="S318" s="43">
        <f t="shared" si="70"/>
        <v>0</v>
      </c>
      <c r="T318" s="12"/>
      <c r="U318" s="78"/>
    </row>
    <row r="319" spans="1:21" x14ac:dyDescent="0.2">
      <c r="B319" s="9"/>
      <c r="C319" s="73" t="s">
        <v>193</v>
      </c>
      <c r="F319" s="43">
        <f t="shared" si="71"/>
        <v>4976000</v>
      </c>
      <c r="G319" s="47"/>
      <c r="H319" s="43">
        <v>4870000</v>
      </c>
      <c r="I319" s="47"/>
      <c r="J319" s="43">
        <v>74000</v>
      </c>
      <c r="K319" s="47"/>
      <c r="L319" s="43">
        <v>32000</v>
      </c>
      <c r="M319" s="47"/>
      <c r="N319" s="43">
        <v>3723000</v>
      </c>
      <c r="O319" s="47"/>
      <c r="P319" s="43">
        <v>1253000</v>
      </c>
      <c r="Q319" s="47"/>
      <c r="R319" s="43">
        <v>0</v>
      </c>
      <c r="S319" s="43">
        <f t="shared" si="70"/>
        <v>0</v>
      </c>
      <c r="T319" s="12"/>
      <c r="U319" s="78"/>
    </row>
    <row r="320" spans="1:21" s="78" customFormat="1" x14ac:dyDescent="0.2">
      <c r="B320" s="53"/>
      <c r="C320" s="73" t="s">
        <v>495</v>
      </c>
      <c r="D320" s="53"/>
      <c r="F320" s="43">
        <f t="shared" ref="F320" si="78">SUM(H320:L320)</f>
        <v>5000</v>
      </c>
      <c r="G320" s="47"/>
      <c r="H320" s="43">
        <v>0</v>
      </c>
      <c r="I320" s="47"/>
      <c r="J320" s="43">
        <v>5000</v>
      </c>
      <c r="K320" s="47"/>
      <c r="L320" s="43">
        <v>0</v>
      </c>
      <c r="M320" s="47"/>
      <c r="N320" s="43">
        <v>0</v>
      </c>
      <c r="O320" s="47"/>
      <c r="P320" s="43">
        <v>5000</v>
      </c>
      <c r="Q320" s="47"/>
      <c r="R320" s="43">
        <v>0</v>
      </c>
      <c r="S320" s="43">
        <f t="shared" ref="S320" si="79">SUM(N320:P320)-R320-F320</f>
        <v>0</v>
      </c>
      <c r="T320" s="77"/>
    </row>
    <row r="321" spans="2:21" x14ac:dyDescent="0.2">
      <c r="B321" s="9"/>
      <c r="C321" s="73" t="s">
        <v>194</v>
      </c>
      <c r="F321" s="43">
        <f t="shared" si="71"/>
        <v>6662000</v>
      </c>
      <c r="G321" s="47"/>
      <c r="H321" s="43">
        <v>6419000</v>
      </c>
      <c r="I321" s="47"/>
      <c r="J321" s="43">
        <v>145000</v>
      </c>
      <c r="K321" s="47"/>
      <c r="L321" s="43">
        <v>98000</v>
      </c>
      <c r="M321" s="47"/>
      <c r="N321" s="43">
        <v>4642000</v>
      </c>
      <c r="O321" s="47"/>
      <c r="P321" s="43">
        <v>2020000</v>
      </c>
      <c r="Q321" s="47"/>
      <c r="R321" s="43">
        <v>0</v>
      </c>
      <c r="S321" s="43">
        <f t="shared" si="70"/>
        <v>0</v>
      </c>
      <c r="T321" s="12"/>
      <c r="U321" s="78"/>
    </row>
    <row r="322" spans="2:21" s="78" customFormat="1" x14ac:dyDescent="0.2">
      <c r="C322" s="73" t="s">
        <v>195</v>
      </c>
      <c r="D322" s="53"/>
      <c r="F322" s="46">
        <f t="shared" si="71"/>
        <v>1280000</v>
      </c>
      <c r="G322" s="47"/>
      <c r="H322" s="46">
        <v>1091000</v>
      </c>
      <c r="I322" s="47"/>
      <c r="J322" s="46">
        <v>60000</v>
      </c>
      <c r="K322" s="47"/>
      <c r="L322" s="46">
        <v>129000</v>
      </c>
      <c r="M322" s="47"/>
      <c r="N322" s="46">
        <v>925000</v>
      </c>
      <c r="O322" s="47"/>
      <c r="P322" s="46">
        <v>355000</v>
      </c>
      <c r="Q322" s="47"/>
      <c r="R322" s="46">
        <v>0</v>
      </c>
      <c r="S322" s="43">
        <f t="shared" si="70"/>
        <v>0</v>
      </c>
      <c r="T322" s="77"/>
    </row>
    <row r="323" spans="2:21" x14ac:dyDescent="0.2">
      <c r="B323" s="9"/>
      <c r="G323" s="47"/>
      <c r="I323" s="47"/>
      <c r="K323" s="47"/>
      <c r="M323" s="47"/>
      <c r="O323" s="47"/>
      <c r="Q323" s="47"/>
      <c r="T323" s="12"/>
    </row>
    <row r="324" spans="2:21" x14ac:dyDescent="0.2">
      <c r="B324" s="9"/>
      <c r="E324" s="6" t="s">
        <v>4</v>
      </c>
      <c r="F324" s="46">
        <f>SUM(F268:F322)</f>
        <v>191059000</v>
      </c>
      <c r="G324" s="48"/>
      <c r="H324" s="46">
        <f>SUM(H268:H322)</f>
        <v>180760000</v>
      </c>
      <c r="I324" s="48"/>
      <c r="J324" s="46">
        <f>SUM(J268:J322)</f>
        <v>7222000</v>
      </c>
      <c r="K324" s="48"/>
      <c r="L324" s="46">
        <f>SUM(L268:L322)</f>
        <v>3077000</v>
      </c>
      <c r="M324" s="48"/>
      <c r="N324" s="46">
        <f>SUM(N268:N322)</f>
        <v>131150000</v>
      </c>
      <c r="O324" s="48"/>
      <c r="P324" s="46">
        <f>SUM(P268:P322)</f>
        <v>59961000</v>
      </c>
      <c r="Q324" s="48"/>
      <c r="R324" s="46">
        <f>SUM(R268:R322)</f>
        <v>52000</v>
      </c>
      <c r="T324" s="12"/>
    </row>
    <row r="325" spans="2:21" x14ac:dyDescent="0.2">
      <c r="B325" s="9"/>
      <c r="G325" s="47"/>
      <c r="I325" s="47"/>
      <c r="K325" s="47"/>
      <c r="M325" s="47"/>
      <c r="O325" s="47"/>
      <c r="Q325" s="47"/>
      <c r="T325" s="12"/>
    </row>
    <row r="326" spans="2:21" x14ac:dyDescent="0.2">
      <c r="B326" s="6" t="s">
        <v>26</v>
      </c>
      <c r="G326" s="47"/>
      <c r="I326" s="47"/>
      <c r="K326" s="47"/>
      <c r="M326" s="47"/>
      <c r="O326" s="47"/>
      <c r="Q326" s="47"/>
      <c r="T326" s="12"/>
    </row>
    <row r="327" spans="2:21" x14ac:dyDescent="0.2">
      <c r="B327" s="9"/>
      <c r="C327" s="75" t="s">
        <v>94</v>
      </c>
      <c r="F327" s="43">
        <f>SUM(H327:L327)</f>
        <v>36000</v>
      </c>
      <c r="G327" s="47"/>
      <c r="H327" s="43">
        <v>0</v>
      </c>
      <c r="I327" s="47"/>
      <c r="J327" s="43">
        <v>36000</v>
      </c>
      <c r="K327" s="47"/>
      <c r="L327" s="43">
        <v>0</v>
      </c>
      <c r="M327" s="47"/>
      <c r="N327" s="43">
        <v>10000</v>
      </c>
      <c r="O327" s="47"/>
      <c r="P327" s="43">
        <v>27000</v>
      </c>
      <c r="Q327" s="47"/>
      <c r="R327" s="43">
        <v>1000</v>
      </c>
      <c r="S327" s="43">
        <f t="shared" ref="S327:S367" si="80">SUM(N327:P327)-R327-F327</f>
        <v>0</v>
      </c>
      <c r="T327" s="12"/>
    </row>
    <row r="328" spans="2:21" x14ac:dyDescent="0.2">
      <c r="B328" s="9"/>
      <c r="C328" s="75" t="s">
        <v>95</v>
      </c>
      <c r="F328" s="43">
        <f t="shared" ref="F328:F367" si="81">SUM(H328:L328)</f>
        <v>59000</v>
      </c>
      <c r="G328" s="47"/>
      <c r="H328" s="43">
        <v>1000</v>
      </c>
      <c r="I328" s="47"/>
      <c r="J328" s="43">
        <v>58000</v>
      </c>
      <c r="K328" s="47"/>
      <c r="L328" s="43">
        <v>0</v>
      </c>
      <c r="M328" s="47"/>
      <c r="N328" s="43">
        <v>43000</v>
      </c>
      <c r="O328" s="47"/>
      <c r="P328" s="43">
        <v>17000</v>
      </c>
      <c r="Q328" s="47"/>
      <c r="R328" s="43">
        <v>1000</v>
      </c>
      <c r="S328" s="43">
        <f t="shared" si="80"/>
        <v>0</v>
      </c>
      <c r="T328" s="12"/>
      <c r="U328" s="78"/>
    </row>
    <row r="329" spans="2:21" x14ac:dyDescent="0.2">
      <c r="B329" s="9"/>
      <c r="C329" s="75" t="s">
        <v>96</v>
      </c>
      <c r="F329" s="43">
        <f t="shared" si="81"/>
        <v>787000</v>
      </c>
      <c r="G329" s="47"/>
      <c r="H329" s="43">
        <v>3000</v>
      </c>
      <c r="I329" s="47"/>
      <c r="J329" s="43">
        <v>100000</v>
      </c>
      <c r="K329" s="47"/>
      <c r="L329" s="43">
        <v>684000</v>
      </c>
      <c r="M329" s="47"/>
      <c r="N329" s="43">
        <v>244000</v>
      </c>
      <c r="O329" s="47"/>
      <c r="P329" s="43">
        <v>542000</v>
      </c>
      <c r="Q329" s="47"/>
      <c r="R329" s="43">
        <v>-1000</v>
      </c>
      <c r="S329" s="43">
        <f t="shared" si="80"/>
        <v>0</v>
      </c>
      <c r="T329" s="12"/>
      <c r="U329" s="78"/>
    </row>
    <row r="330" spans="2:21" x14ac:dyDescent="0.2">
      <c r="B330" s="9"/>
      <c r="C330" s="75" t="s">
        <v>97</v>
      </c>
      <c r="F330" s="43">
        <f t="shared" si="81"/>
        <v>110000</v>
      </c>
      <c r="G330" s="47"/>
      <c r="H330" s="43">
        <v>29000</v>
      </c>
      <c r="I330" s="47"/>
      <c r="J330" s="43">
        <v>26000</v>
      </c>
      <c r="K330" s="47"/>
      <c r="L330" s="43">
        <v>55000</v>
      </c>
      <c r="M330" s="47"/>
      <c r="N330" s="43">
        <v>53000</v>
      </c>
      <c r="O330" s="47"/>
      <c r="P330" s="43">
        <v>56000</v>
      </c>
      <c r="Q330" s="47"/>
      <c r="R330" s="43">
        <v>-1000</v>
      </c>
      <c r="S330" s="43">
        <f t="shared" si="80"/>
        <v>0</v>
      </c>
      <c r="T330" s="12"/>
      <c r="U330" s="78"/>
    </row>
    <row r="331" spans="2:21" x14ac:dyDescent="0.2">
      <c r="B331" s="9"/>
      <c r="C331" s="75" t="s">
        <v>98</v>
      </c>
      <c r="F331" s="43">
        <f t="shared" si="81"/>
        <v>80000</v>
      </c>
      <c r="G331" s="47"/>
      <c r="H331" s="43">
        <v>0</v>
      </c>
      <c r="I331" s="47"/>
      <c r="J331" s="43">
        <v>78000</v>
      </c>
      <c r="K331" s="47"/>
      <c r="L331" s="43">
        <v>2000</v>
      </c>
      <c r="M331" s="47"/>
      <c r="N331" s="43">
        <v>62000</v>
      </c>
      <c r="O331" s="47"/>
      <c r="P331" s="43">
        <v>19000</v>
      </c>
      <c r="Q331" s="47"/>
      <c r="R331" s="43">
        <v>1000</v>
      </c>
      <c r="S331" s="43">
        <f t="shared" si="80"/>
        <v>0</v>
      </c>
      <c r="T331" s="12"/>
      <c r="U331" s="78"/>
    </row>
    <row r="332" spans="2:21" x14ac:dyDescent="0.2">
      <c r="B332" s="9"/>
      <c r="C332" s="75" t="s">
        <v>196</v>
      </c>
      <c r="F332" s="43">
        <f t="shared" si="81"/>
        <v>4884000</v>
      </c>
      <c r="G332" s="47"/>
      <c r="H332" s="43">
        <v>361000</v>
      </c>
      <c r="I332" s="47"/>
      <c r="J332" s="43">
        <v>1322000</v>
      </c>
      <c r="K332" s="47"/>
      <c r="L332" s="43">
        <v>3201000</v>
      </c>
      <c r="M332" s="47"/>
      <c r="N332" s="43">
        <v>2094000</v>
      </c>
      <c r="O332" s="47"/>
      <c r="P332" s="43">
        <v>2790000</v>
      </c>
      <c r="Q332" s="47"/>
      <c r="R332" s="43">
        <v>0</v>
      </c>
      <c r="S332" s="43">
        <f t="shared" si="80"/>
        <v>0</v>
      </c>
      <c r="T332" s="12"/>
      <c r="U332" s="78"/>
    </row>
    <row r="333" spans="2:21" x14ac:dyDescent="0.2">
      <c r="B333" s="9"/>
      <c r="C333" s="75" t="s">
        <v>100</v>
      </c>
      <c r="F333" s="43">
        <f t="shared" si="81"/>
        <v>8854000</v>
      </c>
      <c r="G333" s="47"/>
      <c r="H333" s="43">
        <v>10000</v>
      </c>
      <c r="I333" s="47"/>
      <c r="J333" s="43">
        <v>1405000</v>
      </c>
      <c r="K333" s="47"/>
      <c r="L333" s="43">
        <v>7439000</v>
      </c>
      <c r="M333" s="47"/>
      <c r="N333" s="43">
        <v>4201000</v>
      </c>
      <c r="O333" s="47"/>
      <c r="P333" s="43">
        <v>4654000</v>
      </c>
      <c r="Q333" s="47"/>
      <c r="R333" s="43">
        <v>1000</v>
      </c>
      <c r="S333" s="43">
        <f t="shared" si="80"/>
        <v>0</v>
      </c>
      <c r="T333" s="12"/>
      <c r="U333" s="78"/>
    </row>
    <row r="334" spans="2:21" x14ac:dyDescent="0.2">
      <c r="B334" s="9"/>
      <c r="C334" s="75" t="s">
        <v>101</v>
      </c>
      <c r="F334" s="43">
        <f t="shared" si="81"/>
        <v>193000</v>
      </c>
      <c r="G334" s="47"/>
      <c r="H334" s="43">
        <v>185000</v>
      </c>
      <c r="I334" s="47"/>
      <c r="J334" s="43">
        <v>6000</v>
      </c>
      <c r="K334" s="47"/>
      <c r="L334" s="43">
        <v>2000</v>
      </c>
      <c r="M334" s="47"/>
      <c r="N334" s="43">
        <v>131000</v>
      </c>
      <c r="O334" s="47"/>
      <c r="P334" s="43">
        <v>61000</v>
      </c>
      <c r="Q334" s="47"/>
      <c r="R334" s="43">
        <v>-1000</v>
      </c>
      <c r="S334" s="43">
        <f t="shared" si="80"/>
        <v>0</v>
      </c>
      <c r="T334" s="12"/>
      <c r="U334" s="78"/>
    </row>
    <row r="335" spans="2:21" x14ac:dyDescent="0.2">
      <c r="B335" s="9"/>
      <c r="C335" s="75" t="s">
        <v>197</v>
      </c>
      <c r="F335" s="43">
        <f t="shared" si="81"/>
        <v>7000</v>
      </c>
      <c r="G335" s="47"/>
      <c r="H335" s="43">
        <v>0</v>
      </c>
      <c r="I335" s="47"/>
      <c r="J335" s="43">
        <v>7000</v>
      </c>
      <c r="K335" s="47"/>
      <c r="L335" s="43">
        <v>0</v>
      </c>
      <c r="M335" s="47"/>
      <c r="N335" s="43">
        <v>0</v>
      </c>
      <c r="O335" s="47"/>
      <c r="P335" s="43">
        <v>7000</v>
      </c>
      <c r="Q335" s="47"/>
      <c r="R335" s="43">
        <v>0</v>
      </c>
      <c r="S335" s="43">
        <f t="shared" si="80"/>
        <v>0</v>
      </c>
      <c r="T335" s="12"/>
      <c r="U335" s="78"/>
    </row>
    <row r="336" spans="2:21" s="78" customFormat="1" x14ac:dyDescent="0.2">
      <c r="B336" s="53"/>
      <c r="C336" s="75" t="s">
        <v>493</v>
      </c>
      <c r="D336" s="53"/>
      <c r="F336" s="43">
        <f t="shared" ref="F336" si="82">SUM(H336:L336)</f>
        <v>16000</v>
      </c>
      <c r="G336" s="47"/>
      <c r="H336" s="43">
        <v>0</v>
      </c>
      <c r="I336" s="47"/>
      <c r="J336" s="43">
        <v>6000</v>
      </c>
      <c r="K336" s="47"/>
      <c r="L336" s="43">
        <v>10000</v>
      </c>
      <c r="M336" s="47"/>
      <c r="N336" s="43">
        <v>0</v>
      </c>
      <c r="O336" s="47"/>
      <c r="P336" s="43">
        <v>17000</v>
      </c>
      <c r="Q336" s="47"/>
      <c r="R336" s="43">
        <v>1000</v>
      </c>
      <c r="S336" s="43">
        <f t="shared" ref="S336" si="83">SUM(N336:P336)-R336-F336</f>
        <v>0</v>
      </c>
      <c r="T336" s="77"/>
    </row>
    <row r="337" spans="2:21" s="52" customFormat="1" x14ac:dyDescent="0.2">
      <c r="B337" s="53"/>
      <c r="C337" s="75" t="s">
        <v>103</v>
      </c>
      <c r="D337" s="53"/>
      <c r="F337" s="43">
        <f t="shared" si="81"/>
        <v>157000</v>
      </c>
      <c r="G337" s="47"/>
      <c r="H337" s="43">
        <v>48000</v>
      </c>
      <c r="I337" s="47"/>
      <c r="J337" s="43">
        <v>50000</v>
      </c>
      <c r="K337" s="47"/>
      <c r="L337" s="43">
        <v>59000</v>
      </c>
      <c r="M337" s="47"/>
      <c r="N337" s="43">
        <v>26000</v>
      </c>
      <c r="O337" s="47"/>
      <c r="P337" s="43">
        <v>132000</v>
      </c>
      <c r="Q337" s="47"/>
      <c r="R337" s="43">
        <v>1000</v>
      </c>
      <c r="S337" s="43">
        <f t="shared" si="80"/>
        <v>0</v>
      </c>
      <c r="T337" s="12"/>
      <c r="U337" s="78"/>
    </row>
    <row r="338" spans="2:21" x14ac:dyDescent="0.2">
      <c r="B338" s="9"/>
      <c r="C338" s="75" t="s">
        <v>198</v>
      </c>
      <c r="F338" s="43">
        <f t="shared" si="81"/>
        <v>16000</v>
      </c>
      <c r="G338" s="47"/>
      <c r="H338" s="43">
        <v>0</v>
      </c>
      <c r="I338" s="47"/>
      <c r="J338" s="43">
        <v>11000</v>
      </c>
      <c r="K338" s="47"/>
      <c r="L338" s="43">
        <v>5000</v>
      </c>
      <c r="M338" s="47"/>
      <c r="N338" s="43">
        <v>0</v>
      </c>
      <c r="O338" s="47"/>
      <c r="P338" s="43">
        <v>16000</v>
      </c>
      <c r="Q338" s="47"/>
      <c r="R338" s="43">
        <v>0</v>
      </c>
      <c r="S338" s="43">
        <f t="shared" si="80"/>
        <v>0</v>
      </c>
      <c r="T338" s="12"/>
      <c r="U338" s="78"/>
    </row>
    <row r="339" spans="2:21" s="78" customFormat="1" x14ac:dyDescent="0.2">
      <c r="B339" s="53"/>
      <c r="C339" s="75" t="s">
        <v>541</v>
      </c>
      <c r="D339" s="53"/>
      <c r="F339" s="43">
        <f t="shared" ref="F339" si="84">SUM(H339:L339)</f>
        <v>1000</v>
      </c>
      <c r="G339" s="47"/>
      <c r="H339" s="43">
        <v>0</v>
      </c>
      <c r="I339" s="47"/>
      <c r="J339" s="43">
        <v>0</v>
      </c>
      <c r="K339" s="47"/>
      <c r="L339" s="43">
        <v>1000</v>
      </c>
      <c r="M339" s="47"/>
      <c r="N339" s="43">
        <v>0</v>
      </c>
      <c r="O339" s="47"/>
      <c r="P339" s="43">
        <v>1000</v>
      </c>
      <c r="Q339" s="47"/>
      <c r="R339" s="43">
        <v>0</v>
      </c>
      <c r="S339" s="43">
        <f t="shared" ref="S339" si="85">SUM(N339:P339)-R339-F339</f>
        <v>0</v>
      </c>
      <c r="T339" s="77"/>
    </row>
    <row r="340" spans="2:21" s="78" customFormat="1" x14ac:dyDescent="0.2">
      <c r="B340" s="53"/>
      <c r="C340" s="75" t="s">
        <v>496</v>
      </c>
      <c r="D340" s="53"/>
      <c r="F340" s="43">
        <f t="shared" ref="F340" si="86">SUM(H340:L340)</f>
        <v>24000</v>
      </c>
      <c r="G340" s="47"/>
      <c r="H340" s="43">
        <v>0</v>
      </c>
      <c r="I340" s="47"/>
      <c r="J340" s="43">
        <v>13000</v>
      </c>
      <c r="K340" s="47"/>
      <c r="L340" s="43">
        <v>11000</v>
      </c>
      <c r="M340" s="47"/>
      <c r="N340" s="43">
        <v>0</v>
      </c>
      <c r="O340" s="47"/>
      <c r="P340" s="43">
        <v>24000</v>
      </c>
      <c r="Q340" s="47"/>
      <c r="R340" s="43">
        <v>0</v>
      </c>
      <c r="S340" s="43">
        <f t="shared" ref="S340" si="87">SUM(N340:P340)-R340-F340</f>
        <v>0</v>
      </c>
      <c r="T340" s="77"/>
    </row>
    <row r="341" spans="2:21" x14ac:dyDescent="0.2">
      <c r="C341" s="75" t="s">
        <v>105</v>
      </c>
      <c r="F341" s="43">
        <f t="shared" si="81"/>
        <v>1880000</v>
      </c>
      <c r="G341" s="47"/>
      <c r="H341" s="43">
        <v>214000</v>
      </c>
      <c r="I341" s="47"/>
      <c r="J341" s="43">
        <v>39000</v>
      </c>
      <c r="K341" s="47"/>
      <c r="L341" s="43">
        <v>1627000</v>
      </c>
      <c r="M341" s="47"/>
      <c r="N341" s="43">
        <v>1029000</v>
      </c>
      <c r="O341" s="47"/>
      <c r="P341" s="43">
        <v>917000</v>
      </c>
      <c r="Q341" s="47"/>
      <c r="R341" s="43">
        <v>66000</v>
      </c>
      <c r="S341" s="43">
        <f t="shared" si="80"/>
        <v>0</v>
      </c>
      <c r="T341" s="12"/>
      <c r="U341" s="78"/>
    </row>
    <row r="342" spans="2:21" s="78" customFormat="1" x14ac:dyDescent="0.2">
      <c r="C342" s="75" t="s">
        <v>106</v>
      </c>
      <c r="D342" s="53"/>
      <c r="F342" s="43">
        <f t="shared" ref="F342" si="88">SUM(H342:L342)</f>
        <v>4000</v>
      </c>
      <c r="G342" s="47"/>
      <c r="H342" s="43">
        <v>0</v>
      </c>
      <c r="I342" s="47"/>
      <c r="J342" s="43">
        <v>4000</v>
      </c>
      <c r="K342" s="47"/>
      <c r="L342" s="43">
        <v>0</v>
      </c>
      <c r="M342" s="47"/>
      <c r="N342" s="43">
        <v>0</v>
      </c>
      <c r="O342" s="47"/>
      <c r="P342" s="43">
        <v>4000</v>
      </c>
      <c r="Q342" s="47"/>
      <c r="R342" s="43">
        <v>0</v>
      </c>
      <c r="S342" s="43">
        <f t="shared" ref="S342" si="89">SUM(N342:P342)-R342-F342</f>
        <v>0</v>
      </c>
      <c r="T342" s="77"/>
    </row>
    <row r="343" spans="2:21" x14ac:dyDescent="0.2">
      <c r="B343" s="9"/>
      <c r="C343" s="75" t="s">
        <v>108</v>
      </c>
      <c r="F343" s="43">
        <f t="shared" si="81"/>
        <v>1232000</v>
      </c>
      <c r="G343" s="47"/>
      <c r="H343" s="43">
        <v>104000</v>
      </c>
      <c r="I343" s="47"/>
      <c r="J343" s="43">
        <v>282000</v>
      </c>
      <c r="K343" s="47"/>
      <c r="L343" s="43">
        <v>846000</v>
      </c>
      <c r="M343" s="47"/>
      <c r="N343" s="43">
        <v>623000</v>
      </c>
      <c r="O343" s="47"/>
      <c r="P343" s="43">
        <v>656000</v>
      </c>
      <c r="Q343" s="47"/>
      <c r="R343" s="43">
        <v>47000</v>
      </c>
      <c r="S343" s="43">
        <f t="shared" si="80"/>
        <v>0</v>
      </c>
      <c r="T343" s="12"/>
      <c r="U343" s="78"/>
    </row>
    <row r="344" spans="2:21" x14ac:dyDescent="0.2">
      <c r="B344" s="9"/>
      <c r="C344" s="75" t="s">
        <v>109</v>
      </c>
      <c r="F344" s="43">
        <f t="shared" si="81"/>
        <v>197000</v>
      </c>
      <c r="G344" s="47"/>
      <c r="H344" s="43">
        <v>0</v>
      </c>
      <c r="I344" s="47"/>
      <c r="J344" s="43">
        <v>130000</v>
      </c>
      <c r="K344" s="47"/>
      <c r="L344" s="43">
        <v>67000</v>
      </c>
      <c r="M344" s="47"/>
      <c r="N344" s="43">
        <v>57000</v>
      </c>
      <c r="O344" s="47"/>
      <c r="P344" s="43">
        <v>140000</v>
      </c>
      <c r="Q344" s="47"/>
      <c r="R344" s="43">
        <v>0</v>
      </c>
      <c r="S344" s="43">
        <f t="shared" si="80"/>
        <v>0</v>
      </c>
      <c r="T344" s="12"/>
      <c r="U344" s="78"/>
    </row>
    <row r="345" spans="2:21" x14ac:dyDescent="0.2">
      <c r="B345" s="9"/>
      <c r="C345" s="75" t="s">
        <v>199</v>
      </c>
      <c r="F345" s="43">
        <f t="shared" si="81"/>
        <v>18000</v>
      </c>
      <c r="G345" s="47"/>
      <c r="H345" s="43">
        <v>-1000</v>
      </c>
      <c r="I345" s="47"/>
      <c r="J345" s="43">
        <v>6000</v>
      </c>
      <c r="K345" s="47"/>
      <c r="L345" s="43">
        <v>13000</v>
      </c>
      <c r="M345" s="47"/>
      <c r="N345" s="43">
        <v>9000</v>
      </c>
      <c r="O345" s="47"/>
      <c r="P345" s="43">
        <v>10000</v>
      </c>
      <c r="Q345" s="47"/>
      <c r="R345" s="43">
        <v>1000</v>
      </c>
      <c r="S345" s="43">
        <f t="shared" si="80"/>
        <v>0</v>
      </c>
      <c r="T345" s="12"/>
      <c r="U345" s="78"/>
    </row>
    <row r="346" spans="2:21" x14ac:dyDescent="0.2">
      <c r="B346" s="9"/>
      <c r="C346" s="75" t="s">
        <v>22</v>
      </c>
      <c r="F346" s="43">
        <f t="shared" si="81"/>
        <v>252000</v>
      </c>
      <c r="G346" s="47"/>
      <c r="H346" s="43">
        <v>-19000</v>
      </c>
      <c r="I346" s="47"/>
      <c r="J346" s="43">
        <v>82000</v>
      </c>
      <c r="K346" s="47"/>
      <c r="L346" s="43">
        <v>189000</v>
      </c>
      <c r="M346" s="47"/>
      <c r="N346" s="43">
        <v>143000</v>
      </c>
      <c r="O346" s="47"/>
      <c r="P346" s="43">
        <v>108000</v>
      </c>
      <c r="Q346" s="47"/>
      <c r="R346" s="43">
        <v>-1000</v>
      </c>
      <c r="S346" s="43">
        <f t="shared" si="80"/>
        <v>0</v>
      </c>
      <c r="T346" s="12"/>
      <c r="U346" s="78"/>
    </row>
    <row r="347" spans="2:21" x14ac:dyDescent="0.2">
      <c r="B347" s="9"/>
      <c r="C347" s="75" t="s">
        <v>111</v>
      </c>
      <c r="F347" s="43">
        <f t="shared" si="81"/>
        <v>2914000</v>
      </c>
      <c r="G347" s="47"/>
      <c r="H347" s="43">
        <v>1000</v>
      </c>
      <c r="I347" s="47"/>
      <c r="J347" s="43">
        <v>140000</v>
      </c>
      <c r="K347" s="47"/>
      <c r="L347" s="43">
        <v>2773000</v>
      </c>
      <c r="M347" s="47"/>
      <c r="N347" s="43">
        <v>1537000</v>
      </c>
      <c r="O347" s="47"/>
      <c r="P347" s="43">
        <v>1444000</v>
      </c>
      <c r="Q347" s="47"/>
      <c r="R347" s="43">
        <v>67000</v>
      </c>
      <c r="S347" s="43">
        <f t="shared" si="80"/>
        <v>0</v>
      </c>
      <c r="T347" s="12"/>
      <c r="U347" s="78"/>
    </row>
    <row r="348" spans="2:21" x14ac:dyDescent="0.2">
      <c r="B348" s="9"/>
      <c r="C348" s="75" t="s">
        <v>200</v>
      </c>
      <c r="F348" s="43">
        <f t="shared" si="81"/>
        <v>32000</v>
      </c>
      <c r="G348" s="47"/>
      <c r="H348" s="43">
        <v>0</v>
      </c>
      <c r="I348" s="47"/>
      <c r="J348" s="43">
        <v>12000</v>
      </c>
      <c r="K348" s="47"/>
      <c r="L348" s="43">
        <v>20000</v>
      </c>
      <c r="M348" s="47"/>
      <c r="N348" s="43">
        <v>12000</v>
      </c>
      <c r="O348" s="47"/>
      <c r="P348" s="43">
        <v>19000</v>
      </c>
      <c r="Q348" s="47"/>
      <c r="R348" s="43">
        <v>-1000</v>
      </c>
      <c r="S348" s="43">
        <f t="shared" si="80"/>
        <v>0</v>
      </c>
      <c r="T348" s="12"/>
      <c r="U348" s="78"/>
    </row>
    <row r="349" spans="2:21" s="78" customFormat="1" x14ac:dyDescent="0.2">
      <c r="B349" s="53"/>
      <c r="C349" s="75" t="s">
        <v>497</v>
      </c>
      <c r="D349" s="53"/>
      <c r="F349" s="43">
        <f t="shared" ref="F349" si="90">SUM(H349:L349)</f>
        <v>9000</v>
      </c>
      <c r="G349" s="47"/>
      <c r="H349" s="43">
        <v>0</v>
      </c>
      <c r="I349" s="47"/>
      <c r="J349" s="43">
        <v>0</v>
      </c>
      <c r="K349" s="47"/>
      <c r="L349" s="43">
        <v>9000</v>
      </c>
      <c r="M349" s="47"/>
      <c r="N349" s="43">
        <v>0</v>
      </c>
      <c r="O349" s="47"/>
      <c r="P349" s="43">
        <v>9000</v>
      </c>
      <c r="Q349" s="47"/>
      <c r="R349" s="43">
        <v>0</v>
      </c>
      <c r="S349" s="43">
        <f t="shared" ref="S349" si="91">SUM(N349:P349)-R349-F349</f>
        <v>0</v>
      </c>
      <c r="T349" s="77"/>
    </row>
    <row r="350" spans="2:21" s="52" customFormat="1" x14ac:dyDescent="0.2">
      <c r="B350" s="53"/>
      <c r="C350" s="75" t="s">
        <v>174</v>
      </c>
      <c r="D350" s="53"/>
      <c r="F350" s="43">
        <f t="shared" si="81"/>
        <v>244000</v>
      </c>
      <c r="G350" s="47"/>
      <c r="H350" s="43">
        <v>0</v>
      </c>
      <c r="I350" s="47"/>
      <c r="J350" s="43">
        <v>75000</v>
      </c>
      <c r="K350" s="47"/>
      <c r="L350" s="43">
        <v>169000</v>
      </c>
      <c r="M350" s="47"/>
      <c r="N350" s="43">
        <v>41000</v>
      </c>
      <c r="O350" s="47"/>
      <c r="P350" s="43">
        <v>203000</v>
      </c>
      <c r="Q350" s="47"/>
      <c r="R350" s="43">
        <v>0</v>
      </c>
      <c r="S350" s="43">
        <f t="shared" si="80"/>
        <v>0</v>
      </c>
      <c r="T350" s="12"/>
      <c r="U350" s="78"/>
    </row>
    <row r="351" spans="2:21" x14ac:dyDescent="0.2">
      <c r="B351" s="9"/>
      <c r="C351" s="75" t="s">
        <v>201</v>
      </c>
      <c r="F351" s="43">
        <f t="shared" si="81"/>
        <v>1000</v>
      </c>
      <c r="G351" s="47"/>
      <c r="H351" s="43">
        <v>0</v>
      </c>
      <c r="I351" s="47"/>
      <c r="J351" s="43">
        <v>1000</v>
      </c>
      <c r="K351" s="47"/>
      <c r="L351" s="43">
        <v>0</v>
      </c>
      <c r="M351" s="47"/>
      <c r="N351" s="43">
        <v>0</v>
      </c>
      <c r="O351" s="47"/>
      <c r="P351" s="43">
        <v>1000</v>
      </c>
      <c r="Q351" s="47"/>
      <c r="R351" s="43">
        <v>0</v>
      </c>
      <c r="S351" s="43">
        <f t="shared" si="80"/>
        <v>0</v>
      </c>
      <c r="T351" s="12"/>
      <c r="U351" s="78"/>
    </row>
    <row r="352" spans="2:21" x14ac:dyDescent="0.2">
      <c r="B352" s="9"/>
      <c r="C352" s="6" t="s">
        <v>307</v>
      </c>
      <c r="F352" s="43">
        <f>SUM(H352:L352)</f>
        <v>28000</v>
      </c>
      <c r="G352" s="47"/>
      <c r="H352" s="43">
        <v>-1000</v>
      </c>
      <c r="I352" s="47"/>
      <c r="J352" s="43">
        <v>13000</v>
      </c>
      <c r="K352" s="47"/>
      <c r="L352" s="43">
        <v>16000</v>
      </c>
      <c r="M352" s="47"/>
      <c r="N352" s="43">
        <v>12000</v>
      </c>
      <c r="O352" s="47"/>
      <c r="P352" s="43">
        <v>16000</v>
      </c>
      <c r="Q352" s="47"/>
      <c r="R352" s="43">
        <v>0</v>
      </c>
      <c r="S352" s="43">
        <f t="shared" si="80"/>
        <v>0</v>
      </c>
      <c r="T352" s="12"/>
      <c r="U352" s="78"/>
    </row>
    <row r="353" spans="2:21" s="78" customFormat="1" x14ac:dyDescent="0.2">
      <c r="B353" s="53"/>
      <c r="C353" s="81" t="s">
        <v>532</v>
      </c>
      <c r="D353" s="53"/>
      <c r="F353" s="43">
        <f>SUM(H353:L353)</f>
        <v>0</v>
      </c>
      <c r="G353" s="47"/>
      <c r="H353" s="43">
        <v>0</v>
      </c>
      <c r="I353" s="47"/>
      <c r="J353" s="43">
        <v>0</v>
      </c>
      <c r="K353" s="47"/>
      <c r="L353" s="43">
        <v>0</v>
      </c>
      <c r="M353" s="47"/>
      <c r="N353" s="43">
        <v>0</v>
      </c>
      <c r="O353" s="47"/>
      <c r="P353" s="43">
        <v>0</v>
      </c>
      <c r="Q353" s="47"/>
      <c r="R353" s="43">
        <v>0</v>
      </c>
      <c r="S353" s="43">
        <f t="shared" si="80"/>
        <v>0</v>
      </c>
      <c r="T353" s="77"/>
    </row>
    <row r="354" spans="2:21" s="78" customFormat="1" x14ac:dyDescent="0.2">
      <c r="B354" s="53"/>
      <c r="C354" s="78" t="s">
        <v>494</v>
      </c>
      <c r="D354" s="53"/>
      <c r="F354" s="43">
        <f>SUM(H354:L354)</f>
        <v>2000</v>
      </c>
      <c r="G354" s="47"/>
      <c r="H354" s="43">
        <v>0</v>
      </c>
      <c r="I354" s="47"/>
      <c r="J354" s="43">
        <v>0</v>
      </c>
      <c r="K354" s="47"/>
      <c r="L354" s="43">
        <v>2000</v>
      </c>
      <c r="M354" s="47"/>
      <c r="N354" s="43">
        <v>0</v>
      </c>
      <c r="O354" s="47"/>
      <c r="P354" s="43">
        <v>2000</v>
      </c>
      <c r="Q354" s="47"/>
      <c r="R354" s="43">
        <v>0</v>
      </c>
      <c r="S354" s="43">
        <f t="shared" ref="S354" si="92">SUM(N354:P354)-R354-F354</f>
        <v>0</v>
      </c>
      <c r="T354" s="77"/>
    </row>
    <row r="355" spans="2:21" x14ac:dyDescent="0.2">
      <c r="B355" s="9"/>
      <c r="C355" s="75" t="s">
        <v>178</v>
      </c>
      <c r="F355" s="43">
        <f t="shared" si="81"/>
        <v>0</v>
      </c>
      <c r="G355" s="47"/>
      <c r="H355" s="43">
        <v>0</v>
      </c>
      <c r="I355" s="47"/>
      <c r="J355" s="43">
        <v>0</v>
      </c>
      <c r="K355" s="47"/>
      <c r="L355" s="43">
        <v>0</v>
      </c>
      <c r="M355" s="47"/>
      <c r="N355" s="43">
        <v>0</v>
      </c>
      <c r="O355" s="47"/>
      <c r="P355" s="43">
        <v>0</v>
      </c>
      <c r="Q355" s="47"/>
      <c r="R355" s="43">
        <v>0</v>
      </c>
      <c r="S355" s="43">
        <f t="shared" si="80"/>
        <v>0</v>
      </c>
      <c r="T355" s="12"/>
      <c r="U355" s="78"/>
    </row>
    <row r="356" spans="2:21" s="72" customFormat="1" x14ac:dyDescent="0.2">
      <c r="B356" s="53"/>
      <c r="C356" s="75" t="s">
        <v>179</v>
      </c>
      <c r="D356" s="53"/>
      <c r="F356" s="43">
        <f t="shared" si="81"/>
        <v>220000</v>
      </c>
      <c r="G356" s="47"/>
      <c r="H356" s="43">
        <v>41000</v>
      </c>
      <c r="I356" s="47"/>
      <c r="J356" s="43">
        <v>7000</v>
      </c>
      <c r="K356" s="47"/>
      <c r="L356" s="43">
        <v>172000</v>
      </c>
      <c r="M356" s="47"/>
      <c r="N356" s="43">
        <v>83000</v>
      </c>
      <c r="O356" s="47"/>
      <c r="P356" s="43">
        <v>137000</v>
      </c>
      <c r="Q356" s="47"/>
      <c r="R356" s="43">
        <v>0</v>
      </c>
      <c r="S356" s="43">
        <f t="shared" si="80"/>
        <v>0</v>
      </c>
      <c r="T356" s="71"/>
      <c r="U356" s="78"/>
    </row>
    <row r="357" spans="2:21" x14ac:dyDescent="0.2">
      <c r="B357" s="9"/>
      <c r="C357" s="75" t="s">
        <v>180</v>
      </c>
      <c r="F357" s="43">
        <f t="shared" si="81"/>
        <v>1662000</v>
      </c>
      <c r="G357" s="47"/>
      <c r="H357" s="43">
        <v>1000</v>
      </c>
      <c r="I357" s="47"/>
      <c r="J357" s="43">
        <v>59000</v>
      </c>
      <c r="K357" s="47"/>
      <c r="L357" s="43">
        <v>1602000</v>
      </c>
      <c r="M357" s="47"/>
      <c r="N357" s="43">
        <v>961000</v>
      </c>
      <c r="O357" s="47"/>
      <c r="P357" s="43">
        <v>700000</v>
      </c>
      <c r="Q357" s="47"/>
      <c r="R357" s="43">
        <v>-1000</v>
      </c>
      <c r="S357" s="43">
        <f t="shared" si="80"/>
        <v>0</v>
      </c>
      <c r="T357" s="12"/>
      <c r="U357" s="78"/>
    </row>
    <row r="358" spans="2:21" x14ac:dyDescent="0.2">
      <c r="B358" s="9"/>
      <c r="C358" s="75" t="s">
        <v>182</v>
      </c>
      <c r="F358" s="43">
        <f t="shared" si="81"/>
        <v>44000</v>
      </c>
      <c r="G358" s="47"/>
      <c r="H358" s="43">
        <v>27000</v>
      </c>
      <c r="I358" s="47"/>
      <c r="J358" s="43">
        <v>3000</v>
      </c>
      <c r="K358" s="47"/>
      <c r="L358" s="43">
        <v>14000</v>
      </c>
      <c r="M358" s="47"/>
      <c r="N358" s="43">
        <v>24000</v>
      </c>
      <c r="O358" s="47"/>
      <c r="P358" s="43">
        <v>19000</v>
      </c>
      <c r="Q358" s="47"/>
      <c r="R358" s="43">
        <v>-1000</v>
      </c>
      <c r="S358" s="43">
        <f t="shared" si="80"/>
        <v>0</v>
      </c>
      <c r="T358" s="12"/>
      <c r="U358" s="78"/>
    </row>
    <row r="359" spans="2:21" x14ac:dyDescent="0.2">
      <c r="B359" s="9"/>
      <c r="C359" s="75" t="s">
        <v>183</v>
      </c>
      <c r="F359" s="43">
        <f t="shared" si="81"/>
        <v>123000</v>
      </c>
      <c r="G359" s="47"/>
      <c r="H359" s="43">
        <v>10000</v>
      </c>
      <c r="I359" s="47"/>
      <c r="J359" s="43">
        <v>53000</v>
      </c>
      <c r="K359" s="47"/>
      <c r="L359" s="43">
        <v>60000</v>
      </c>
      <c r="M359" s="47"/>
      <c r="N359" s="43">
        <v>57000</v>
      </c>
      <c r="O359" s="47"/>
      <c r="P359" s="43">
        <v>66000</v>
      </c>
      <c r="Q359" s="47"/>
      <c r="R359" s="43">
        <v>0</v>
      </c>
      <c r="S359" s="43">
        <f t="shared" si="80"/>
        <v>0</v>
      </c>
      <c r="T359" s="12"/>
      <c r="U359" s="78"/>
    </row>
    <row r="360" spans="2:21" x14ac:dyDescent="0.2">
      <c r="B360" s="9"/>
      <c r="C360" s="75" t="s">
        <v>184</v>
      </c>
      <c r="F360" s="43">
        <f t="shared" si="81"/>
        <v>116000</v>
      </c>
      <c r="G360" s="47"/>
      <c r="H360" s="43">
        <v>0</v>
      </c>
      <c r="I360" s="47"/>
      <c r="J360" s="43">
        <v>0</v>
      </c>
      <c r="K360" s="47"/>
      <c r="L360" s="43">
        <v>116000</v>
      </c>
      <c r="M360" s="47"/>
      <c r="N360" s="43">
        <v>78000</v>
      </c>
      <c r="O360" s="47"/>
      <c r="P360" s="43">
        <v>38000</v>
      </c>
      <c r="Q360" s="47"/>
      <c r="R360" s="43">
        <v>0</v>
      </c>
      <c r="S360" s="43">
        <f t="shared" si="80"/>
        <v>0</v>
      </c>
      <c r="T360" s="12"/>
      <c r="U360" s="78"/>
    </row>
    <row r="361" spans="2:21" x14ac:dyDescent="0.2">
      <c r="B361" s="9"/>
      <c r="C361" s="75" t="s">
        <v>186</v>
      </c>
      <c r="F361" s="43">
        <f t="shared" si="81"/>
        <v>7343000</v>
      </c>
      <c r="G361" s="47"/>
      <c r="H361" s="43">
        <v>147000</v>
      </c>
      <c r="I361" s="47"/>
      <c r="J361" s="43">
        <v>226000</v>
      </c>
      <c r="K361" s="47"/>
      <c r="L361" s="43">
        <v>6970000</v>
      </c>
      <c r="M361" s="47"/>
      <c r="N361" s="43">
        <v>4213000</v>
      </c>
      <c r="O361" s="47"/>
      <c r="P361" s="43">
        <v>3240000</v>
      </c>
      <c r="Q361" s="47"/>
      <c r="R361" s="43">
        <v>110000</v>
      </c>
      <c r="S361" s="43">
        <f t="shared" si="80"/>
        <v>0</v>
      </c>
      <c r="T361" s="12"/>
      <c r="U361" s="78"/>
    </row>
    <row r="362" spans="2:21" x14ac:dyDescent="0.2">
      <c r="B362" s="9"/>
      <c r="C362" s="75" t="s">
        <v>187</v>
      </c>
      <c r="F362" s="43">
        <f t="shared" si="81"/>
        <v>434000</v>
      </c>
      <c r="G362" s="47"/>
      <c r="H362" s="43">
        <v>39000</v>
      </c>
      <c r="I362" s="47"/>
      <c r="J362" s="43">
        <v>51000</v>
      </c>
      <c r="K362" s="47"/>
      <c r="L362" s="43">
        <v>344000</v>
      </c>
      <c r="M362" s="47"/>
      <c r="N362" s="43">
        <v>278000</v>
      </c>
      <c r="O362" s="47"/>
      <c r="P362" s="43">
        <v>155000</v>
      </c>
      <c r="Q362" s="47"/>
      <c r="R362" s="43">
        <v>-1000</v>
      </c>
      <c r="S362" s="43">
        <f t="shared" si="80"/>
        <v>0</v>
      </c>
      <c r="T362" s="12"/>
      <c r="U362" s="78"/>
    </row>
    <row r="363" spans="2:21" x14ac:dyDescent="0.2">
      <c r="C363" s="75" t="s">
        <v>189</v>
      </c>
      <c r="F363" s="43">
        <f t="shared" si="81"/>
        <v>1654000</v>
      </c>
      <c r="G363" s="47"/>
      <c r="H363" s="43">
        <v>105000</v>
      </c>
      <c r="I363" s="47"/>
      <c r="J363" s="43">
        <v>229000</v>
      </c>
      <c r="K363" s="47"/>
      <c r="L363" s="43">
        <v>1320000</v>
      </c>
      <c r="M363" s="47"/>
      <c r="N363" s="43">
        <v>899000</v>
      </c>
      <c r="O363" s="47"/>
      <c r="P363" s="43">
        <v>889000</v>
      </c>
      <c r="Q363" s="47"/>
      <c r="R363" s="43">
        <v>134000</v>
      </c>
      <c r="S363" s="43">
        <f t="shared" si="80"/>
        <v>0</v>
      </c>
      <c r="T363" s="12"/>
      <c r="U363" s="78"/>
    </row>
    <row r="364" spans="2:21" x14ac:dyDescent="0.2">
      <c r="B364" s="9"/>
      <c r="C364" s="75" t="s">
        <v>190</v>
      </c>
      <c r="F364" s="43">
        <f t="shared" si="81"/>
        <v>38000</v>
      </c>
      <c r="G364" s="47"/>
      <c r="H364" s="43">
        <v>0</v>
      </c>
      <c r="I364" s="47"/>
      <c r="J364" s="43">
        <v>10000</v>
      </c>
      <c r="K364" s="47"/>
      <c r="L364" s="43">
        <v>28000</v>
      </c>
      <c r="M364" s="47"/>
      <c r="N364" s="43">
        <v>14000</v>
      </c>
      <c r="O364" s="47"/>
      <c r="P364" s="43">
        <v>24000</v>
      </c>
      <c r="Q364" s="47"/>
      <c r="R364" s="43">
        <v>0</v>
      </c>
      <c r="S364" s="43">
        <f t="shared" si="80"/>
        <v>0</v>
      </c>
      <c r="T364" s="12"/>
      <c r="U364" s="78"/>
    </row>
    <row r="365" spans="2:21" x14ac:dyDescent="0.2">
      <c r="B365" s="9"/>
      <c r="C365" s="75" t="s">
        <v>192</v>
      </c>
      <c r="F365" s="43">
        <f t="shared" si="81"/>
        <v>307000</v>
      </c>
      <c r="G365" s="47"/>
      <c r="H365" s="43">
        <v>0</v>
      </c>
      <c r="I365" s="47"/>
      <c r="J365" s="43">
        <v>13000</v>
      </c>
      <c r="K365" s="47"/>
      <c r="L365" s="43">
        <v>294000</v>
      </c>
      <c r="M365" s="47"/>
      <c r="N365" s="43">
        <v>181000</v>
      </c>
      <c r="O365" s="47"/>
      <c r="P365" s="43">
        <v>125000</v>
      </c>
      <c r="Q365" s="47"/>
      <c r="R365" s="43">
        <v>-1000</v>
      </c>
      <c r="S365" s="43">
        <f t="shared" si="80"/>
        <v>0</v>
      </c>
      <c r="T365" s="12"/>
      <c r="U365" s="78"/>
    </row>
    <row r="366" spans="2:21" x14ac:dyDescent="0.2">
      <c r="B366" s="9"/>
      <c r="C366" s="75" t="s">
        <v>193</v>
      </c>
      <c r="F366" s="43">
        <f t="shared" si="81"/>
        <v>23000</v>
      </c>
      <c r="G366" s="47"/>
      <c r="H366" s="43">
        <v>-3000</v>
      </c>
      <c r="I366" s="47"/>
      <c r="J366" s="43">
        <v>27000</v>
      </c>
      <c r="K366" s="47"/>
      <c r="L366" s="43">
        <v>-1000</v>
      </c>
      <c r="M366" s="47"/>
      <c r="N366" s="43">
        <v>8000</v>
      </c>
      <c r="O366" s="47"/>
      <c r="P366" s="43">
        <v>16000</v>
      </c>
      <c r="Q366" s="47"/>
      <c r="R366" s="43">
        <v>1000</v>
      </c>
      <c r="S366" s="43">
        <f t="shared" si="80"/>
        <v>0</v>
      </c>
      <c r="T366" s="12"/>
      <c r="U366" s="78"/>
    </row>
    <row r="367" spans="2:21" s="78" customFormat="1" x14ac:dyDescent="0.2">
      <c r="C367" s="73" t="s">
        <v>194</v>
      </c>
      <c r="D367" s="53"/>
      <c r="F367" s="46">
        <f t="shared" si="81"/>
        <v>1120000</v>
      </c>
      <c r="G367" s="47"/>
      <c r="H367" s="46">
        <v>39000</v>
      </c>
      <c r="I367" s="47"/>
      <c r="J367" s="46">
        <v>150000</v>
      </c>
      <c r="K367" s="47"/>
      <c r="L367" s="46">
        <v>931000</v>
      </c>
      <c r="M367" s="47"/>
      <c r="N367" s="46">
        <v>537000</v>
      </c>
      <c r="O367" s="47"/>
      <c r="P367" s="46">
        <v>583000</v>
      </c>
      <c r="Q367" s="47"/>
      <c r="R367" s="46">
        <v>0</v>
      </c>
      <c r="S367" s="43">
        <f t="shared" si="80"/>
        <v>0</v>
      </c>
      <c r="T367" s="77"/>
    </row>
    <row r="368" spans="2:21" x14ac:dyDescent="0.2">
      <c r="B368" s="9"/>
      <c r="F368" s="48"/>
      <c r="G368" s="47"/>
      <c r="H368" s="48"/>
      <c r="I368" s="47"/>
      <c r="J368" s="48"/>
      <c r="K368" s="47"/>
      <c r="L368" s="48"/>
      <c r="M368" s="47"/>
      <c r="N368" s="48"/>
      <c r="O368" s="47"/>
      <c r="P368" s="48"/>
      <c r="Q368" s="47"/>
      <c r="R368" s="48"/>
      <c r="T368" s="12"/>
    </row>
    <row r="369" spans="2:21" x14ac:dyDescent="0.2">
      <c r="B369" s="9"/>
      <c r="E369" s="6" t="s">
        <v>4</v>
      </c>
      <c r="F369" s="46">
        <f>SUM(F327:F367)</f>
        <v>35121000</v>
      </c>
      <c r="G369" s="48"/>
      <c r="H369" s="46">
        <f>SUM(H327:H367)</f>
        <v>1341000</v>
      </c>
      <c r="I369" s="48"/>
      <c r="J369" s="46">
        <f>SUM(J327:J367)</f>
        <v>4730000</v>
      </c>
      <c r="K369" s="48"/>
      <c r="L369" s="46">
        <f>SUM(L327:L367)</f>
        <v>29050000</v>
      </c>
      <c r="M369" s="48"/>
      <c r="N369" s="46">
        <f>SUM(N327:N367)</f>
        <v>17660000</v>
      </c>
      <c r="O369" s="48"/>
      <c r="P369" s="46">
        <f>SUM(P327:P367)</f>
        <v>17884000</v>
      </c>
      <c r="Q369" s="48"/>
      <c r="R369" s="46">
        <f>SUM(R327:R367)</f>
        <v>423000</v>
      </c>
      <c r="T369" s="12"/>
    </row>
    <row r="370" spans="2:21" x14ac:dyDescent="0.2">
      <c r="B370" s="9"/>
      <c r="F370" s="48"/>
      <c r="G370" s="47"/>
      <c r="H370" s="48"/>
      <c r="I370" s="47"/>
      <c r="J370" s="48"/>
      <c r="K370" s="47"/>
      <c r="L370" s="48"/>
      <c r="M370" s="47"/>
      <c r="N370" s="48"/>
      <c r="O370" s="47"/>
      <c r="P370" s="48"/>
      <c r="Q370" s="47"/>
      <c r="R370" s="48"/>
      <c r="T370" s="12"/>
    </row>
    <row r="371" spans="2:21" x14ac:dyDescent="0.2">
      <c r="B371" s="6" t="s">
        <v>63</v>
      </c>
      <c r="F371" s="48"/>
      <c r="G371" s="47"/>
      <c r="H371" s="48"/>
      <c r="I371" s="47"/>
      <c r="J371" s="48"/>
      <c r="K371" s="47"/>
      <c r="L371" s="48"/>
      <c r="M371" s="47"/>
      <c r="N371" s="48"/>
      <c r="O371" s="47"/>
      <c r="P371" s="48"/>
      <c r="Q371" s="47"/>
      <c r="R371" s="48"/>
      <c r="T371" s="12"/>
    </row>
    <row r="372" spans="2:21" s="78" customFormat="1" x14ac:dyDescent="0.2">
      <c r="C372" s="78" t="s">
        <v>498</v>
      </c>
      <c r="D372" s="53"/>
      <c r="F372" s="43">
        <f t="shared" ref="F372:F382" si="93">SUM(H372:L372)</f>
        <v>228000</v>
      </c>
      <c r="G372" s="47"/>
      <c r="H372" s="43">
        <v>25000</v>
      </c>
      <c r="I372" s="47"/>
      <c r="J372" s="43">
        <v>152000</v>
      </c>
      <c r="K372" s="47"/>
      <c r="L372" s="43">
        <v>51000</v>
      </c>
      <c r="M372" s="47"/>
      <c r="N372" s="43">
        <v>40000</v>
      </c>
      <c r="O372" s="47"/>
      <c r="P372" s="43">
        <v>188000</v>
      </c>
      <c r="Q372" s="47"/>
      <c r="R372" s="43">
        <v>0</v>
      </c>
      <c r="S372" s="43">
        <f t="shared" ref="S372" si="94">SUM(N372:P372)-R372-F372</f>
        <v>0</v>
      </c>
      <c r="T372" s="77"/>
    </row>
    <row r="373" spans="2:21" x14ac:dyDescent="0.2">
      <c r="B373" s="9"/>
      <c r="C373" s="6" t="s">
        <v>202</v>
      </c>
      <c r="F373" s="43">
        <f t="shared" si="93"/>
        <v>7000</v>
      </c>
      <c r="G373" s="47"/>
      <c r="H373" s="43">
        <v>0</v>
      </c>
      <c r="I373" s="47"/>
      <c r="J373" s="43">
        <v>7000</v>
      </c>
      <c r="K373" s="47"/>
      <c r="L373" s="43">
        <v>0</v>
      </c>
      <c r="M373" s="47"/>
      <c r="N373" s="43">
        <v>0</v>
      </c>
      <c r="O373" s="47"/>
      <c r="P373" s="43">
        <v>7000</v>
      </c>
      <c r="Q373" s="47"/>
      <c r="R373" s="43">
        <v>0</v>
      </c>
      <c r="S373" s="43">
        <f t="shared" ref="S373:S382" si="95">SUM(N373:P373)-R373-F373</f>
        <v>0</v>
      </c>
      <c r="T373" s="12"/>
      <c r="U373" s="78"/>
    </row>
    <row r="374" spans="2:21" s="78" customFormat="1" x14ac:dyDescent="0.2">
      <c r="B374" s="53"/>
      <c r="C374" s="78" t="s">
        <v>100</v>
      </c>
      <c r="D374" s="53"/>
      <c r="F374" s="43">
        <f t="shared" si="93"/>
        <v>50000</v>
      </c>
      <c r="G374" s="47"/>
      <c r="H374" s="43">
        <v>0</v>
      </c>
      <c r="I374" s="47"/>
      <c r="J374" s="43">
        <v>0</v>
      </c>
      <c r="K374" s="47"/>
      <c r="L374" s="43">
        <v>50000</v>
      </c>
      <c r="M374" s="47"/>
      <c r="N374" s="43">
        <v>30000</v>
      </c>
      <c r="O374" s="47"/>
      <c r="P374" s="43">
        <v>20000</v>
      </c>
      <c r="Q374" s="47"/>
      <c r="R374" s="43">
        <v>0</v>
      </c>
      <c r="S374" s="43">
        <f t="shared" ref="S374:S376" si="96">SUM(N374:P374)-R374-F374</f>
        <v>0</v>
      </c>
      <c r="T374" s="77"/>
    </row>
    <row r="375" spans="2:21" s="78" customFormat="1" x14ac:dyDescent="0.2">
      <c r="B375" s="53"/>
      <c r="C375" s="81" t="s">
        <v>105</v>
      </c>
      <c r="D375" s="53"/>
      <c r="F375" s="43">
        <f t="shared" si="93"/>
        <v>0</v>
      </c>
      <c r="G375" s="47"/>
      <c r="H375" s="43">
        <v>0</v>
      </c>
      <c r="I375" s="47"/>
      <c r="J375" s="43">
        <v>0</v>
      </c>
      <c r="K375" s="47"/>
      <c r="L375" s="43">
        <v>0</v>
      </c>
      <c r="M375" s="47"/>
      <c r="N375" s="43">
        <v>0</v>
      </c>
      <c r="O375" s="47"/>
      <c r="P375" s="43">
        <v>0</v>
      </c>
      <c r="Q375" s="47"/>
      <c r="R375" s="43">
        <v>0</v>
      </c>
      <c r="S375" s="43">
        <f t="shared" si="96"/>
        <v>0</v>
      </c>
      <c r="T375" s="77"/>
    </row>
    <row r="376" spans="2:21" s="78" customFormat="1" x14ac:dyDescent="0.2">
      <c r="B376" s="53"/>
      <c r="C376" s="81" t="s">
        <v>22</v>
      </c>
      <c r="D376" s="53"/>
      <c r="F376" s="43">
        <f t="shared" si="93"/>
        <v>5000</v>
      </c>
      <c r="G376" s="47"/>
      <c r="H376" s="43">
        <v>0</v>
      </c>
      <c r="I376" s="47"/>
      <c r="J376" s="43">
        <v>0</v>
      </c>
      <c r="K376" s="47"/>
      <c r="L376" s="43">
        <v>5000</v>
      </c>
      <c r="M376" s="47"/>
      <c r="N376" s="43">
        <v>0</v>
      </c>
      <c r="O376" s="47"/>
      <c r="P376" s="43">
        <v>5000</v>
      </c>
      <c r="Q376" s="47"/>
      <c r="R376" s="43">
        <v>0</v>
      </c>
      <c r="S376" s="43">
        <f t="shared" si="96"/>
        <v>0</v>
      </c>
      <c r="T376" s="77"/>
    </row>
    <row r="377" spans="2:21" x14ac:dyDescent="0.2">
      <c r="B377" s="9"/>
      <c r="C377" s="6" t="s">
        <v>111</v>
      </c>
      <c r="F377" s="43">
        <f t="shared" si="93"/>
        <v>760000</v>
      </c>
      <c r="G377" s="47"/>
      <c r="H377" s="43">
        <v>22000</v>
      </c>
      <c r="I377" s="47"/>
      <c r="J377" s="43">
        <v>74000</v>
      </c>
      <c r="K377" s="47"/>
      <c r="L377" s="43">
        <v>664000</v>
      </c>
      <c r="M377" s="47"/>
      <c r="N377" s="43">
        <v>374000</v>
      </c>
      <c r="O377" s="47"/>
      <c r="P377" s="43">
        <v>385000</v>
      </c>
      <c r="Q377" s="47"/>
      <c r="R377" s="43">
        <v>-1000</v>
      </c>
      <c r="S377" s="43">
        <f t="shared" si="95"/>
        <v>0</v>
      </c>
      <c r="T377" s="12"/>
      <c r="U377" s="78"/>
    </row>
    <row r="378" spans="2:21" x14ac:dyDescent="0.2">
      <c r="B378" s="9"/>
      <c r="C378" s="6" t="s">
        <v>174</v>
      </c>
      <c r="F378" s="43">
        <f t="shared" si="93"/>
        <v>957000</v>
      </c>
      <c r="G378" s="47"/>
      <c r="H378" s="43">
        <v>176000</v>
      </c>
      <c r="I378" s="47"/>
      <c r="J378" s="43">
        <v>183000</v>
      </c>
      <c r="K378" s="47"/>
      <c r="L378" s="43">
        <v>598000</v>
      </c>
      <c r="M378" s="47"/>
      <c r="N378" s="43">
        <v>519000</v>
      </c>
      <c r="O378" s="47"/>
      <c r="P378" s="43">
        <v>439000</v>
      </c>
      <c r="Q378" s="47"/>
      <c r="R378" s="43">
        <v>1000</v>
      </c>
      <c r="S378" s="43">
        <f t="shared" si="95"/>
        <v>0</v>
      </c>
      <c r="T378" s="12"/>
      <c r="U378" s="78"/>
    </row>
    <row r="379" spans="2:21" s="78" customFormat="1" x14ac:dyDescent="0.2">
      <c r="B379" s="53"/>
      <c r="C379" s="78" t="s">
        <v>180</v>
      </c>
      <c r="D379" s="53"/>
      <c r="F379" s="43">
        <f t="shared" si="93"/>
        <v>60000</v>
      </c>
      <c r="G379" s="47"/>
      <c r="H379" s="43">
        <v>15000</v>
      </c>
      <c r="I379" s="47"/>
      <c r="J379" s="43">
        <v>0</v>
      </c>
      <c r="K379" s="47"/>
      <c r="L379" s="43">
        <v>45000</v>
      </c>
      <c r="M379" s="47"/>
      <c r="N379" s="43">
        <v>41000</v>
      </c>
      <c r="O379" s="47"/>
      <c r="P379" s="43">
        <v>19000</v>
      </c>
      <c r="Q379" s="47"/>
      <c r="R379" s="43">
        <v>0</v>
      </c>
      <c r="S379" s="43">
        <f t="shared" ref="S379" si="97">SUM(N379:P379)-R379-F379</f>
        <v>0</v>
      </c>
      <c r="T379" s="77"/>
    </row>
    <row r="380" spans="2:21" s="78" customFormat="1" x14ac:dyDescent="0.2">
      <c r="B380" s="53"/>
      <c r="C380" s="78" t="s">
        <v>187</v>
      </c>
      <c r="D380" s="53"/>
      <c r="F380" s="43">
        <f t="shared" si="93"/>
        <v>6000</v>
      </c>
      <c r="G380" s="47"/>
      <c r="H380" s="43">
        <v>0</v>
      </c>
      <c r="I380" s="47"/>
      <c r="J380" s="43">
        <v>0</v>
      </c>
      <c r="K380" s="47"/>
      <c r="L380" s="43">
        <v>6000</v>
      </c>
      <c r="M380" s="47"/>
      <c r="N380" s="43">
        <v>0</v>
      </c>
      <c r="O380" s="47"/>
      <c r="P380" s="43">
        <v>6000</v>
      </c>
      <c r="Q380" s="47"/>
      <c r="R380" s="43">
        <v>0</v>
      </c>
      <c r="S380" s="43"/>
      <c r="T380" s="77"/>
    </row>
    <row r="381" spans="2:21" s="78" customFormat="1" x14ac:dyDescent="0.2">
      <c r="B381" s="53"/>
      <c r="C381" s="73" t="s">
        <v>189</v>
      </c>
      <c r="D381" s="53"/>
      <c r="F381" s="43">
        <f t="shared" si="93"/>
        <v>0</v>
      </c>
      <c r="G381" s="47"/>
      <c r="H381" s="43">
        <v>0</v>
      </c>
      <c r="I381" s="47"/>
      <c r="J381" s="43">
        <v>0</v>
      </c>
      <c r="K381" s="47"/>
      <c r="L381" s="43">
        <v>0</v>
      </c>
      <c r="M381" s="47"/>
      <c r="N381" s="43">
        <v>0</v>
      </c>
      <c r="O381" s="47"/>
      <c r="P381" s="43">
        <v>0</v>
      </c>
      <c r="Q381" s="47"/>
      <c r="R381" s="43">
        <v>0</v>
      </c>
      <c r="S381" s="43">
        <f t="shared" ref="S381" si="98">SUM(N381:P381)-R381-F381</f>
        <v>0</v>
      </c>
      <c r="T381" s="77"/>
    </row>
    <row r="382" spans="2:21" s="78" customFormat="1" x14ac:dyDescent="0.2">
      <c r="C382" s="73" t="s">
        <v>192</v>
      </c>
      <c r="D382" s="53"/>
      <c r="F382" s="46">
        <f t="shared" si="93"/>
        <v>0</v>
      </c>
      <c r="G382" s="47"/>
      <c r="H382" s="46">
        <v>0</v>
      </c>
      <c r="I382" s="47"/>
      <c r="J382" s="46">
        <v>0</v>
      </c>
      <c r="K382" s="47"/>
      <c r="L382" s="46">
        <v>0</v>
      </c>
      <c r="M382" s="47"/>
      <c r="N382" s="46">
        <v>0</v>
      </c>
      <c r="O382" s="47"/>
      <c r="P382" s="46">
        <v>0</v>
      </c>
      <c r="Q382" s="47"/>
      <c r="R382" s="46">
        <v>0</v>
      </c>
      <c r="S382" s="43">
        <f t="shared" si="95"/>
        <v>0</v>
      </c>
      <c r="T382" s="77"/>
    </row>
    <row r="383" spans="2:21" x14ac:dyDescent="0.2">
      <c r="B383" s="9"/>
      <c r="F383" s="48"/>
      <c r="G383" s="47"/>
      <c r="H383" s="48"/>
      <c r="I383" s="47"/>
      <c r="J383" s="48"/>
      <c r="K383" s="47"/>
      <c r="L383" s="48"/>
      <c r="M383" s="47"/>
      <c r="N383" s="48"/>
      <c r="O383" s="47"/>
      <c r="P383" s="48"/>
      <c r="Q383" s="47"/>
      <c r="R383" s="48"/>
      <c r="T383" s="12"/>
    </row>
    <row r="384" spans="2:21" ht="12" customHeight="1" x14ac:dyDescent="0.2">
      <c r="B384" s="9"/>
      <c r="E384" s="6" t="s">
        <v>4</v>
      </c>
      <c r="F384" s="46">
        <f>SUM(F372:F382)</f>
        <v>2073000</v>
      </c>
      <c r="G384" s="48"/>
      <c r="H384" s="46">
        <f>SUM(H372:H382)</f>
        <v>238000</v>
      </c>
      <c r="I384" s="48"/>
      <c r="J384" s="46">
        <f>SUM(J372:J382)</f>
        <v>416000</v>
      </c>
      <c r="K384" s="48"/>
      <c r="L384" s="46">
        <f>SUM(L372:L382)</f>
        <v>1419000</v>
      </c>
      <c r="M384" s="48"/>
      <c r="N384" s="46">
        <f>SUM(N372:N382)</f>
        <v>1004000</v>
      </c>
      <c r="O384" s="48"/>
      <c r="P384" s="46">
        <f>SUM(P372:P382)</f>
        <v>1069000</v>
      </c>
      <c r="Q384" s="48"/>
      <c r="R384" s="46">
        <f>SUM(R372:R382)</f>
        <v>0</v>
      </c>
      <c r="T384" s="12"/>
    </row>
    <row r="385" spans="1:21" x14ac:dyDescent="0.2">
      <c r="B385" s="9"/>
      <c r="F385" s="48"/>
      <c r="G385" s="47"/>
      <c r="H385" s="48"/>
      <c r="I385" s="47"/>
      <c r="J385" s="48"/>
      <c r="K385" s="47"/>
      <c r="L385" s="48"/>
      <c r="M385" s="47"/>
      <c r="N385" s="48"/>
      <c r="O385" s="47"/>
      <c r="P385" s="48"/>
      <c r="Q385" s="47"/>
      <c r="R385" s="48"/>
      <c r="T385" s="12"/>
    </row>
    <row r="386" spans="1:21" x14ac:dyDescent="0.2">
      <c r="A386" s="11"/>
      <c r="B386" s="6" t="s">
        <v>54</v>
      </c>
      <c r="F386" s="48"/>
      <c r="G386" s="47"/>
      <c r="H386" s="48"/>
      <c r="I386" s="47"/>
      <c r="J386" s="48"/>
      <c r="K386" s="47"/>
      <c r="L386" s="48"/>
      <c r="M386" s="47"/>
      <c r="N386" s="48"/>
      <c r="O386" s="47"/>
      <c r="P386" s="48"/>
      <c r="Q386" s="47"/>
      <c r="R386" s="48"/>
      <c r="T386" s="12"/>
    </row>
    <row r="387" spans="1:21" x14ac:dyDescent="0.2">
      <c r="A387" s="11"/>
      <c r="B387" s="9"/>
      <c r="C387" s="6" t="s">
        <v>64</v>
      </c>
      <c r="F387" s="43">
        <f>SUM(H387:L387)</f>
        <v>15437000</v>
      </c>
      <c r="G387" s="47"/>
      <c r="H387" s="43">
        <v>12388000</v>
      </c>
      <c r="I387" s="47"/>
      <c r="J387" s="43">
        <v>2696000</v>
      </c>
      <c r="K387" s="47"/>
      <c r="L387" s="43">
        <v>353000</v>
      </c>
      <c r="M387" s="47"/>
      <c r="N387" s="43">
        <v>7606000</v>
      </c>
      <c r="O387" s="47"/>
      <c r="P387" s="43">
        <v>8071000</v>
      </c>
      <c r="Q387" s="47"/>
      <c r="R387" s="43">
        <v>240000</v>
      </c>
      <c r="S387" s="43">
        <f t="shared" ref="S387:S389" si="99">SUM(N387:P387)-R387-F387</f>
        <v>0</v>
      </c>
      <c r="T387" s="12"/>
      <c r="U387" s="78"/>
    </row>
    <row r="388" spans="1:21" x14ac:dyDescent="0.2">
      <c r="A388" s="11"/>
      <c r="C388" s="6" t="s">
        <v>203</v>
      </c>
      <c r="F388" s="43">
        <f>SUM(H388:L388)</f>
        <v>683000</v>
      </c>
      <c r="G388" s="47"/>
      <c r="H388" s="43">
        <v>647000</v>
      </c>
      <c r="I388" s="47"/>
      <c r="J388" s="43">
        <v>36000</v>
      </c>
      <c r="K388" s="47"/>
      <c r="L388" s="43">
        <v>0</v>
      </c>
      <c r="M388" s="47"/>
      <c r="N388" s="43">
        <v>412000</v>
      </c>
      <c r="O388" s="47"/>
      <c r="P388" s="43">
        <v>283000</v>
      </c>
      <c r="Q388" s="47"/>
      <c r="R388" s="43">
        <v>12000</v>
      </c>
      <c r="S388" s="43">
        <f t="shared" si="99"/>
        <v>0</v>
      </c>
      <c r="T388" s="12"/>
      <c r="U388" s="78"/>
    </row>
    <row r="389" spans="1:21" x14ac:dyDescent="0.2">
      <c r="B389" s="9"/>
      <c r="C389" s="6" t="s">
        <v>204</v>
      </c>
      <c r="F389" s="46">
        <f>SUM(H389:L389)</f>
        <v>203000</v>
      </c>
      <c r="G389" s="47"/>
      <c r="H389" s="46">
        <v>187000</v>
      </c>
      <c r="I389" s="47"/>
      <c r="J389" s="46">
        <v>16000</v>
      </c>
      <c r="K389" s="47"/>
      <c r="L389" s="46">
        <v>0</v>
      </c>
      <c r="M389" s="47"/>
      <c r="N389" s="46">
        <v>142000</v>
      </c>
      <c r="O389" s="47"/>
      <c r="P389" s="46">
        <v>74000</v>
      </c>
      <c r="Q389" s="47"/>
      <c r="R389" s="46">
        <v>13000</v>
      </c>
      <c r="S389" s="43">
        <f t="shared" si="99"/>
        <v>0</v>
      </c>
      <c r="T389" s="12"/>
      <c r="U389" s="78"/>
    </row>
    <row r="390" spans="1:21" x14ac:dyDescent="0.2">
      <c r="F390" s="48"/>
      <c r="G390" s="47"/>
      <c r="H390" s="48"/>
      <c r="I390" s="47"/>
      <c r="J390" s="48"/>
      <c r="K390" s="47"/>
      <c r="L390" s="48"/>
      <c r="M390" s="47"/>
      <c r="N390" s="48"/>
      <c r="O390" s="47"/>
      <c r="P390" s="48"/>
      <c r="Q390" s="47"/>
      <c r="R390" s="48"/>
      <c r="T390" s="12"/>
      <c r="U390" s="78"/>
    </row>
    <row r="391" spans="1:21" x14ac:dyDescent="0.2">
      <c r="B391" s="9"/>
      <c r="E391" s="6" t="s">
        <v>4</v>
      </c>
      <c r="F391" s="46">
        <f>SUM(F387:F389)</f>
        <v>16323000</v>
      </c>
      <c r="G391" s="48"/>
      <c r="H391" s="46">
        <f>SUM(H387:H389)</f>
        <v>13222000</v>
      </c>
      <c r="I391" s="48"/>
      <c r="J391" s="46">
        <f>SUM(J387:J389)</f>
        <v>2748000</v>
      </c>
      <c r="K391" s="48"/>
      <c r="L391" s="46">
        <f>SUM(L387:L389)</f>
        <v>353000</v>
      </c>
      <c r="M391" s="48"/>
      <c r="N391" s="46">
        <f>SUM(N387:N389)</f>
        <v>8160000</v>
      </c>
      <c r="O391" s="48"/>
      <c r="P391" s="46">
        <f>SUM(P387:P389)</f>
        <v>8428000</v>
      </c>
      <c r="Q391" s="48"/>
      <c r="R391" s="46">
        <f>SUM(R387:R389)</f>
        <v>265000</v>
      </c>
      <c r="S391" s="43">
        <f t="shared" ref="S391" si="100">SUM(N391:P391)-R391-F391</f>
        <v>0</v>
      </c>
      <c r="T391" s="12"/>
    </row>
    <row r="392" spans="1:21" x14ac:dyDescent="0.2">
      <c r="B392" s="9"/>
      <c r="F392" s="48"/>
      <c r="G392" s="47"/>
      <c r="H392" s="48"/>
      <c r="I392" s="47"/>
      <c r="J392" s="48"/>
      <c r="K392" s="47"/>
      <c r="L392" s="48"/>
      <c r="M392" s="47"/>
      <c r="N392" s="48"/>
      <c r="O392" s="47"/>
      <c r="P392" s="48"/>
      <c r="Q392" s="47"/>
      <c r="R392" s="48"/>
      <c r="T392" s="12"/>
    </row>
    <row r="393" spans="1:21" x14ac:dyDescent="0.2">
      <c r="E393" s="6" t="s">
        <v>205</v>
      </c>
      <c r="F393" s="48"/>
      <c r="G393" s="47"/>
      <c r="H393" s="48"/>
      <c r="I393" s="47"/>
      <c r="J393" s="48"/>
      <c r="K393" s="47"/>
      <c r="L393" s="48"/>
      <c r="M393" s="47"/>
      <c r="N393" s="48"/>
      <c r="O393" s="47"/>
      <c r="P393" s="48"/>
      <c r="Q393" s="47"/>
      <c r="R393" s="48"/>
      <c r="T393" s="12"/>
    </row>
    <row r="394" spans="1:21" x14ac:dyDescent="0.2">
      <c r="E394" s="6" t="s">
        <v>206</v>
      </c>
      <c r="F394" s="46">
        <f>F324+F369+F384+F391</f>
        <v>244576000</v>
      </c>
      <c r="G394" s="48"/>
      <c r="H394" s="46">
        <f>H324+H369+H384+H391</f>
        <v>195561000</v>
      </c>
      <c r="I394" s="48"/>
      <c r="J394" s="46">
        <f>J324+J369+J384+J391</f>
        <v>15116000</v>
      </c>
      <c r="K394" s="48"/>
      <c r="L394" s="46">
        <f>L324+L369+L384+L391</f>
        <v>33899000</v>
      </c>
      <c r="M394" s="48"/>
      <c r="N394" s="46">
        <f>N324+N369+N384+N391</f>
        <v>157974000</v>
      </c>
      <c r="O394" s="48"/>
      <c r="P394" s="46">
        <f>P324+P369+P384+P391</f>
        <v>87342000</v>
      </c>
      <c r="Q394" s="48"/>
      <c r="R394" s="46">
        <f>R324+R369+R384+R391</f>
        <v>740000</v>
      </c>
      <c r="S394" s="43">
        <f t="shared" ref="S394" si="101">SUM(N394:P394)-R394-F394</f>
        <v>0</v>
      </c>
      <c r="T394" s="12"/>
    </row>
    <row r="395" spans="1:21" x14ac:dyDescent="0.2">
      <c r="F395" s="48"/>
      <c r="G395" s="47"/>
      <c r="H395" s="48"/>
      <c r="I395" s="47"/>
      <c r="J395" s="48"/>
      <c r="K395" s="47"/>
      <c r="L395" s="48"/>
      <c r="M395" s="47"/>
      <c r="N395" s="48"/>
      <c r="O395" s="47"/>
      <c r="P395" s="48"/>
      <c r="Q395" s="47"/>
      <c r="R395" s="48"/>
      <c r="T395" s="12"/>
    </row>
    <row r="396" spans="1:21" x14ac:dyDescent="0.2">
      <c r="A396" s="11" t="s">
        <v>8</v>
      </c>
      <c r="F396" s="48"/>
      <c r="G396" s="47"/>
      <c r="H396" s="48"/>
      <c r="I396" s="47"/>
      <c r="J396" s="48"/>
      <c r="K396" s="47"/>
      <c r="L396" s="48"/>
      <c r="M396" s="47"/>
      <c r="N396" s="48"/>
      <c r="O396" s="47"/>
      <c r="P396" s="48"/>
      <c r="Q396" s="47"/>
      <c r="R396" s="48"/>
      <c r="T396" s="12"/>
    </row>
    <row r="397" spans="1:21" x14ac:dyDescent="0.2">
      <c r="A397" s="11"/>
      <c r="B397" s="9"/>
      <c r="F397" s="48"/>
      <c r="G397" s="47"/>
      <c r="H397" s="48"/>
      <c r="I397" s="47"/>
      <c r="J397" s="48"/>
      <c r="K397" s="47"/>
      <c r="L397" s="48"/>
      <c r="M397" s="47"/>
      <c r="N397" s="48"/>
      <c r="O397" s="47"/>
      <c r="P397" s="48"/>
      <c r="Q397" s="47"/>
      <c r="R397" s="48"/>
      <c r="T397" s="12"/>
    </row>
    <row r="398" spans="1:21" x14ac:dyDescent="0.2">
      <c r="A398" s="11"/>
      <c r="B398" s="6" t="s">
        <v>57</v>
      </c>
      <c r="F398" s="48"/>
      <c r="G398" s="47"/>
      <c r="H398" s="48"/>
      <c r="I398" s="47"/>
      <c r="J398" s="48"/>
      <c r="K398" s="47"/>
      <c r="L398" s="48"/>
      <c r="M398" s="47"/>
      <c r="N398" s="48"/>
      <c r="O398" s="47"/>
      <c r="P398" s="48"/>
      <c r="Q398" s="47"/>
      <c r="R398" s="48"/>
      <c r="T398" s="12"/>
    </row>
    <row r="399" spans="1:21" x14ac:dyDescent="0.2">
      <c r="C399" s="6" t="s">
        <v>22</v>
      </c>
      <c r="F399" s="46">
        <f>SUM(H399:L399)</f>
        <v>22988000</v>
      </c>
      <c r="G399" s="47"/>
      <c r="H399" s="46">
        <v>7053000</v>
      </c>
      <c r="I399" s="47"/>
      <c r="J399" s="46">
        <v>15075000</v>
      </c>
      <c r="K399" s="47"/>
      <c r="L399" s="46">
        <v>860000</v>
      </c>
      <c r="M399" s="47"/>
      <c r="N399" s="46">
        <v>13665000</v>
      </c>
      <c r="O399" s="47"/>
      <c r="P399" s="46">
        <v>9323000</v>
      </c>
      <c r="Q399" s="47"/>
      <c r="R399" s="46">
        <v>0</v>
      </c>
      <c r="S399" s="43">
        <f t="shared" ref="S399" si="102">SUM(N399:P399)-R399-F399</f>
        <v>0</v>
      </c>
      <c r="T399" s="12"/>
    </row>
    <row r="400" spans="1:21" x14ac:dyDescent="0.2">
      <c r="B400" s="9"/>
      <c r="G400" s="47"/>
      <c r="I400" s="47"/>
      <c r="K400" s="47"/>
      <c r="M400" s="47"/>
      <c r="O400" s="47"/>
      <c r="Q400" s="47"/>
      <c r="T400" s="12"/>
    </row>
    <row r="401" spans="1:21" x14ac:dyDescent="0.2">
      <c r="B401" s="6" t="s">
        <v>26</v>
      </c>
      <c r="G401" s="47"/>
      <c r="I401" s="47"/>
      <c r="K401" s="47"/>
      <c r="M401" s="47"/>
      <c r="O401" s="47"/>
      <c r="Q401" s="47"/>
      <c r="T401" s="12"/>
    </row>
    <row r="402" spans="1:21" x14ac:dyDescent="0.2">
      <c r="C402" s="6" t="s">
        <v>22</v>
      </c>
      <c r="F402" s="46">
        <f>SUM(H402:L402)</f>
        <v>570000</v>
      </c>
      <c r="G402" s="47"/>
      <c r="H402" s="46">
        <v>0</v>
      </c>
      <c r="I402" s="47"/>
      <c r="J402" s="46">
        <v>293000</v>
      </c>
      <c r="K402" s="47"/>
      <c r="L402" s="46">
        <v>277000</v>
      </c>
      <c r="M402" s="47"/>
      <c r="N402" s="46">
        <v>293000</v>
      </c>
      <c r="O402" s="47"/>
      <c r="P402" s="46">
        <v>277000</v>
      </c>
      <c r="Q402" s="47"/>
      <c r="R402" s="46">
        <v>0</v>
      </c>
      <c r="S402" s="43">
        <f t="shared" ref="S402" si="103">SUM(N402:P402)-R402-F402</f>
        <v>0</v>
      </c>
      <c r="T402" s="12"/>
      <c r="U402" s="78"/>
    </row>
    <row r="403" spans="1:21" x14ac:dyDescent="0.2">
      <c r="F403" s="48"/>
      <c r="G403" s="47"/>
      <c r="H403" s="48"/>
      <c r="I403" s="47"/>
      <c r="J403" s="48"/>
      <c r="K403" s="47"/>
      <c r="L403" s="48"/>
      <c r="M403" s="47"/>
      <c r="N403" s="48"/>
      <c r="O403" s="47"/>
      <c r="P403" s="48"/>
      <c r="Q403" s="47"/>
      <c r="R403" s="48"/>
      <c r="T403" s="12"/>
    </row>
    <row r="404" spans="1:21" x14ac:dyDescent="0.2">
      <c r="B404" s="6" t="s">
        <v>63</v>
      </c>
      <c r="F404" s="48"/>
      <c r="G404" s="47"/>
      <c r="H404" s="48"/>
      <c r="I404" s="47"/>
      <c r="J404" s="48"/>
      <c r="K404" s="47"/>
      <c r="L404" s="48"/>
      <c r="M404" s="47"/>
      <c r="N404" s="48"/>
      <c r="O404" s="47"/>
      <c r="P404" s="48"/>
      <c r="Q404" s="47"/>
      <c r="R404" s="48"/>
      <c r="T404" s="12"/>
    </row>
    <row r="405" spans="1:21" x14ac:dyDescent="0.2">
      <c r="C405" s="6" t="s">
        <v>22</v>
      </c>
      <c r="F405" s="46">
        <f>SUM(H405:L405)</f>
        <v>526000</v>
      </c>
      <c r="G405" s="47"/>
      <c r="H405" s="46">
        <v>0</v>
      </c>
      <c r="I405" s="47"/>
      <c r="J405" s="46">
        <v>523000</v>
      </c>
      <c r="K405" s="47"/>
      <c r="L405" s="46">
        <v>3000</v>
      </c>
      <c r="M405" s="47"/>
      <c r="N405" s="46">
        <v>251000</v>
      </c>
      <c r="O405" s="47"/>
      <c r="P405" s="46">
        <v>277000</v>
      </c>
      <c r="Q405" s="47"/>
      <c r="R405" s="46">
        <v>2000</v>
      </c>
      <c r="S405" s="43">
        <f t="shared" ref="S405" si="104">SUM(N405:P405)-R405-F405</f>
        <v>0</v>
      </c>
      <c r="T405" s="12"/>
      <c r="U405" s="78"/>
    </row>
    <row r="406" spans="1:21" x14ac:dyDescent="0.2">
      <c r="F406" s="48"/>
      <c r="G406" s="47"/>
      <c r="H406" s="48"/>
      <c r="I406" s="47"/>
      <c r="J406" s="48"/>
      <c r="K406" s="47"/>
      <c r="L406" s="48"/>
      <c r="M406" s="47"/>
      <c r="N406" s="48"/>
      <c r="O406" s="47"/>
      <c r="P406" s="48"/>
      <c r="Q406" s="47"/>
      <c r="R406" s="48"/>
      <c r="T406" s="12"/>
    </row>
    <row r="407" spans="1:21" x14ac:dyDescent="0.2">
      <c r="B407" s="6" t="s">
        <v>54</v>
      </c>
      <c r="G407" s="47"/>
      <c r="I407" s="47"/>
      <c r="K407" s="47"/>
      <c r="M407" s="47"/>
      <c r="O407" s="47"/>
      <c r="Q407" s="47"/>
      <c r="T407" s="12"/>
    </row>
    <row r="408" spans="1:21" x14ac:dyDescent="0.2">
      <c r="B408" s="9"/>
      <c r="C408" s="6" t="s">
        <v>64</v>
      </c>
      <c r="F408" s="46">
        <f>SUM(H408:L408)</f>
        <v>648000</v>
      </c>
      <c r="G408" s="47"/>
      <c r="H408" s="46">
        <v>572000</v>
      </c>
      <c r="I408" s="47"/>
      <c r="J408" s="46">
        <v>7000</v>
      </c>
      <c r="K408" s="47"/>
      <c r="L408" s="46">
        <v>69000</v>
      </c>
      <c r="M408" s="47"/>
      <c r="N408" s="46">
        <v>509000</v>
      </c>
      <c r="O408" s="47"/>
      <c r="P408" s="46">
        <v>140000</v>
      </c>
      <c r="Q408" s="47"/>
      <c r="R408" s="46">
        <v>1000</v>
      </c>
      <c r="S408" s="43">
        <f t="shared" ref="S408" si="105">SUM(N408:P408)-R408-F408</f>
        <v>0</v>
      </c>
      <c r="T408" s="12"/>
      <c r="U408" s="78"/>
    </row>
    <row r="409" spans="1:21" x14ac:dyDescent="0.2">
      <c r="B409" s="9"/>
      <c r="G409" s="47"/>
      <c r="I409" s="47"/>
      <c r="K409" s="47"/>
      <c r="M409" s="47"/>
      <c r="O409" s="47"/>
      <c r="Q409" s="47"/>
      <c r="T409" s="12"/>
    </row>
    <row r="410" spans="1:21" x14ac:dyDescent="0.2">
      <c r="B410" s="9"/>
      <c r="E410" s="6" t="s">
        <v>207</v>
      </c>
      <c r="F410" s="46">
        <f>F399+F402+F405+F408</f>
        <v>24732000</v>
      </c>
      <c r="G410" s="48"/>
      <c r="H410" s="46">
        <f>H399+H402+H405+H408</f>
        <v>7625000</v>
      </c>
      <c r="I410" s="48"/>
      <c r="J410" s="46">
        <f>J399+J402+J405+J408</f>
        <v>15898000</v>
      </c>
      <c r="K410" s="48"/>
      <c r="L410" s="46">
        <f>L399+L402+L405+L408</f>
        <v>1209000</v>
      </c>
      <c r="M410" s="48"/>
      <c r="N410" s="46">
        <f>N399+N402+N405+N408</f>
        <v>14718000</v>
      </c>
      <c r="O410" s="48"/>
      <c r="P410" s="46">
        <f>P399+P402+P405+P408</f>
        <v>10017000</v>
      </c>
      <c r="Q410" s="48"/>
      <c r="R410" s="46">
        <f>R399+R402+R405+R408</f>
        <v>3000</v>
      </c>
      <c r="S410" s="43">
        <f t="shared" ref="S410" si="106">SUM(N410:P410)-R410-F410</f>
        <v>0</v>
      </c>
      <c r="T410" s="12"/>
    </row>
    <row r="411" spans="1:21" x14ac:dyDescent="0.2">
      <c r="B411" s="9"/>
      <c r="G411" s="47"/>
      <c r="I411" s="47"/>
      <c r="K411" s="47"/>
      <c r="M411" s="47"/>
      <c r="O411" s="47"/>
      <c r="Q411" s="47"/>
      <c r="T411" s="12"/>
    </row>
    <row r="412" spans="1:21" x14ac:dyDescent="0.2">
      <c r="A412" s="11" t="s">
        <v>9</v>
      </c>
      <c r="G412" s="47"/>
      <c r="I412" s="47"/>
      <c r="K412" s="47"/>
      <c r="M412" s="47"/>
      <c r="O412" s="47"/>
      <c r="Q412" s="47"/>
      <c r="T412" s="12"/>
    </row>
    <row r="413" spans="1:21" x14ac:dyDescent="0.2">
      <c r="G413" s="47"/>
      <c r="I413" s="47"/>
      <c r="K413" s="47"/>
      <c r="M413" s="47"/>
      <c r="O413" s="47"/>
      <c r="Q413" s="47"/>
      <c r="T413" s="12"/>
    </row>
    <row r="414" spans="1:21" x14ac:dyDescent="0.2">
      <c r="B414" s="6" t="s">
        <v>57</v>
      </c>
      <c r="G414" s="47"/>
      <c r="I414" s="47"/>
      <c r="K414" s="47"/>
      <c r="M414" s="47"/>
      <c r="O414" s="47"/>
      <c r="Q414" s="47"/>
      <c r="T414" s="12"/>
    </row>
    <row r="415" spans="1:21" x14ac:dyDescent="0.2">
      <c r="A415" s="9"/>
      <c r="C415" s="6" t="s">
        <v>208</v>
      </c>
      <c r="F415" s="43">
        <f t="shared" ref="F415:F453" si="107">SUM(H415:L415)</f>
        <v>23900000</v>
      </c>
      <c r="G415" s="47"/>
      <c r="H415" s="43">
        <v>389000</v>
      </c>
      <c r="I415" s="47"/>
      <c r="J415" s="43">
        <v>23476000</v>
      </c>
      <c r="K415" s="47"/>
      <c r="L415" s="43">
        <v>35000</v>
      </c>
      <c r="M415" s="47"/>
      <c r="N415" s="43">
        <v>27702000</v>
      </c>
      <c r="O415" s="47"/>
      <c r="P415" s="43">
        <v>7625000</v>
      </c>
      <c r="Q415" s="47"/>
      <c r="R415" s="43">
        <v>11427000</v>
      </c>
      <c r="S415" s="43">
        <f t="shared" ref="S415:S454" si="108">SUM(N415:P415)-R415-F415</f>
        <v>0</v>
      </c>
      <c r="T415" s="12"/>
      <c r="U415" s="78"/>
    </row>
    <row r="416" spans="1:21" x14ac:dyDescent="0.2">
      <c r="A416" s="9"/>
      <c r="C416" s="6" t="s">
        <v>209</v>
      </c>
      <c r="F416" s="43">
        <f t="shared" si="107"/>
        <v>2806000</v>
      </c>
      <c r="G416" s="47"/>
      <c r="H416" s="43">
        <v>2462000</v>
      </c>
      <c r="I416" s="47"/>
      <c r="J416" s="43">
        <v>335000</v>
      </c>
      <c r="K416" s="47"/>
      <c r="L416" s="43">
        <v>9000</v>
      </c>
      <c r="M416" s="47"/>
      <c r="N416" s="43">
        <v>2483000</v>
      </c>
      <c r="O416" s="47"/>
      <c r="P416" s="43">
        <v>1328000</v>
      </c>
      <c r="Q416" s="47"/>
      <c r="R416" s="43">
        <v>1005000</v>
      </c>
      <c r="S416" s="43">
        <f t="shared" si="108"/>
        <v>0</v>
      </c>
      <c r="T416" s="12"/>
      <c r="U416" s="78"/>
    </row>
    <row r="417" spans="1:21" x14ac:dyDescent="0.2">
      <c r="A417" s="9"/>
      <c r="B417" s="11"/>
      <c r="C417" s="6" t="s">
        <v>210</v>
      </c>
      <c r="F417" s="43">
        <f t="shared" si="107"/>
        <v>863000</v>
      </c>
      <c r="G417" s="47"/>
      <c r="H417" s="43">
        <v>0</v>
      </c>
      <c r="I417" s="47"/>
      <c r="J417" s="43">
        <v>706000</v>
      </c>
      <c r="K417" s="47"/>
      <c r="L417" s="43">
        <v>157000</v>
      </c>
      <c r="M417" s="47"/>
      <c r="N417" s="43">
        <v>1408000</v>
      </c>
      <c r="O417" s="47"/>
      <c r="P417" s="43">
        <v>1540000</v>
      </c>
      <c r="Q417" s="47"/>
      <c r="R417" s="43">
        <v>2085000</v>
      </c>
      <c r="S417" s="43">
        <f t="shared" si="108"/>
        <v>0</v>
      </c>
      <c r="T417" s="12"/>
      <c r="U417" s="78"/>
    </row>
    <row r="418" spans="1:21" s="52" customFormat="1" x14ac:dyDescent="0.2">
      <c r="A418" s="53"/>
      <c r="B418" s="11"/>
      <c r="C418" s="52" t="s">
        <v>467</v>
      </c>
      <c r="D418" s="53"/>
      <c r="F418" s="43">
        <f t="shared" si="107"/>
        <v>10000</v>
      </c>
      <c r="G418" s="47"/>
      <c r="H418" s="43">
        <v>1000</v>
      </c>
      <c r="I418" s="47"/>
      <c r="J418" s="43">
        <v>9000</v>
      </c>
      <c r="K418" s="47"/>
      <c r="L418" s="43">
        <v>0</v>
      </c>
      <c r="M418" s="47"/>
      <c r="N418" s="43">
        <v>7000</v>
      </c>
      <c r="O418" s="47"/>
      <c r="P418" s="43">
        <v>2000</v>
      </c>
      <c r="Q418" s="47"/>
      <c r="R418" s="43">
        <v>-1000</v>
      </c>
      <c r="S418" s="43">
        <f t="shared" si="108"/>
        <v>0</v>
      </c>
      <c r="T418" s="12"/>
      <c r="U418" s="78"/>
    </row>
    <row r="419" spans="1:21" x14ac:dyDescent="0.2">
      <c r="A419" s="9"/>
      <c r="B419" s="11"/>
      <c r="C419" s="6" t="s">
        <v>211</v>
      </c>
      <c r="F419" s="43">
        <f t="shared" si="107"/>
        <v>2127000</v>
      </c>
      <c r="G419" s="47"/>
      <c r="H419" s="43">
        <v>407000</v>
      </c>
      <c r="I419" s="47"/>
      <c r="J419" s="43">
        <v>1703000</v>
      </c>
      <c r="K419" s="47"/>
      <c r="L419" s="43">
        <v>17000</v>
      </c>
      <c r="M419" s="47"/>
      <c r="N419" s="43">
        <v>539000</v>
      </c>
      <c r="O419" s="47"/>
      <c r="P419" s="43">
        <v>1928000</v>
      </c>
      <c r="Q419" s="47"/>
      <c r="R419" s="43">
        <v>340000</v>
      </c>
      <c r="S419" s="43">
        <f t="shared" si="108"/>
        <v>0</v>
      </c>
      <c r="T419" s="12"/>
      <c r="U419" s="78"/>
    </row>
    <row r="420" spans="1:21" x14ac:dyDescent="0.2">
      <c r="A420" s="9"/>
      <c r="C420" s="6" t="s">
        <v>212</v>
      </c>
      <c r="F420" s="43">
        <f t="shared" si="107"/>
        <v>7546000</v>
      </c>
      <c r="G420" s="47"/>
      <c r="H420" s="43">
        <v>1057000</v>
      </c>
      <c r="I420" s="47"/>
      <c r="J420" s="43">
        <v>6190000</v>
      </c>
      <c r="K420" s="47"/>
      <c r="L420" s="43">
        <v>299000</v>
      </c>
      <c r="M420" s="47"/>
      <c r="N420" s="43">
        <v>10622000</v>
      </c>
      <c r="O420" s="47"/>
      <c r="P420" s="43">
        <v>-283000</v>
      </c>
      <c r="Q420" s="47"/>
      <c r="R420" s="43">
        <v>2793000</v>
      </c>
      <c r="S420" s="43">
        <f t="shared" si="108"/>
        <v>0</v>
      </c>
      <c r="T420" s="12"/>
      <c r="U420" s="78"/>
    </row>
    <row r="421" spans="1:21" x14ac:dyDescent="0.2">
      <c r="A421" s="9"/>
      <c r="C421" s="6" t="s">
        <v>213</v>
      </c>
      <c r="F421" s="43">
        <f t="shared" si="107"/>
        <v>18725000</v>
      </c>
      <c r="G421" s="47"/>
      <c r="H421" s="43">
        <v>810000</v>
      </c>
      <c r="I421" s="47"/>
      <c r="J421" s="43">
        <v>17795000</v>
      </c>
      <c r="K421" s="47"/>
      <c r="L421" s="43">
        <v>120000</v>
      </c>
      <c r="M421" s="47"/>
      <c r="N421" s="43">
        <v>16969000</v>
      </c>
      <c r="O421" s="47"/>
      <c r="P421" s="43">
        <v>4556000</v>
      </c>
      <c r="Q421" s="47"/>
      <c r="R421" s="43">
        <v>2800000</v>
      </c>
      <c r="S421" s="43">
        <f t="shared" si="108"/>
        <v>0</v>
      </c>
      <c r="T421" s="12"/>
      <c r="U421" s="78"/>
    </row>
    <row r="422" spans="1:21" x14ac:dyDescent="0.2">
      <c r="A422" s="9"/>
      <c r="C422" s="6" t="s">
        <v>246</v>
      </c>
      <c r="F422" s="43">
        <f t="shared" si="107"/>
        <v>10352000</v>
      </c>
      <c r="G422" s="47"/>
      <c r="H422" s="43">
        <v>487000</v>
      </c>
      <c r="I422" s="47"/>
      <c r="J422" s="43">
        <v>9619000</v>
      </c>
      <c r="K422" s="47"/>
      <c r="L422" s="43">
        <v>246000</v>
      </c>
      <c r="M422" s="47"/>
      <c r="N422" s="43">
        <v>13126000</v>
      </c>
      <c r="O422" s="47"/>
      <c r="P422" s="43">
        <v>3937000</v>
      </c>
      <c r="Q422" s="47"/>
      <c r="R422" s="43">
        <v>6711000</v>
      </c>
      <c r="S422" s="43">
        <f t="shared" si="108"/>
        <v>0</v>
      </c>
      <c r="T422" s="12"/>
      <c r="U422" s="78"/>
    </row>
    <row r="423" spans="1:21" x14ac:dyDescent="0.2">
      <c r="A423" s="9"/>
      <c r="C423" s="6" t="s">
        <v>215</v>
      </c>
      <c r="F423" s="43">
        <f t="shared" si="107"/>
        <v>7022000</v>
      </c>
      <c r="G423" s="47"/>
      <c r="H423" s="43">
        <v>1262000</v>
      </c>
      <c r="I423" s="47"/>
      <c r="J423" s="43">
        <v>5153000</v>
      </c>
      <c r="K423" s="47"/>
      <c r="L423" s="43">
        <v>607000</v>
      </c>
      <c r="M423" s="47"/>
      <c r="N423" s="43">
        <v>5080000</v>
      </c>
      <c r="O423" s="47"/>
      <c r="P423" s="43">
        <v>3500000</v>
      </c>
      <c r="Q423" s="47"/>
      <c r="R423" s="43">
        <v>1558000</v>
      </c>
      <c r="S423" s="43">
        <f t="shared" si="108"/>
        <v>0</v>
      </c>
      <c r="T423" s="12"/>
      <c r="U423" s="78"/>
    </row>
    <row r="424" spans="1:21" x14ac:dyDescent="0.2">
      <c r="A424" s="9"/>
      <c r="C424" s="6" t="s">
        <v>216</v>
      </c>
      <c r="F424" s="43">
        <f t="shared" si="107"/>
        <v>21121000</v>
      </c>
      <c r="G424" s="47"/>
      <c r="H424" s="43">
        <v>981000</v>
      </c>
      <c r="I424" s="47"/>
      <c r="J424" s="43">
        <v>19408000</v>
      </c>
      <c r="K424" s="47"/>
      <c r="L424" s="43">
        <v>732000</v>
      </c>
      <c r="M424" s="47"/>
      <c r="N424" s="43">
        <v>22571000</v>
      </c>
      <c r="O424" s="47"/>
      <c r="P424" s="43">
        <v>10520000</v>
      </c>
      <c r="Q424" s="47"/>
      <c r="R424" s="43">
        <v>11970000</v>
      </c>
      <c r="S424" s="43">
        <f t="shared" si="108"/>
        <v>0</v>
      </c>
      <c r="T424" s="12"/>
      <c r="U424" s="78"/>
    </row>
    <row r="425" spans="1:21" x14ac:dyDescent="0.2">
      <c r="A425" s="9"/>
      <c r="C425" s="6" t="s">
        <v>217</v>
      </c>
      <c r="F425" s="43">
        <f t="shared" si="107"/>
        <v>335000</v>
      </c>
      <c r="G425" s="47"/>
      <c r="H425" s="43">
        <v>0</v>
      </c>
      <c r="I425" s="47"/>
      <c r="J425" s="43">
        <v>199000</v>
      </c>
      <c r="K425" s="47"/>
      <c r="L425" s="43">
        <v>136000</v>
      </c>
      <c r="M425" s="47"/>
      <c r="N425" s="43">
        <v>95000</v>
      </c>
      <c r="O425" s="47"/>
      <c r="P425" s="43">
        <v>240000</v>
      </c>
      <c r="Q425" s="47"/>
      <c r="R425" s="43">
        <v>0</v>
      </c>
      <c r="S425" s="43">
        <f t="shared" si="108"/>
        <v>0</v>
      </c>
      <c r="T425" s="12"/>
      <c r="U425" s="78"/>
    </row>
    <row r="426" spans="1:21" x14ac:dyDescent="0.2">
      <c r="A426" s="9"/>
      <c r="C426" s="6" t="s">
        <v>218</v>
      </c>
      <c r="F426" s="43">
        <f t="shared" si="107"/>
        <v>3821000</v>
      </c>
      <c r="G426" s="47"/>
      <c r="H426" s="43">
        <v>2359000</v>
      </c>
      <c r="I426" s="47"/>
      <c r="J426" s="43">
        <v>1276000</v>
      </c>
      <c r="K426" s="47"/>
      <c r="L426" s="43">
        <v>186000</v>
      </c>
      <c r="M426" s="47"/>
      <c r="N426" s="43">
        <v>2228000</v>
      </c>
      <c r="O426" s="47"/>
      <c r="P426" s="43">
        <v>1593000</v>
      </c>
      <c r="Q426" s="47"/>
      <c r="R426" s="43">
        <v>0</v>
      </c>
      <c r="S426" s="43">
        <f t="shared" si="108"/>
        <v>0</v>
      </c>
      <c r="T426" s="12"/>
      <c r="U426" s="78"/>
    </row>
    <row r="427" spans="1:21" x14ac:dyDescent="0.2">
      <c r="A427" s="9"/>
      <c r="B427" s="9"/>
      <c r="C427" s="6" t="s">
        <v>219</v>
      </c>
      <c r="F427" s="43">
        <f t="shared" si="107"/>
        <v>2117000</v>
      </c>
      <c r="G427" s="47"/>
      <c r="H427" s="43">
        <v>2362000</v>
      </c>
      <c r="I427" s="47"/>
      <c r="J427" s="43">
        <v>-318000</v>
      </c>
      <c r="K427" s="47"/>
      <c r="L427" s="43">
        <v>73000</v>
      </c>
      <c r="M427" s="47"/>
      <c r="N427" s="43">
        <v>1598000</v>
      </c>
      <c r="O427" s="47"/>
      <c r="P427" s="43">
        <v>1474000</v>
      </c>
      <c r="Q427" s="47"/>
      <c r="R427" s="43">
        <v>955000</v>
      </c>
      <c r="S427" s="43">
        <f t="shared" si="108"/>
        <v>0</v>
      </c>
      <c r="T427" s="12"/>
      <c r="U427" s="78"/>
    </row>
    <row r="428" spans="1:21" x14ac:dyDescent="0.2">
      <c r="A428" s="9"/>
      <c r="C428" s="6" t="s">
        <v>220</v>
      </c>
      <c r="F428" s="43">
        <f t="shared" si="107"/>
        <v>70640000</v>
      </c>
      <c r="G428" s="47"/>
      <c r="H428" s="43">
        <v>5244000</v>
      </c>
      <c r="I428" s="47"/>
      <c r="J428" s="43">
        <v>63460000</v>
      </c>
      <c r="K428" s="47"/>
      <c r="L428" s="43">
        <v>1936000</v>
      </c>
      <c r="M428" s="47"/>
      <c r="N428" s="43">
        <v>60447000</v>
      </c>
      <c r="O428" s="47"/>
      <c r="P428" s="43">
        <v>37349000</v>
      </c>
      <c r="Q428" s="47"/>
      <c r="R428" s="43">
        <v>27156000</v>
      </c>
      <c r="S428" s="43">
        <f t="shared" si="108"/>
        <v>0</v>
      </c>
      <c r="T428" s="12"/>
      <c r="U428" s="78"/>
    </row>
    <row r="429" spans="1:21" x14ac:dyDescent="0.2">
      <c r="A429" s="9"/>
      <c r="C429" s="6" t="s">
        <v>221</v>
      </c>
      <c r="F429" s="43">
        <f t="shared" si="107"/>
        <v>955000</v>
      </c>
      <c r="G429" s="47"/>
      <c r="H429" s="43">
        <v>0</v>
      </c>
      <c r="I429" s="47"/>
      <c r="J429" s="43">
        <v>347000</v>
      </c>
      <c r="K429" s="47"/>
      <c r="L429" s="43">
        <v>608000</v>
      </c>
      <c r="M429" s="47"/>
      <c r="N429" s="43">
        <v>505000</v>
      </c>
      <c r="O429" s="47"/>
      <c r="P429" s="43">
        <v>449000</v>
      </c>
      <c r="Q429" s="47"/>
      <c r="R429" s="43">
        <v>-1000</v>
      </c>
      <c r="S429" s="43">
        <f t="shared" si="108"/>
        <v>0</v>
      </c>
      <c r="T429" s="12"/>
      <c r="U429" s="78"/>
    </row>
    <row r="430" spans="1:21" x14ac:dyDescent="0.2">
      <c r="A430" s="9"/>
      <c r="C430" s="6" t="s">
        <v>222</v>
      </c>
      <c r="F430" s="43">
        <f t="shared" si="107"/>
        <v>17000</v>
      </c>
      <c r="G430" s="47"/>
      <c r="H430" s="43">
        <v>0</v>
      </c>
      <c r="I430" s="47"/>
      <c r="J430" s="43">
        <v>17000</v>
      </c>
      <c r="K430" s="47"/>
      <c r="L430" s="43">
        <v>0</v>
      </c>
      <c r="M430" s="47"/>
      <c r="N430" s="43">
        <v>0</v>
      </c>
      <c r="O430" s="47"/>
      <c r="P430" s="43">
        <v>17000</v>
      </c>
      <c r="Q430" s="47"/>
      <c r="R430" s="43">
        <v>0</v>
      </c>
      <c r="S430" s="43">
        <f t="shared" si="108"/>
        <v>0</v>
      </c>
      <c r="T430" s="12"/>
      <c r="U430" s="78"/>
    </row>
    <row r="431" spans="1:21" x14ac:dyDescent="0.2">
      <c r="A431" s="9"/>
      <c r="C431" s="6" t="s">
        <v>223</v>
      </c>
      <c r="D431" s="6"/>
      <c r="F431" s="43">
        <f t="shared" si="107"/>
        <v>4523000</v>
      </c>
      <c r="G431" s="47"/>
      <c r="H431" s="43">
        <v>2135000</v>
      </c>
      <c r="I431" s="47"/>
      <c r="J431" s="43">
        <v>2273000</v>
      </c>
      <c r="K431" s="47"/>
      <c r="L431" s="43">
        <v>115000</v>
      </c>
      <c r="M431" s="47"/>
      <c r="N431" s="43">
        <v>2919000</v>
      </c>
      <c r="O431" s="47"/>
      <c r="P431" s="43">
        <v>1814000</v>
      </c>
      <c r="Q431" s="47"/>
      <c r="R431" s="43">
        <v>210000</v>
      </c>
      <c r="S431" s="43">
        <f t="shared" si="108"/>
        <v>0</v>
      </c>
      <c r="T431" s="12"/>
      <c r="U431" s="78"/>
    </row>
    <row r="432" spans="1:21" x14ac:dyDescent="0.2">
      <c r="A432" s="9"/>
      <c r="B432" s="11"/>
      <c r="C432" s="6" t="s">
        <v>121</v>
      </c>
      <c r="F432" s="43">
        <f t="shared" si="107"/>
        <v>410000</v>
      </c>
      <c r="G432" s="47"/>
      <c r="H432" s="43">
        <v>0</v>
      </c>
      <c r="I432" s="47"/>
      <c r="J432" s="43">
        <v>410000</v>
      </c>
      <c r="K432" s="47"/>
      <c r="L432" s="43">
        <v>0</v>
      </c>
      <c r="M432" s="47"/>
      <c r="N432" s="43">
        <v>238000</v>
      </c>
      <c r="O432" s="47"/>
      <c r="P432" s="43">
        <v>172000</v>
      </c>
      <c r="Q432" s="47"/>
      <c r="R432" s="43">
        <v>0</v>
      </c>
      <c r="S432" s="43">
        <f t="shared" si="108"/>
        <v>0</v>
      </c>
      <c r="T432" s="12"/>
      <c r="U432" s="78"/>
    </row>
    <row r="433" spans="1:21" x14ac:dyDescent="0.2">
      <c r="A433" s="9"/>
      <c r="C433" s="6" t="s">
        <v>224</v>
      </c>
      <c r="F433" s="43">
        <f t="shared" si="107"/>
        <v>2823000</v>
      </c>
      <c r="G433" s="47"/>
      <c r="H433" s="43">
        <v>113000</v>
      </c>
      <c r="I433" s="47"/>
      <c r="J433" s="43">
        <v>2710000</v>
      </c>
      <c r="K433" s="47"/>
      <c r="L433" s="43">
        <v>0</v>
      </c>
      <c r="M433" s="47"/>
      <c r="N433" s="43">
        <v>2758000</v>
      </c>
      <c r="O433" s="47"/>
      <c r="P433" s="43">
        <v>682000</v>
      </c>
      <c r="Q433" s="47"/>
      <c r="R433" s="43">
        <v>617000</v>
      </c>
      <c r="S433" s="43">
        <f t="shared" si="108"/>
        <v>0</v>
      </c>
      <c r="T433" s="12"/>
      <c r="U433" s="78"/>
    </row>
    <row r="434" spans="1:21" x14ac:dyDescent="0.2">
      <c r="A434" s="9"/>
      <c r="C434" s="6" t="s">
        <v>225</v>
      </c>
      <c r="F434" s="43">
        <f t="shared" si="107"/>
        <v>5353000</v>
      </c>
      <c r="G434" s="47"/>
      <c r="H434" s="43">
        <v>458000</v>
      </c>
      <c r="I434" s="47"/>
      <c r="J434" s="43">
        <v>4735000</v>
      </c>
      <c r="K434" s="47"/>
      <c r="L434" s="43">
        <v>160000</v>
      </c>
      <c r="M434" s="47"/>
      <c r="N434" s="43">
        <v>7069000</v>
      </c>
      <c r="O434" s="47"/>
      <c r="P434" s="43">
        <v>2631000</v>
      </c>
      <c r="Q434" s="47"/>
      <c r="R434" s="43">
        <v>4347000</v>
      </c>
      <c r="S434" s="43">
        <f t="shared" si="108"/>
        <v>0</v>
      </c>
      <c r="T434" s="12"/>
      <c r="U434" s="78"/>
    </row>
    <row r="435" spans="1:21" x14ac:dyDescent="0.2">
      <c r="A435" s="9"/>
      <c r="C435" s="6" t="s">
        <v>226</v>
      </c>
      <c r="F435" s="43">
        <f t="shared" si="107"/>
        <v>5913000</v>
      </c>
      <c r="G435" s="47"/>
      <c r="H435" s="43">
        <v>1899000</v>
      </c>
      <c r="I435" s="47"/>
      <c r="J435" s="43">
        <v>3704000</v>
      </c>
      <c r="K435" s="47"/>
      <c r="L435" s="43">
        <v>310000</v>
      </c>
      <c r="M435" s="47"/>
      <c r="N435" s="43">
        <v>7418000</v>
      </c>
      <c r="O435" s="47"/>
      <c r="P435" s="43">
        <v>1257000</v>
      </c>
      <c r="Q435" s="47"/>
      <c r="R435" s="43">
        <v>2762000</v>
      </c>
      <c r="S435" s="43">
        <f t="shared" si="108"/>
        <v>0</v>
      </c>
      <c r="T435" s="12"/>
      <c r="U435" s="78"/>
    </row>
    <row r="436" spans="1:21" x14ac:dyDescent="0.2">
      <c r="A436" s="9"/>
      <c r="C436" s="6" t="s">
        <v>244</v>
      </c>
      <c r="F436" s="43">
        <f t="shared" si="107"/>
        <v>-5000</v>
      </c>
      <c r="G436" s="47"/>
      <c r="H436" s="43">
        <v>0</v>
      </c>
      <c r="I436" s="47"/>
      <c r="J436" s="43">
        <v>0</v>
      </c>
      <c r="K436" s="47"/>
      <c r="L436" s="43">
        <v>-5000</v>
      </c>
      <c r="M436" s="47"/>
      <c r="N436" s="43">
        <v>-3000</v>
      </c>
      <c r="O436" s="47"/>
      <c r="P436" s="43">
        <v>-1000</v>
      </c>
      <c r="Q436" s="47"/>
      <c r="R436" s="43">
        <v>1000</v>
      </c>
      <c r="S436" s="43">
        <f t="shared" si="108"/>
        <v>0</v>
      </c>
      <c r="T436" s="12"/>
      <c r="U436" s="78"/>
    </row>
    <row r="437" spans="1:21" x14ac:dyDescent="0.2">
      <c r="A437" s="9"/>
      <c r="C437" s="6" t="s">
        <v>228</v>
      </c>
      <c r="F437" s="43">
        <f t="shared" si="107"/>
        <v>5458000</v>
      </c>
      <c r="G437" s="47"/>
      <c r="H437" s="43">
        <v>356000</v>
      </c>
      <c r="I437" s="47"/>
      <c r="J437" s="43">
        <v>4842000</v>
      </c>
      <c r="K437" s="47"/>
      <c r="L437" s="43">
        <v>260000</v>
      </c>
      <c r="M437" s="47"/>
      <c r="N437" s="43">
        <v>4872000</v>
      </c>
      <c r="O437" s="47"/>
      <c r="P437" s="43">
        <v>3570000</v>
      </c>
      <c r="Q437" s="47"/>
      <c r="R437" s="43">
        <v>2984000</v>
      </c>
      <c r="S437" s="43">
        <f t="shared" si="108"/>
        <v>0</v>
      </c>
      <c r="T437" s="12"/>
      <c r="U437" s="78"/>
    </row>
    <row r="438" spans="1:21" x14ac:dyDescent="0.2">
      <c r="A438" s="9"/>
      <c r="C438" s="6" t="s">
        <v>229</v>
      </c>
      <c r="F438" s="43">
        <f t="shared" si="107"/>
        <v>12115000</v>
      </c>
      <c r="G438" s="47"/>
      <c r="H438" s="43">
        <v>1433000</v>
      </c>
      <c r="I438" s="47"/>
      <c r="J438" s="43">
        <v>9899000</v>
      </c>
      <c r="K438" s="47"/>
      <c r="L438" s="43">
        <v>783000</v>
      </c>
      <c r="M438" s="47"/>
      <c r="N438" s="43">
        <v>10793000</v>
      </c>
      <c r="O438" s="47"/>
      <c r="P438" s="43">
        <v>4431000</v>
      </c>
      <c r="Q438" s="47"/>
      <c r="R438" s="43">
        <v>3109000</v>
      </c>
      <c r="S438" s="43">
        <f t="shared" si="108"/>
        <v>0</v>
      </c>
      <c r="T438" s="12"/>
      <c r="U438" s="78"/>
    </row>
    <row r="439" spans="1:21" x14ac:dyDescent="0.2">
      <c r="A439" s="9"/>
      <c r="C439" s="6" t="s">
        <v>230</v>
      </c>
      <c r="F439" s="43">
        <f t="shared" si="107"/>
        <v>14474000</v>
      </c>
      <c r="G439" s="47"/>
      <c r="H439" s="43">
        <v>567000</v>
      </c>
      <c r="I439" s="47"/>
      <c r="J439" s="43">
        <v>13315000</v>
      </c>
      <c r="K439" s="47"/>
      <c r="L439" s="43">
        <v>592000</v>
      </c>
      <c r="M439" s="47"/>
      <c r="N439" s="43">
        <v>14457000</v>
      </c>
      <c r="O439" s="47"/>
      <c r="P439" s="43">
        <v>6307000</v>
      </c>
      <c r="Q439" s="47"/>
      <c r="R439" s="43">
        <v>6290000</v>
      </c>
      <c r="S439" s="43">
        <f t="shared" si="108"/>
        <v>0</v>
      </c>
      <c r="T439" s="12"/>
      <c r="U439" s="78"/>
    </row>
    <row r="440" spans="1:21" x14ac:dyDescent="0.2">
      <c r="A440" s="9"/>
      <c r="C440" s="6" t="s">
        <v>231</v>
      </c>
      <c r="F440" s="43">
        <f t="shared" si="107"/>
        <v>7985000</v>
      </c>
      <c r="G440" s="47"/>
      <c r="H440" s="43">
        <v>282000</v>
      </c>
      <c r="I440" s="47"/>
      <c r="J440" s="43">
        <v>7660000</v>
      </c>
      <c r="K440" s="47"/>
      <c r="L440" s="43">
        <v>43000</v>
      </c>
      <c r="M440" s="47"/>
      <c r="N440" s="43">
        <v>9066000</v>
      </c>
      <c r="O440" s="47"/>
      <c r="P440" s="43">
        <v>2324000</v>
      </c>
      <c r="Q440" s="47"/>
      <c r="R440" s="43">
        <v>3405000</v>
      </c>
      <c r="S440" s="43">
        <f t="shared" si="108"/>
        <v>0</v>
      </c>
      <c r="T440" s="12"/>
      <c r="U440" s="78"/>
    </row>
    <row r="441" spans="1:21" x14ac:dyDescent="0.2">
      <c r="A441" s="9"/>
      <c r="B441" s="9"/>
      <c r="C441" s="6" t="s">
        <v>232</v>
      </c>
      <c r="F441" s="43">
        <f t="shared" si="107"/>
        <v>8092000</v>
      </c>
      <c r="G441" s="47"/>
      <c r="H441" s="43">
        <v>1416000</v>
      </c>
      <c r="I441" s="47"/>
      <c r="J441" s="43">
        <v>6576000</v>
      </c>
      <c r="K441" s="47"/>
      <c r="L441" s="43">
        <v>100000</v>
      </c>
      <c r="M441" s="47"/>
      <c r="N441" s="43">
        <v>8908000</v>
      </c>
      <c r="O441" s="47"/>
      <c r="P441" s="43">
        <v>3388000</v>
      </c>
      <c r="Q441" s="47"/>
      <c r="R441" s="43">
        <v>4204000</v>
      </c>
      <c r="S441" s="43">
        <f t="shared" si="108"/>
        <v>0</v>
      </c>
      <c r="T441" s="12"/>
      <c r="U441" s="78"/>
    </row>
    <row r="442" spans="1:21" x14ac:dyDescent="0.2">
      <c r="A442" s="9"/>
      <c r="B442" s="9"/>
      <c r="C442" s="6" t="s">
        <v>233</v>
      </c>
      <c r="F442" s="43">
        <f t="shared" si="107"/>
        <v>21697000</v>
      </c>
      <c r="G442" s="47"/>
      <c r="H442" s="43">
        <v>1956000</v>
      </c>
      <c r="I442" s="47"/>
      <c r="J442" s="43">
        <v>18154000</v>
      </c>
      <c r="K442" s="47"/>
      <c r="L442" s="43">
        <v>1587000</v>
      </c>
      <c r="M442" s="47"/>
      <c r="N442" s="43">
        <v>19211000</v>
      </c>
      <c r="O442" s="47"/>
      <c r="P442" s="43">
        <v>11508000</v>
      </c>
      <c r="Q442" s="47"/>
      <c r="R442" s="43">
        <v>9022000</v>
      </c>
      <c r="S442" s="43">
        <f t="shared" si="108"/>
        <v>0</v>
      </c>
      <c r="T442" s="12"/>
      <c r="U442" s="78"/>
    </row>
    <row r="443" spans="1:21" x14ac:dyDescent="0.2">
      <c r="A443" s="9"/>
      <c r="B443" s="16"/>
      <c r="C443" s="6" t="s">
        <v>234</v>
      </c>
      <c r="F443" s="43">
        <f t="shared" si="107"/>
        <v>2352000</v>
      </c>
      <c r="G443" s="47"/>
      <c r="H443" s="43">
        <v>1281000</v>
      </c>
      <c r="I443" s="47"/>
      <c r="J443" s="43">
        <v>1066000</v>
      </c>
      <c r="K443" s="47"/>
      <c r="L443" s="43">
        <v>5000</v>
      </c>
      <c r="M443" s="47"/>
      <c r="N443" s="43">
        <v>1470000</v>
      </c>
      <c r="O443" s="47"/>
      <c r="P443" s="43">
        <v>1017000</v>
      </c>
      <c r="Q443" s="47"/>
      <c r="R443" s="43">
        <v>135000</v>
      </c>
      <c r="S443" s="43">
        <f t="shared" si="108"/>
        <v>0</v>
      </c>
      <c r="T443" s="12"/>
      <c r="U443" s="78"/>
    </row>
    <row r="444" spans="1:21" x14ac:dyDescent="0.2">
      <c r="A444" s="9"/>
      <c r="B444" s="9"/>
      <c r="C444" s="6" t="s">
        <v>235</v>
      </c>
      <c r="F444" s="43">
        <f t="shared" si="107"/>
        <v>3951000</v>
      </c>
      <c r="G444" s="47"/>
      <c r="H444" s="43">
        <v>180000</v>
      </c>
      <c r="I444" s="47"/>
      <c r="J444" s="43">
        <v>3715000</v>
      </c>
      <c r="K444" s="47"/>
      <c r="L444" s="43">
        <v>56000</v>
      </c>
      <c r="M444" s="47"/>
      <c r="N444" s="43">
        <v>3518000</v>
      </c>
      <c r="O444" s="47"/>
      <c r="P444" s="43">
        <v>1553000</v>
      </c>
      <c r="Q444" s="47"/>
      <c r="R444" s="43">
        <v>1120000</v>
      </c>
      <c r="S444" s="43">
        <f t="shared" si="108"/>
        <v>0</v>
      </c>
      <c r="T444" s="12"/>
      <c r="U444" s="78"/>
    </row>
    <row r="445" spans="1:21" x14ac:dyDescent="0.2">
      <c r="A445" s="9"/>
      <c r="B445" s="9"/>
      <c r="C445" s="6" t="s">
        <v>236</v>
      </c>
      <c r="F445" s="43">
        <f t="shared" si="107"/>
        <v>1139000</v>
      </c>
      <c r="G445" s="47"/>
      <c r="H445" s="43">
        <v>-1000</v>
      </c>
      <c r="I445" s="47"/>
      <c r="J445" s="43">
        <v>1075000</v>
      </c>
      <c r="K445" s="47"/>
      <c r="L445" s="43">
        <v>65000</v>
      </c>
      <c r="M445" s="47"/>
      <c r="N445" s="43">
        <v>1349000</v>
      </c>
      <c r="O445" s="47"/>
      <c r="P445" s="43">
        <v>489000</v>
      </c>
      <c r="Q445" s="47"/>
      <c r="R445" s="43">
        <v>699000</v>
      </c>
      <c r="S445" s="43">
        <f t="shared" si="108"/>
        <v>0</v>
      </c>
      <c r="T445" s="12"/>
      <c r="U445" s="78"/>
    </row>
    <row r="446" spans="1:21" s="78" customFormat="1" x14ac:dyDescent="0.2">
      <c r="A446" s="53"/>
      <c r="B446" s="53"/>
      <c r="C446" s="78" t="s">
        <v>499</v>
      </c>
      <c r="D446" s="53"/>
      <c r="F446" s="43">
        <f t="shared" ref="F446" si="109">SUM(H446:L446)</f>
        <v>3000</v>
      </c>
      <c r="G446" s="47"/>
      <c r="H446" s="43">
        <v>0</v>
      </c>
      <c r="I446" s="47"/>
      <c r="J446" s="43">
        <v>3000</v>
      </c>
      <c r="K446" s="47"/>
      <c r="L446" s="43">
        <v>0</v>
      </c>
      <c r="M446" s="47"/>
      <c r="N446" s="43">
        <v>2000</v>
      </c>
      <c r="O446" s="47"/>
      <c r="P446" s="43">
        <v>2000</v>
      </c>
      <c r="Q446" s="47"/>
      <c r="R446" s="43">
        <v>1000</v>
      </c>
      <c r="S446" s="43">
        <f t="shared" ref="S446" si="110">SUM(N446:P446)-R446-F446</f>
        <v>0</v>
      </c>
      <c r="T446" s="77"/>
    </row>
    <row r="447" spans="1:21" x14ac:dyDescent="0.2">
      <c r="A447" s="9"/>
      <c r="B447" s="9"/>
      <c r="C447" s="6" t="s">
        <v>237</v>
      </c>
      <c r="F447" s="43">
        <f t="shared" si="107"/>
        <v>27393000</v>
      </c>
      <c r="G447" s="47"/>
      <c r="H447" s="43">
        <v>1651000</v>
      </c>
      <c r="I447" s="47"/>
      <c r="J447" s="43">
        <v>24666000</v>
      </c>
      <c r="K447" s="47"/>
      <c r="L447" s="43">
        <v>1076000</v>
      </c>
      <c r="M447" s="47"/>
      <c r="N447" s="43">
        <v>21007000</v>
      </c>
      <c r="O447" s="47"/>
      <c r="P447" s="43">
        <v>8914000</v>
      </c>
      <c r="Q447" s="47"/>
      <c r="R447" s="43">
        <v>2528000</v>
      </c>
      <c r="S447" s="43">
        <f t="shared" si="108"/>
        <v>0</v>
      </c>
      <c r="T447" s="12"/>
      <c r="U447" s="78"/>
    </row>
    <row r="448" spans="1:21" x14ac:dyDescent="0.2">
      <c r="A448" s="9"/>
      <c r="B448" s="9"/>
      <c r="C448" s="6" t="s">
        <v>122</v>
      </c>
      <c r="F448" s="43">
        <f t="shared" si="107"/>
        <v>5652000</v>
      </c>
      <c r="G448" s="47"/>
      <c r="H448" s="43">
        <v>1933000</v>
      </c>
      <c r="I448" s="47"/>
      <c r="J448" s="43">
        <v>3230000</v>
      </c>
      <c r="K448" s="47"/>
      <c r="L448" s="43">
        <v>489000</v>
      </c>
      <c r="M448" s="47"/>
      <c r="N448" s="43">
        <v>3518000</v>
      </c>
      <c r="O448" s="47"/>
      <c r="P448" s="43">
        <v>2432000</v>
      </c>
      <c r="Q448" s="47"/>
      <c r="R448" s="43">
        <v>298000</v>
      </c>
      <c r="S448" s="43">
        <f t="shared" si="108"/>
        <v>0</v>
      </c>
      <c r="T448" s="12"/>
      <c r="U448" s="78"/>
    </row>
    <row r="449" spans="1:21" x14ac:dyDescent="0.2">
      <c r="A449" s="9"/>
      <c r="B449" s="9"/>
      <c r="C449" s="6" t="s">
        <v>238</v>
      </c>
      <c r="F449" s="43">
        <f t="shared" si="107"/>
        <v>4150000</v>
      </c>
      <c r="G449" s="47"/>
      <c r="H449" s="43">
        <v>425000</v>
      </c>
      <c r="I449" s="47"/>
      <c r="J449" s="43">
        <v>3621000</v>
      </c>
      <c r="K449" s="47"/>
      <c r="L449" s="43">
        <v>104000</v>
      </c>
      <c r="M449" s="47"/>
      <c r="N449" s="43">
        <v>4706000</v>
      </c>
      <c r="O449" s="47"/>
      <c r="P449" s="43">
        <v>1299000</v>
      </c>
      <c r="Q449" s="47"/>
      <c r="R449" s="43">
        <v>1855000</v>
      </c>
      <c r="S449" s="43">
        <f t="shared" si="108"/>
        <v>0</v>
      </c>
      <c r="T449" s="12"/>
      <c r="U449" s="78"/>
    </row>
    <row r="450" spans="1:21" x14ac:dyDescent="0.2">
      <c r="A450" s="9"/>
      <c r="B450" s="9"/>
      <c r="C450" s="6" t="s">
        <v>239</v>
      </c>
      <c r="F450" s="43">
        <f t="shared" si="107"/>
        <v>1152000</v>
      </c>
      <c r="G450" s="47"/>
      <c r="H450" s="43">
        <v>0</v>
      </c>
      <c r="I450" s="47"/>
      <c r="J450" s="43">
        <v>1152000</v>
      </c>
      <c r="K450" s="47"/>
      <c r="L450" s="43">
        <v>0</v>
      </c>
      <c r="M450" s="47"/>
      <c r="N450" s="43">
        <v>2842000</v>
      </c>
      <c r="O450" s="47"/>
      <c r="P450" s="43">
        <v>564000</v>
      </c>
      <c r="Q450" s="47"/>
      <c r="R450" s="43">
        <v>2254000</v>
      </c>
      <c r="S450" s="43">
        <f t="shared" si="108"/>
        <v>0</v>
      </c>
      <c r="T450" s="12"/>
      <c r="U450" s="78"/>
    </row>
    <row r="451" spans="1:21" x14ac:dyDescent="0.2">
      <c r="A451" s="9"/>
      <c r="B451" s="9"/>
      <c r="C451" s="6" t="s">
        <v>240</v>
      </c>
      <c r="F451" s="43">
        <f t="shared" si="107"/>
        <v>11863000</v>
      </c>
      <c r="G451" s="47"/>
      <c r="H451" s="43">
        <v>6411000</v>
      </c>
      <c r="I451" s="47"/>
      <c r="J451" s="43">
        <v>295000</v>
      </c>
      <c r="K451" s="47"/>
      <c r="L451" s="43">
        <v>5157000</v>
      </c>
      <c r="M451" s="47"/>
      <c r="N451" s="43">
        <v>7966000</v>
      </c>
      <c r="O451" s="47"/>
      <c r="P451" s="43">
        <v>3952000</v>
      </c>
      <c r="Q451" s="47"/>
      <c r="R451" s="43">
        <v>55000</v>
      </c>
      <c r="S451" s="43">
        <f t="shared" si="108"/>
        <v>0</v>
      </c>
      <c r="T451" s="12"/>
      <c r="U451" s="78"/>
    </row>
    <row r="452" spans="1:21" s="78" customFormat="1" x14ac:dyDescent="0.2">
      <c r="A452" s="53"/>
      <c r="B452" s="53"/>
      <c r="C452" s="78" t="s">
        <v>500</v>
      </c>
      <c r="D452" s="53"/>
      <c r="F452" s="43">
        <f t="shared" ref="F452" si="111">SUM(H452:L452)</f>
        <v>0</v>
      </c>
      <c r="G452" s="47"/>
      <c r="H452" s="43">
        <v>0</v>
      </c>
      <c r="I452" s="47"/>
      <c r="J452" s="43">
        <v>0</v>
      </c>
      <c r="K452" s="47"/>
      <c r="L452" s="43">
        <v>0</v>
      </c>
      <c r="M452" s="47"/>
      <c r="N452" s="43">
        <v>0</v>
      </c>
      <c r="O452" s="47"/>
      <c r="P452" s="43">
        <v>0</v>
      </c>
      <c r="Q452" s="47"/>
      <c r="R452" s="43">
        <v>0</v>
      </c>
      <c r="S452" s="43">
        <f t="shared" ref="S452" si="112">SUM(N452:P452)-R452-F452</f>
        <v>0</v>
      </c>
      <c r="T452" s="77"/>
    </row>
    <row r="453" spans="1:21" x14ac:dyDescent="0.2">
      <c r="A453" s="9"/>
      <c r="B453" s="9"/>
      <c r="C453" s="6" t="s">
        <v>241</v>
      </c>
      <c r="F453" s="43">
        <f t="shared" si="107"/>
        <v>-287000</v>
      </c>
      <c r="G453" s="47"/>
      <c r="H453" s="43">
        <v>0</v>
      </c>
      <c r="I453" s="47"/>
      <c r="J453" s="43">
        <v>-287000</v>
      </c>
      <c r="K453" s="47"/>
      <c r="L453" s="43">
        <v>0</v>
      </c>
      <c r="M453" s="47"/>
      <c r="N453" s="43">
        <v>16000</v>
      </c>
      <c r="O453" s="47"/>
      <c r="P453" s="43">
        <v>-168000</v>
      </c>
      <c r="Q453" s="47"/>
      <c r="R453" s="43">
        <v>135000</v>
      </c>
      <c r="S453" s="43">
        <f t="shared" si="108"/>
        <v>0</v>
      </c>
      <c r="T453" s="12"/>
      <c r="U453" s="78"/>
    </row>
    <row r="454" spans="1:21" x14ac:dyDescent="0.2">
      <c r="A454" s="9"/>
      <c r="B454" s="9"/>
      <c r="C454" s="6" t="s">
        <v>242</v>
      </c>
      <c r="F454" s="46">
        <f t="shared" ref="F454" si="113">SUM(H454:L454)</f>
        <v>3895000</v>
      </c>
      <c r="G454" s="47"/>
      <c r="H454" s="46">
        <v>519000</v>
      </c>
      <c r="I454" s="47"/>
      <c r="J454" s="46">
        <v>3376000</v>
      </c>
      <c r="K454" s="47"/>
      <c r="L454" s="46">
        <v>0</v>
      </c>
      <c r="M454" s="47"/>
      <c r="N454" s="46">
        <v>4126000</v>
      </c>
      <c r="O454" s="47"/>
      <c r="P454" s="46">
        <v>707000</v>
      </c>
      <c r="Q454" s="47"/>
      <c r="R454" s="46">
        <v>938000</v>
      </c>
      <c r="S454" s="43">
        <f t="shared" si="108"/>
        <v>0</v>
      </c>
      <c r="T454" s="12"/>
      <c r="U454" s="78"/>
    </row>
    <row r="455" spans="1:21" x14ac:dyDescent="0.2">
      <c r="A455" s="9"/>
      <c r="B455" s="9"/>
      <c r="G455" s="47"/>
      <c r="I455" s="47"/>
      <c r="K455" s="47"/>
      <c r="M455" s="47"/>
      <c r="O455" s="47"/>
      <c r="Q455" s="47"/>
      <c r="T455" s="12"/>
    </row>
    <row r="456" spans="1:21" x14ac:dyDescent="0.2">
      <c r="B456" s="9"/>
      <c r="E456" s="6" t="s">
        <v>4</v>
      </c>
      <c r="F456" s="46">
        <f>SUM(F415:F454)</f>
        <v>322458000</v>
      </c>
      <c r="G456" s="48"/>
      <c r="H456" s="46">
        <f>SUM(H415:H454)</f>
        <v>40835000</v>
      </c>
      <c r="I456" s="48"/>
      <c r="J456" s="46">
        <f>SUM(J415:J454)</f>
        <v>265565000</v>
      </c>
      <c r="K456" s="48"/>
      <c r="L456" s="46">
        <f>SUM(L415:L454)</f>
        <v>16058000</v>
      </c>
      <c r="M456" s="48"/>
      <c r="N456" s="46">
        <f>SUM(N415:N454)</f>
        <v>303606000</v>
      </c>
      <c r="O456" s="48"/>
      <c r="P456" s="46">
        <f>SUM(P415:P454)</f>
        <v>134619000</v>
      </c>
      <c r="Q456" s="48"/>
      <c r="R456" s="46">
        <f>SUM(R415:R454)</f>
        <v>115767000</v>
      </c>
      <c r="T456" s="12"/>
    </row>
    <row r="457" spans="1:21" x14ac:dyDescent="0.2">
      <c r="B457" s="9"/>
      <c r="G457" s="47"/>
      <c r="I457" s="47"/>
      <c r="K457" s="47"/>
      <c r="M457" s="47"/>
      <c r="O457" s="47"/>
      <c r="Q457" s="47"/>
      <c r="T457" s="12"/>
    </row>
    <row r="458" spans="1:21" x14ac:dyDescent="0.2">
      <c r="B458" s="6" t="s">
        <v>26</v>
      </c>
      <c r="G458" s="47"/>
      <c r="I458" s="47"/>
      <c r="K458" s="47"/>
      <c r="M458" s="47"/>
      <c r="O458" s="47"/>
      <c r="Q458" s="47"/>
      <c r="T458" s="12"/>
    </row>
    <row r="459" spans="1:21" x14ac:dyDescent="0.2">
      <c r="B459" s="9"/>
      <c r="C459" s="6" t="s">
        <v>208</v>
      </c>
      <c r="F459" s="43">
        <f>SUM(H459:L459)</f>
        <v>138000</v>
      </c>
      <c r="G459" s="47"/>
      <c r="H459" s="43">
        <v>0</v>
      </c>
      <c r="I459" s="47"/>
      <c r="J459" s="43">
        <v>1000</v>
      </c>
      <c r="K459" s="47"/>
      <c r="L459" s="43">
        <v>137000</v>
      </c>
      <c r="M459" s="47"/>
      <c r="N459" s="43">
        <v>64000</v>
      </c>
      <c r="O459" s="47"/>
      <c r="P459" s="43">
        <v>74000</v>
      </c>
      <c r="Q459" s="47"/>
      <c r="R459" s="43">
        <v>0</v>
      </c>
      <c r="S459" s="43">
        <f t="shared" ref="S459:S493" si="114">SUM(N459:P459)-R459-F459</f>
        <v>0</v>
      </c>
      <c r="T459" s="12"/>
    </row>
    <row r="460" spans="1:21" x14ac:dyDescent="0.2">
      <c r="B460" s="9"/>
      <c r="C460" s="6" t="s">
        <v>209</v>
      </c>
      <c r="F460" s="43">
        <f t="shared" ref="F460:F492" si="115">SUM(H460:L460)</f>
        <v>6987000</v>
      </c>
      <c r="G460" s="47"/>
      <c r="H460" s="43">
        <v>60000</v>
      </c>
      <c r="I460" s="47"/>
      <c r="J460" s="43">
        <v>740000</v>
      </c>
      <c r="K460" s="47"/>
      <c r="L460" s="43">
        <v>6187000</v>
      </c>
      <c r="M460" s="47"/>
      <c r="N460" s="43">
        <v>3412000</v>
      </c>
      <c r="O460" s="47"/>
      <c r="P460" s="43">
        <v>3645000</v>
      </c>
      <c r="Q460" s="47"/>
      <c r="R460" s="43">
        <v>70000</v>
      </c>
      <c r="S460" s="43">
        <f t="shared" si="114"/>
        <v>0</v>
      </c>
      <c r="T460" s="12"/>
      <c r="U460" s="78"/>
    </row>
    <row r="461" spans="1:21" x14ac:dyDescent="0.2">
      <c r="B461" s="9"/>
      <c r="C461" s="6" t="s">
        <v>210</v>
      </c>
      <c r="F461" s="43">
        <f t="shared" si="115"/>
        <v>3680000</v>
      </c>
      <c r="G461" s="47"/>
      <c r="H461" s="43">
        <v>93000</v>
      </c>
      <c r="I461" s="47"/>
      <c r="J461" s="43">
        <v>12000</v>
      </c>
      <c r="K461" s="47"/>
      <c r="L461" s="43">
        <v>3575000</v>
      </c>
      <c r="M461" s="47"/>
      <c r="N461" s="43">
        <v>2045000</v>
      </c>
      <c r="O461" s="47"/>
      <c r="P461" s="43">
        <v>1635000</v>
      </c>
      <c r="Q461" s="47"/>
      <c r="R461" s="43">
        <v>0</v>
      </c>
      <c r="S461" s="43">
        <f t="shared" si="114"/>
        <v>0</v>
      </c>
      <c r="T461" s="12"/>
      <c r="U461" s="78"/>
    </row>
    <row r="462" spans="1:21" s="52" customFormat="1" x14ac:dyDescent="0.2">
      <c r="B462" s="53"/>
      <c r="C462" s="52" t="s">
        <v>467</v>
      </c>
      <c r="D462" s="53"/>
      <c r="F462" s="43">
        <f t="shared" si="115"/>
        <v>2795000</v>
      </c>
      <c r="G462" s="47"/>
      <c r="H462" s="43">
        <v>200000</v>
      </c>
      <c r="I462" s="47"/>
      <c r="J462" s="43">
        <v>21000</v>
      </c>
      <c r="K462" s="47"/>
      <c r="L462" s="43">
        <v>2574000</v>
      </c>
      <c r="M462" s="47"/>
      <c r="N462" s="43">
        <v>835000</v>
      </c>
      <c r="O462" s="47"/>
      <c r="P462" s="43">
        <v>1960000</v>
      </c>
      <c r="Q462" s="47"/>
      <c r="R462" s="43">
        <v>0</v>
      </c>
      <c r="S462" s="43">
        <f t="shared" si="114"/>
        <v>0</v>
      </c>
      <c r="T462" s="12"/>
      <c r="U462" s="78"/>
    </row>
    <row r="463" spans="1:21" x14ac:dyDescent="0.2">
      <c r="B463" s="23"/>
      <c r="C463" s="6" t="s">
        <v>243</v>
      </c>
      <c r="F463" s="43">
        <f t="shared" si="115"/>
        <v>3957000</v>
      </c>
      <c r="G463" s="47"/>
      <c r="H463" s="43">
        <v>0</v>
      </c>
      <c r="I463" s="47"/>
      <c r="J463" s="43">
        <v>400000</v>
      </c>
      <c r="K463" s="47"/>
      <c r="L463" s="43">
        <v>3557000</v>
      </c>
      <c r="M463" s="47"/>
      <c r="N463" s="43">
        <v>1636000</v>
      </c>
      <c r="O463" s="47"/>
      <c r="P463" s="43">
        <v>2676000</v>
      </c>
      <c r="Q463" s="47"/>
      <c r="R463" s="43">
        <v>355000</v>
      </c>
      <c r="S463" s="43">
        <f t="shared" si="114"/>
        <v>0</v>
      </c>
      <c r="T463" s="12"/>
      <c r="U463" s="78"/>
    </row>
    <row r="464" spans="1:21" x14ac:dyDescent="0.2">
      <c r="B464" s="9"/>
      <c r="C464" s="6" t="s">
        <v>212</v>
      </c>
      <c r="F464" s="43">
        <f t="shared" si="115"/>
        <v>4956000</v>
      </c>
      <c r="G464" s="47"/>
      <c r="H464" s="43">
        <v>0</v>
      </c>
      <c r="I464" s="47"/>
      <c r="J464" s="43">
        <v>325000</v>
      </c>
      <c r="K464" s="47"/>
      <c r="L464" s="43">
        <v>4631000</v>
      </c>
      <c r="M464" s="47"/>
      <c r="N464" s="43">
        <v>2410000</v>
      </c>
      <c r="O464" s="47"/>
      <c r="P464" s="43">
        <v>2545000</v>
      </c>
      <c r="Q464" s="47"/>
      <c r="R464" s="43">
        <v>-1000</v>
      </c>
      <c r="S464" s="43">
        <f t="shared" si="114"/>
        <v>0</v>
      </c>
      <c r="T464" s="12"/>
      <c r="U464" s="78"/>
    </row>
    <row r="465" spans="2:21" x14ac:dyDescent="0.2">
      <c r="B465" s="9"/>
      <c r="C465" s="6" t="s">
        <v>213</v>
      </c>
      <c r="F465" s="43">
        <f t="shared" si="115"/>
        <v>870000</v>
      </c>
      <c r="G465" s="47"/>
      <c r="H465" s="43">
        <v>0</v>
      </c>
      <c r="I465" s="47"/>
      <c r="J465" s="43">
        <v>16000</v>
      </c>
      <c r="K465" s="47"/>
      <c r="L465" s="43">
        <v>854000</v>
      </c>
      <c r="M465" s="47"/>
      <c r="N465" s="43">
        <v>553000</v>
      </c>
      <c r="O465" s="47"/>
      <c r="P465" s="43">
        <v>317000</v>
      </c>
      <c r="Q465" s="47"/>
      <c r="R465" s="43">
        <v>0</v>
      </c>
      <c r="S465" s="43">
        <f t="shared" si="114"/>
        <v>0</v>
      </c>
      <c r="T465" s="12"/>
      <c r="U465" s="78"/>
    </row>
    <row r="466" spans="2:21" x14ac:dyDescent="0.2">
      <c r="B466" s="9"/>
      <c r="C466" s="6" t="s">
        <v>214</v>
      </c>
      <c r="F466" s="43">
        <f t="shared" si="115"/>
        <v>4208000</v>
      </c>
      <c r="G466" s="47"/>
      <c r="H466" s="43">
        <v>5000</v>
      </c>
      <c r="I466" s="47"/>
      <c r="J466" s="43">
        <v>2000</v>
      </c>
      <c r="K466" s="47"/>
      <c r="L466" s="43">
        <v>4201000</v>
      </c>
      <c r="M466" s="47"/>
      <c r="N466" s="43">
        <v>2022000</v>
      </c>
      <c r="O466" s="47"/>
      <c r="P466" s="43">
        <v>2185000</v>
      </c>
      <c r="Q466" s="47"/>
      <c r="R466" s="43">
        <v>-1000</v>
      </c>
      <c r="S466" s="43">
        <f t="shared" si="114"/>
        <v>0</v>
      </c>
      <c r="T466" s="12"/>
      <c r="U466" s="78"/>
    </row>
    <row r="467" spans="2:21" x14ac:dyDescent="0.2">
      <c r="B467" s="9"/>
      <c r="C467" s="6" t="s">
        <v>215</v>
      </c>
      <c r="F467" s="43">
        <f t="shared" si="115"/>
        <v>149000</v>
      </c>
      <c r="G467" s="47"/>
      <c r="H467" s="43">
        <v>0</v>
      </c>
      <c r="I467" s="47"/>
      <c r="J467" s="43">
        <v>17000</v>
      </c>
      <c r="K467" s="47"/>
      <c r="L467" s="43">
        <v>132000</v>
      </c>
      <c r="M467" s="47"/>
      <c r="N467" s="43">
        <v>103000</v>
      </c>
      <c r="O467" s="47"/>
      <c r="P467" s="43">
        <v>45000</v>
      </c>
      <c r="Q467" s="47"/>
      <c r="R467" s="43">
        <v>-1000</v>
      </c>
      <c r="S467" s="43">
        <f t="shared" si="114"/>
        <v>0</v>
      </c>
      <c r="T467" s="12"/>
      <c r="U467" s="78"/>
    </row>
    <row r="468" spans="2:21" x14ac:dyDescent="0.2">
      <c r="B468" s="9"/>
      <c r="C468" s="6" t="s">
        <v>22</v>
      </c>
      <c r="F468" s="43">
        <f t="shared" si="115"/>
        <v>15476000</v>
      </c>
      <c r="G468" s="47"/>
      <c r="H468" s="43">
        <v>3677000</v>
      </c>
      <c r="I468" s="47"/>
      <c r="J468" s="43">
        <v>3879000</v>
      </c>
      <c r="K468" s="47"/>
      <c r="L468" s="43">
        <v>7920000</v>
      </c>
      <c r="M468" s="47"/>
      <c r="N468" s="43">
        <v>7911000</v>
      </c>
      <c r="O468" s="47"/>
      <c r="P468" s="43">
        <v>7723000</v>
      </c>
      <c r="Q468" s="47"/>
      <c r="R468" s="43">
        <v>158000</v>
      </c>
      <c r="S468" s="43">
        <f t="shared" si="114"/>
        <v>0</v>
      </c>
      <c r="T468" s="12"/>
      <c r="U468" s="78"/>
    </row>
    <row r="469" spans="2:21" x14ac:dyDescent="0.2">
      <c r="B469" s="9"/>
      <c r="C469" s="6" t="s">
        <v>216</v>
      </c>
      <c r="F469" s="43">
        <f t="shared" si="115"/>
        <v>1774000</v>
      </c>
      <c r="G469" s="47"/>
      <c r="H469" s="43">
        <v>0</v>
      </c>
      <c r="I469" s="47"/>
      <c r="J469" s="43">
        <v>282000</v>
      </c>
      <c r="K469" s="47"/>
      <c r="L469" s="43">
        <v>1492000</v>
      </c>
      <c r="M469" s="47"/>
      <c r="N469" s="43">
        <v>898000</v>
      </c>
      <c r="O469" s="47"/>
      <c r="P469" s="43">
        <v>876000</v>
      </c>
      <c r="Q469" s="47"/>
      <c r="R469" s="43">
        <v>0</v>
      </c>
      <c r="S469" s="43">
        <f t="shared" si="114"/>
        <v>0</v>
      </c>
      <c r="T469" s="12"/>
      <c r="U469" s="78"/>
    </row>
    <row r="470" spans="2:21" x14ac:dyDescent="0.2">
      <c r="B470" s="9"/>
      <c r="C470" s="6" t="s">
        <v>218</v>
      </c>
      <c r="F470" s="43">
        <f t="shared" si="115"/>
        <v>2004000</v>
      </c>
      <c r="G470" s="47"/>
      <c r="H470" s="43">
        <v>13000</v>
      </c>
      <c r="I470" s="47"/>
      <c r="J470" s="43">
        <v>220000</v>
      </c>
      <c r="K470" s="47"/>
      <c r="L470" s="43">
        <v>1771000</v>
      </c>
      <c r="M470" s="47"/>
      <c r="N470" s="43">
        <v>974000</v>
      </c>
      <c r="O470" s="47"/>
      <c r="P470" s="43">
        <v>1030000</v>
      </c>
      <c r="Q470" s="47"/>
      <c r="R470" s="43">
        <v>0</v>
      </c>
      <c r="S470" s="43">
        <f t="shared" si="114"/>
        <v>0</v>
      </c>
      <c r="T470" s="12"/>
      <c r="U470" s="78"/>
    </row>
    <row r="471" spans="2:21" x14ac:dyDescent="0.2">
      <c r="B471" s="9"/>
      <c r="C471" s="6" t="s">
        <v>219</v>
      </c>
      <c r="F471" s="43">
        <f t="shared" si="115"/>
        <v>2017000</v>
      </c>
      <c r="G471" s="47"/>
      <c r="H471" s="43">
        <v>0</v>
      </c>
      <c r="I471" s="47"/>
      <c r="J471" s="43">
        <v>426000</v>
      </c>
      <c r="K471" s="47"/>
      <c r="L471" s="43">
        <v>1591000</v>
      </c>
      <c r="M471" s="47"/>
      <c r="N471" s="43">
        <v>1266000</v>
      </c>
      <c r="O471" s="47"/>
      <c r="P471" s="43">
        <v>762000</v>
      </c>
      <c r="Q471" s="47"/>
      <c r="R471" s="43">
        <v>11000</v>
      </c>
      <c r="S471" s="43">
        <f t="shared" si="114"/>
        <v>0</v>
      </c>
      <c r="T471" s="12"/>
      <c r="U471" s="78"/>
    </row>
    <row r="472" spans="2:21" x14ac:dyDescent="0.2">
      <c r="B472" s="9"/>
      <c r="C472" s="6" t="s">
        <v>220</v>
      </c>
      <c r="F472" s="43">
        <f t="shared" si="115"/>
        <v>17419000</v>
      </c>
      <c r="G472" s="47"/>
      <c r="H472" s="43">
        <v>182000</v>
      </c>
      <c r="I472" s="47"/>
      <c r="J472" s="43">
        <v>1453000</v>
      </c>
      <c r="K472" s="47"/>
      <c r="L472" s="43">
        <v>15784000</v>
      </c>
      <c r="M472" s="47"/>
      <c r="N472" s="43">
        <v>9849000</v>
      </c>
      <c r="O472" s="47"/>
      <c r="P472" s="43">
        <v>7570000</v>
      </c>
      <c r="Q472" s="47"/>
      <c r="R472" s="43">
        <v>0</v>
      </c>
      <c r="S472" s="43">
        <f t="shared" si="114"/>
        <v>0</v>
      </c>
      <c r="T472" s="12"/>
      <c r="U472" s="78"/>
    </row>
    <row r="473" spans="2:21" x14ac:dyDescent="0.2">
      <c r="B473" s="9"/>
      <c r="C473" s="6" t="s">
        <v>221</v>
      </c>
      <c r="F473" s="43">
        <f t="shared" si="115"/>
        <v>3638000</v>
      </c>
      <c r="G473" s="47"/>
      <c r="H473" s="43">
        <v>2897000</v>
      </c>
      <c r="I473" s="47"/>
      <c r="J473" s="43">
        <v>103000</v>
      </c>
      <c r="K473" s="47"/>
      <c r="L473" s="43">
        <v>638000</v>
      </c>
      <c r="M473" s="47"/>
      <c r="N473" s="43">
        <v>2051000</v>
      </c>
      <c r="O473" s="47"/>
      <c r="P473" s="43">
        <v>1719000</v>
      </c>
      <c r="Q473" s="47"/>
      <c r="R473" s="43">
        <v>132000</v>
      </c>
      <c r="S473" s="43">
        <f t="shared" si="114"/>
        <v>0</v>
      </c>
      <c r="T473" s="12"/>
      <c r="U473" s="78"/>
    </row>
    <row r="474" spans="2:21" x14ac:dyDescent="0.2">
      <c r="B474" s="9"/>
      <c r="C474" s="6" t="s">
        <v>223</v>
      </c>
      <c r="F474" s="43">
        <f t="shared" si="115"/>
        <v>6507000</v>
      </c>
      <c r="G474" s="47"/>
      <c r="H474" s="43">
        <v>52000</v>
      </c>
      <c r="I474" s="47"/>
      <c r="J474" s="43">
        <v>139000</v>
      </c>
      <c r="K474" s="47"/>
      <c r="L474" s="43">
        <v>6316000</v>
      </c>
      <c r="M474" s="47"/>
      <c r="N474" s="43">
        <v>2945000</v>
      </c>
      <c r="O474" s="47"/>
      <c r="P474" s="43">
        <v>3568000</v>
      </c>
      <c r="Q474" s="47"/>
      <c r="R474" s="43">
        <v>6000</v>
      </c>
      <c r="S474" s="43">
        <f t="shared" si="114"/>
        <v>0</v>
      </c>
      <c r="T474" s="12"/>
      <c r="U474" s="78"/>
    </row>
    <row r="475" spans="2:21" x14ac:dyDescent="0.2">
      <c r="B475" s="23"/>
      <c r="C475" s="6" t="s">
        <v>225</v>
      </c>
      <c r="F475" s="43">
        <f t="shared" si="115"/>
        <v>1173000</v>
      </c>
      <c r="G475" s="47"/>
      <c r="H475" s="43">
        <v>0</v>
      </c>
      <c r="I475" s="47"/>
      <c r="J475" s="43">
        <v>13000</v>
      </c>
      <c r="K475" s="47"/>
      <c r="L475" s="43">
        <v>1160000</v>
      </c>
      <c r="M475" s="47"/>
      <c r="N475" s="43">
        <v>580000</v>
      </c>
      <c r="O475" s="47"/>
      <c r="P475" s="43">
        <v>593000</v>
      </c>
      <c r="Q475" s="47"/>
      <c r="R475" s="43">
        <v>0</v>
      </c>
      <c r="S475" s="43">
        <f t="shared" si="114"/>
        <v>0</v>
      </c>
      <c r="T475" s="12"/>
      <c r="U475" s="78"/>
    </row>
    <row r="476" spans="2:21" x14ac:dyDescent="0.2">
      <c r="B476" s="9"/>
      <c r="C476" s="6" t="s">
        <v>226</v>
      </c>
      <c r="F476" s="43">
        <f t="shared" si="115"/>
        <v>7076000</v>
      </c>
      <c r="G476" s="47"/>
      <c r="H476" s="43">
        <v>0</v>
      </c>
      <c r="I476" s="47"/>
      <c r="J476" s="43">
        <v>17000</v>
      </c>
      <c r="K476" s="47"/>
      <c r="L476" s="43">
        <v>7059000</v>
      </c>
      <c r="M476" s="47"/>
      <c r="N476" s="43">
        <v>3890000</v>
      </c>
      <c r="O476" s="47"/>
      <c r="P476" s="43">
        <v>3486000</v>
      </c>
      <c r="Q476" s="47"/>
      <c r="R476" s="43">
        <v>300000</v>
      </c>
      <c r="S476" s="43">
        <f t="shared" si="114"/>
        <v>0</v>
      </c>
      <c r="T476" s="12"/>
      <c r="U476" s="78"/>
    </row>
    <row r="477" spans="2:21" x14ac:dyDescent="0.2">
      <c r="B477" s="9"/>
      <c r="C477" s="6" t="s">
        <v>244</v>
      </c>
      <c r="F477" s="43">
        <f t="shared" si="115"/>
        <v>2115000</v>
      </c>
      <c r="G477" s="47"/>
      <c r="H477" s="43">
        <v>0</v>
      </c>
      <c r="I477" s="47"/>
      <c r="J477" s="43">
        <v>0</v>
      </c>
      <c r="K477" s="47"/>
      <c r="L477" s="43">
        <v>2115000</v>
      </c>
      <c r="M477" s="47"/>
      <c r="N477" s="43">
        <v>125000</v>
      </c>
      <c r="O477" s="47"/>
      <c r="P477" s="43">
        <v>1990000</v>
      </c>
      <c r="Q477" s="47"/>
      <c r="R477" s="43">
        <v>0</v>
      </c>
      <c r="S477" s="43">
        <f t="shared" si="114"/>
        <v>0</v>
      </c>
      <c r="T477" s="12"/>
      <c r="U477" s="78"/>
    </row>
    <row r="478" spans="2:21" x14ac:dyDescent="0.2">
      <c r="C478" s="6" t="s">
        <v>228</v>
      </c>
      <c r="F478" s="43">
        <f t="shared" si="115"/>
        <v>671000</v>
      </c>
      <c r="G478" s="47"/>
      <c r="H478" s="43">
        <v>0</v>
      </c>
      <c r="I478" s="47"/>
      <c r="J478" s="43">
        <v>43000</v>
      </c>
      <c r="K478" s="47"/>
      <c r="L478" s="43">
        <v>628000</v>
      </c>
      <c r="M478" s="47"/>
      <c r="N478" s="43">
        <v>377000</v>
      </c>
      <c r="O478" s="47"/>
      <c r="P478" s="43">
        <v>294000</v>
      </c>
      <c r="Q478" s="47"/>
      <c r="R478" s="43">
        <v>0</v>
      </c>
      <c r="S478" s="43">
        <f t="shared" si="114"/>
        <v>0</v>
      </c>
      <c r="T478" s="12"/>
      <c r="U478" s="78"/>
    </row>
    <row r="479" spans="2:21" x14ac:dyDescent="0.2">
      <c r="B479" s="23"/>
      <c r="C479" s="6" t="s">
        <v>229</v>
      </c>
      <c r="F479" s="43">
        <f t="shared" si="115"/>
        <v>1912000</v>
      </c>
      <c r="G479" s="47"/>
      <c r="H479" s="43">
        <v>144000</v>
      </c>
      <c r="I479" s="47"/>
      <c r="J479" s="43">
        <v>394000</v>
      </c>
      <c r="K479" s="47"/>
      <c r="L479" s="43">
        <v>1374000</v>
      </c>
      <c r="M479" s="47"/>
      <c r="N479" s="43">
        <v>1167000</v>
      </c>
      <c r="O479" s="47"/>
      <c r="P479" s="43">
        <v>745000</v>
      </c>
      <c r="Q479" s="47"/>
      <c r="R479" s="43">
        <v>0</v>
      </c>
      <c r="S479" s="43">
        <f t="shared" si="114"/>
        <v>0</v>
      </c>
      <c r="T479" s="12"/>
      <c r="U479" s="78"/>
    </row>
    <row r="480" spans="2:21" x14ac:dyDescent="0.2">
      <c r="B480" s="23"/>
      <c r="C480" s="6" t="s">
        <v>230</v>
      </c>
      <c r="F480" s="43">
        <f t="shared" si="115"/>
        <v>734000</v>
      </c>
      <c r="G480" s="47"/>
      <c r="H480" s="43">
        <v>0</v>
      </c>
      <c r="I480" s="47"/>
      <c r="J480" s="43">
        <v>78000</v>
      </c>
      <c r="K480" s="47"/>
      <c r="L480" s="43">
        <v>656000</v>
      </c>
      <c r="M480" s="47"/>
      <c r="N480" s="43">
        <v>431000</v>
      </c>
      <c r="O480" s="47"/>
      <c r="P480" s="43">
        <v>304000</v>
      </c>
      <c r="Q480" s="47"/>
      <c r="R480" s="43">
        <v>1000</v>
      </c>
      <c r="S480" s="43">
        <f t="shared" si="114"/>
        <v>0</v>
      </c>
      <c r="T480" s="12"/>
      <c r="U480" s="78"/>
    </row>
    <row r="481" spans="2:21" x14ac:dyDescent="0.2">
      <c r="B481" s="23"/>
      <c r="C481" s="6" t="s">
        <v>231</v>
      </c>
      <c r="F481" s="43">
        <f t="shared" si="115"/>
        <v>455000</v>
      </c>
      <c r="G481" s="47"/>
      <c r="H481" s="43">
        <v>0</v>
      </c>
      <c r="I481" s="47"/>
      <c r="J481" s="43">
        <v>41000</v>
      </c>
      <c r="K481" s="47"/>
      <c r="L481" s="43">
        <v>414000</v>
      </c>
      <c r="M481" s="47"/>
      <c r="N481" s="43">
        <v>211000</v>
      </c>
      <c r="O481" s="47"/>
      <c r="P481" s="43">
        <v>244000</v>
      </c>
      <c r="Q481" s="47"/>
      <c r="R481" s="43">
        <v>0</v>
      </c>
      <c r="S481" s="43">
        <f t="shared" si="114"/>
        <v>0</v>
      </c>
      <c r="T481" s="12"/>
      <c r="U481" s="78"/>
    </row>
    <row r="482" spans="2:21" x14ac:dyDescent="0.2">
      <c r="B482" s="23"/>
      <c r="C482" s="6" t="s">
        <v>232</v>
      </c>
      <c r="F482" s="43">
        <f t="shared" si="115"/>
        <v>4812000</v>
      </c>
      <c r="G482" s="47"/>
      <c r="H482" s="43">
        <v>0</v>
      </c>
      <c r="I482" s="47"/>
      <c r="J482" s="43">
        <v>593000</v>
      </c>
      <c r="K482" s="47"/>
      <c r="L482" s="43">
        <v>4219000</v>
      </c>
      <c r="M482" s="47"/>
      <c r="N482" s="43">
        <v>2677000</v>
      </c>
      <c r="O482" s="47"/>
      <c r="P482" s="43">
        <v>2136000</v>
      </c>
      <c r="Q482" s="47"/>
      <c r="R482" s="43">
        <v>1000</v>
      </c>
      <c r="S482" s="43">
        <f t="shared" si="114"/>
        <v>0</v>
      </c>
      <c r="T482" s="12"/>
      <c r="U482" s="78"/>
    </row>
    <row r="483" spans="2:21" x14ac:dyDescent="0.2">
      <c r="B483" s="23"/>
      <c r="C483" s="6" t="s">
        <v>233</v>
      </c>
      <c r="F483" s="43">
        <f t="shared" si="115"/>
        <v>3920000</v>
      </c>
      <c r="G483" s="47"/>
      <c r="H483" s="43">
        <v>0</v>
      </c>
      <c r="I483" s="47"/>
      <c r="J483" s="43">
        <v>240000</v>
      </c>
      <c r="K483" s="47"/>
      <c r="L483" s="43">
        <v>3680000</v>
      </c>
      <c r="M483" s="47"/>
      <c r="N483" s="43">
        <v>2003000</v>
      </c>
      <c r="O483" s="47"/>
      <c r="P483" s="43">
        <v>1917000</v>
      </c>
      <c r="Q483" s="47"/>
      <c r="R483" s="43">
        <v>0</v>
      </c>
      <c r="S483" s="43">
        <f t="shared" si="114"/>
        <v>0</v>
      </c>
      <c r="T483" s="12"/>
      <c r="U483" s="78"/>
    </row>
    <row r="484" spans="2:21" s="78" customFormat="1" x14ac:dyDescent="0.2">
      <c r="B484" s="23"/>
      <c r="C484" s="78" t="s">
        <v>501</v>
      </c>
      <c r="D484" s="53"/>
      <c r="F484" s="43">
        <f t="shared" ref="F484" si="116">SUM(H484:L484)</f>
        <v>44000</v>
      </c>
      <c r="G484" s="47"/>
      <c r="H484" s="43">
        <v>0</v>
      </c>
      <c r="I484" s="47"/>
      <c r="J484" s="43">
        <v>0</v>
      </c>
      <c r="K484" s="47"/>
      <c r="L484" s="43">
        <v>44000</v>
      </c>
      <c r="M484" s="47"/>
      <c r="N484" s="43">
        <v>29000</v>
      </c>
      <c r="O484" s="47"/>
      <c r="P484" s="43">
        <v>15000</v>
      </c>
      <c r="Q484" s="47"/>
      <c r="R484" s="43">
        <v>0</v>
      </c>
      <c r="S484" s="43">
        <f t="shared" ref="S484" si="117">SUM(N484:P484)-R484-F484</f>
        <v>0</v>
      </c>
      <c r="T484" s="77"/>
    </row>
    <row r="485" spans="2:21" x14ac:dyDescent="0.2">
      <c r="B485" s="23"/>
      <c r="C485" s="6" t="s">
        <v>234</v>
      </c>
      <c r="F485" s="43">
        <f t="shared" si="115"/>
        <v>7339000</v>
      </c>
      <c r="G485" s="47"/>
      <c r="H485" s="43">
        <v>9000</v>
      </c>
      <c r="I485" s="47"/>
      <c r="J485" s="43">
        <v>40000</v>
      </c>
      <c r="K485" s="47"/>
      <c r="L485" s="43">
        <v>7290000</v>
      </c>
      <c r="M485" s="47"/>
      <c r="N485" s="43">
        <v>3625000</v>
      </c>
      <c r="O485" s="47"/>
      <c r="P485" s="43">
        <v>3714000</v>
      </c>
      <c r="Q485" s="47"/>
      <c r="R485" s="43">
        <v>0</v>
      </c>
      <c r="S485" s="43">
        <f t="shared" si="114"/>
        <v>0</v>
      </c>
      <c r="T485" s="12"/>
      <c r="U485" s="78"/>
    </row>
    <row r="486" spans="2:21" x14ac:dyDescent="0.2">
      <c r="C486" s="6" t="s">
        <v>245</v>
      </c>
      <c r="F486" s="43">
        <f t="shared" si="115"/>
        <v>1758000</v>
      </c>
      <c r="G486" s="47"/>
      <c r="H486" s="43">
        <v>-10000</v>
      </c>
      <c r="I486" s="47"/>
      <c r="J486" s="43">
        <v>0</v>
      </c>
      <c r="K486" s="47"/>
      <c r="L486" s="43">
        <v>1768000</v>
      </c>
      <c r="M486" s="47"/>
      <c r="N486" s="43">
        <v>890000</v>
      </c>
      <c r="O486" s="47"/>
      <c r="P486" s="43">
        <v>868000</v>
      </c>
      <c r="Q486" s="47"/>
      <c r="R486" s="43">
        <v>0</v>
      </c>
      <c r="S486" s="43">
        <f t="shared" si="114"/>
        <v>0</v>
      </c>
      <c r="T486" s="12"/>
      <c r="U486" s="78"/>
    </row>
    <row r="487" spans="2:21" s="78" customFormat="1" x14ac:dyDescent="0.2">
      <c r="C487" s="78" t="s">
        <v>236</v>
      </c>
      <c r="D487" s="53"/>
      <c r="F487" s="43">
        <f t="shared" ref="F487" si="118">SUM(H487:L487)</f>
        <v>172000</v>
      </c>
      <c r="G487" s="47"/>
      <c r="H487" s="43">
        <v>0</v>
      </c>
      <c r="I487" s="47"/>
      <c r="J487" s="43">
        <v>0</v>
      </c>
      <c r="K487" s="47"/>
      <c r="L487" s="43">
        <v>172000</v>
      </c>
      <c r="M487" s="47"/>
      <c r="N487" s="43">
        <v>95000</v>
      </c>
      <c r="O487" s="47"/>
      <c r="P487" s="43">
        <v>77000</v>
      </c>
      <c r="Q487" s="47"/>
      <c r="R487" s="43">
        <v>0</v>
      </c>
      <c r="S487" s="43">
        <f t="shared" ref="S487" si="119">SUM(N487:P487)-R487-F487</f>
        <v>0</v>
      </c>
      <c r="T487" s="77"/>
    </row>
    <row r="488" spans="2:21" x14ac:dyDescent="0.2">
      <c r="B488" s="23"/>
      <c r="C488" s="6" t="s">
        <v>237</v>
      </c>
      <c r="F488" s="43">
        <f t="shared" si="115"/>
        <v>13768000</v>
      </c>
      <c r="G488" s="47"/>
      <c r="H488" s="43">
        <v>1000</v>
      </c>
      <c r="I488" s="47"/>
      <c r="J488" s="43">
        <v>757000</v>
      </c>
      <c r="K488" s="47"/>
      <c r="L488" s="43">
        <v>13010000</v>
      </c>
      <c r="M488" s="47"/>
      <c r="N488" s="43">
        <v>6930000</v>
      </c>
      <c r="O488" s="47"/>
      <c r="P488" s="43">
        <v>6837000</v>
      </c>
      <c r="Q488" s="47"/>
      <c r="R488" s="43">
        <v>-1000</v>
      </c>
      <c r="S488" s="43">
        <f t="shared" si="114"/>
        <v>0</v>
      </c>
      <c r="T488" s="12"/>
      <c r="U488" s="78"/>
    </row>
    <row r="489" spans="2:21" x14ac:dyDescent="0.2">
      <c r="B489" s="23"/>
      <c r="C489" s="78" t="s">
        <v>122</v>
      </c>
      <c r="F489" s="43">
        <f t="shared" si="115"/>
        <v>8736000</v>
      </c>
      <c r="G489" s="47"/>
      <c r="H489" s="43">
        <v>1000</v>
      </c>
      <c r="I489" s="47"/>
      <c r="J489" s="43">
        <v>495000</v>
      </c>
      <c r="K489" s="47"/>
      <c r="L489" s="43">
        <v>8240000</v>
      </c>
      <c r="M489" s="47"/>
      <c r="N489" s="43">
        <v>4052000</v>
      </c>
      <c r="O489" s="47"/>
      <c r="P489" s="43">
        <v>4689000</v>
      </c>
      <c r="Q489" s="47"/>
      <c r="R489" s="43">
        <v>5000</v>
      </c>
      <c r="S489" s="43">
        <f t="shared" si="114"/>
        <v>0</v>
      </c>
      <c r="T489" s="12"/>
      <c r="U489" s="78"/>
    </row>
    <row r="490" spans="2:21" x14ac:dyDescent="0.2">
      <c r="B490" s="23"/>
      <c r="C490" s="6" t="s">
        <v>238</v>
      </c>
      <c r="F490" s="43">
        <f t="shared" si="115"/>
        <v>417000</v>
      </c>
      <c r="G490" s="47"/>
      <c r="H490" s="43">
        <v>0</v>
      </c>
      <c r="I490" s="47"/>
      <c r="J490" s="43">
        <v>41000</v>
      </c>
      <c r="K490" s="47"/>
      <c r="L490" s="43">
        <v>376000</v>
      </c>
      <c r="M490" s="47"/>
      <c r="N490" s="43">
        <v>220000</v>
      </c>
      <c r="O490" s="47"/>
      <c r="P490" s="43">
        <v>197000</v>
      </c>
      <c r="Q490" s="47"/>
      <c r="R490" s="43">
        <v>0</v>
      </c>
      <c r="S490" s="43">
        <f t="shared" si="114"/>
        <v>0</v>
      </c>
      <c r="T490" s="12"/>
      <c r="U490" s="78"/>
    </row>
    <row r="491" spans="2:21" s="78" customFormat="1" x14ac:dyDescent="0.2">
      <c r="B491" s="23"/>
      <c r="C491" s="78" t="s">
        <v>239</v>
      </c>
      <c r="D491" s="53"/>
      <c r="F491" s="43">
        <f t="shared" si="115"/>
        <v>0</v>
      </c>
      <c r="G491" s="47"/>
      <c r="H491" s="43">
        <v>0</v>
      </c>
      <c r="I491" s="47"/>
      <c r="J491" s="43">
        <v>0</v>
      </c>
      <c r="K491" s="47"/>
      <c r="L491" s="43">
        <v>0</v>
      </c>
      <c r="M491" s="47"/>
      <c r="N491" s="43">
        <v>0</v>
      </c>
      <c r="O491" s="47"/>
      <c r="P491" s="43">
        <v>0</v>
      </c>
      <c r="Q491" s="47"/>
      <c r="R491" s="43">
        <v>0</v>
      </c>
      <c r="S491" s="43">
        <f t="shared" si="114"/>
        <v>0</v>
      </c>
      <c r="T491" s="77"/>
    </row>
    <row r="492" spans="2:21" x14ac:dyDescent="0.2">
      <c r="B492" s="23"/>
      <c r="C492" s="6" t="s">
        <v>112</v>
      </c>
      <c r="F492" s="43">
        <f t="shared" si="115"/>
        <v>35000</v>
      </c>
      <c r="G492" s="47"/>
      <c r="H492" s="43">
        <v>0</v>
      </c>
      <c r="I492" s="47"/>
      <c r="J492" s="43">
        <v>0</v>
      </c>
      <c r="K492" s="47"/>
      <c r="L492" s="43">
        <v>35000</v>
      </c>
      <c r="M492" s="47"/>
      <c r="N492" s="43">
        <v>20000</v>
      </c>
      <c r="O492" s="47"/>
      <c r="P492" s="43">
        <v>15000</v>
      </c>
      <c r="Q492" s="47"/>
      <c r="R492" s="43">
        <v>0</v>
      </c>
      <c r="S492" s="43">
        <f t="shared" si="114"/>
        <v>0</v>
      </c>
      <c r="T492" s="12"/>
      <c r="U492" s="78"/>
    </row>
    <row r="493" spans="2:21" x14ac:dyDescent="0.2">
      <c r="B493" s="23"/>
      <c r="C493" s="6" t="s">
        <v>242</v>
      </c>
      <c r="F493" s="46">
        <f t="shared" ref="F493" si="120">SUM(H493:L493)</f>
        <v>1354000</v>
      </c>
      <c r="G493" s="47"/>
      <c r="H493" s="46">
        <v>0</v>
      </c>
      <c r="I493" s="47"/>
      <c r="J493" s="46">
        <v>218000</v>
      </c>
      <c r="K493" s="47"/>
      <c r="L493" s="46">
        <v>1136000</v>
      </c>
      <c r="M493" s="47"/>
      <c r="N493" s="46">
        <v>887000</v>
      </c>
      <c r="O493" s="47"/>
      <c r="P493" s="46">
        <v>468000</v>
      </c>
      <c r="Q493" s="47"/>
      <c r="R493" s="46">
        <v>1000</v>
      </c>
      <c r="S493" s="43">
        <f t="shared" si="114"/>
        <v>0</v>
      </c>
      <c r="T493" s="12"/>
      <c r="U493" s="78"/>
    </row>
    <row r="494" spans="2:21" x14ac:dyDescent="0.2">
      <c r="B494" s="23"/>
      <c r="G494" s="47"/>
      <c r="I494" s="47"/>
      <c r="K494" s="47"/>
      <c r="M494" s="47"/>
      <c r="O494" s="47"/>
      <c r="Q494" s="47"/>
      <c r="T494" s="12"/>
    </row>
    <row r="495" spans="2:21" x14ac:dyDescent="0.2">
      <c r="B495" s="23"/>
      <c r="E495" s="6" t="s">
        <v>4</v>
      </c>
      <c r="F495" s="46">
        <f>SUM(F459:F493)</f>
        <v>133066000</v>
      </c>
      <c r="G495" s="48"/>
      <c r="H495" s="46">
        <f>SUM(H459:H493)</f>
        <v>7324000</v>
      </c>
      <c r="I495" s="48"/>
      <c r="J495" s="46">
        <f>SUM(J459:J493)</f>
        <v>11006000</v>
      </c>
      <c r="K495" s="48"/>
      <c r="L495" s="46">
        <f>SUM(L459:L493)</f>
        <v>114736000</v>
      </c>
      <c r="M495" s="48"/>
      <c r="N495" s="46">
        <f>SUM(N459:N493)</f>
        <v>67183000</v>
      </c>
      <c r="O495" s="48"/>
      <c r="P495" s="46">
        <f>SUM(P459:P493)</f>
        <v>66919000</v>
      </c>
      <c r="Q495" s="48"/>
      <c r="R495" s="46">
        <f>SUM(R459:R493)</f>
        <v>1036000</v>
      </c>
      <c r="T495" s="12"/>
    </row>
    <row r="496" spans="2:21" x14ac:dyDescent="0.2">
      <c r="B496" s="23"/>
      <c r="G496" s="47"/>
      <c r="I496" s="47"/>
      <c r="K496" s="47"/>
      <c r="M496" s="47"/>
      <c r="O496" s="47"/>
      <c r="Q496" s="47"/>
      <c r="T496" s="12"/>
    </row>
    <row r="497" spans="2:21" x14ac:dyDescent="0.2">
      <c r="B497" s="6" t="s">
        <v>63</v>
      </c>
      <c r="F497" s="48"/>
      <c r="G497" s="47"/>
      <c r="H497" s="48"/>
      <c r="I497" s="47"/>
      <c r="J497" s="48"/>
      <c r="K497" s="47"/>
      <c r="L497" s="48"/>
      <c r="M497" s="47"/>
      <c r="N497" s="48"/>
      <c r="O497" s="47"/>
      <c r="P497" s="48"/>
      <c r="Q497" s="47"/>
      <c r="R497" s="48"/>
      <c r="T497" s="12"/>
    </row>
    <row r="498" spans="2:21" x14ac:dyDescent="0.2">
      <c r="B498" s="23"/>
      <c r="C498" s="6" t="s">
        <v>210</v>
      </c>
      <c r="F498" s="43">
        <f>SUM(H498:L498)</f>
        <v>0</v>
      </c>
      <c r="G498" s="47"/>
      <c r="H498" s="43">
        <v>0</v>
      </c>
      <c r="I498" s="47"/>
      <c r="J498" s="43">
        <v>0</v>
      </c>
      <c r="K498" s="47"/>
      <c r="L498" s="43">
        <v>0</v>
      </c>
      <c r="M498" s="47"/>
      <c r="N498" s="43">
        <v>0</v>
      </c>
      <c r="O498" s="47"/>
      <c r="P498" s="43">
        <v>0</v>
      </c>
      <c r="Q498" s="47"/>
      <c r="R498" s="43">
        <v>0</v>
      </c>
      <c r="S498" s="43">
        <f t="shared" ref="S498:S514" si="121">SUM(N498:P498)-R498-F498</f>
        <v>0</v>
      </c>
      <c r="T498" s="12"/>
    </row>
    <row r="499" spans="2:21" x14ac:dyDescent="0.2">
      <c r="B499" s="23"/>
      <c r="C499" s="6" t="s">
        <v>64</v>
      </c>
      <c r="F499" s="43">
        <f t="shared" ref="F499:F510" si="122">SUM(H499:L499)</f>
        <v>4141000</v>
      </c>
      <c r="G499" s="47"/>
      <c r="H499" s="43">
        <v>8000</v>
      </c>
      <c r="I499" s="47"/>
      <c r="J499" s="43">
        <v>0</v>
      </c>
      <c r="K499" s="47"/>
      <c r="L499" s="43">
        <v>4133000</v>
      </c>
      <c r="M499" s="47"/>
      <c r="N499" s="43">
        <v>2216000</v>
      </c>
      <c r="O499" s="47"/>
      <c r="P499" s="43">
        <v>1925000</v>
      </c>
      <c r="Q499" s="47"/>
      <c r="R499" s="43">
        <v>0</v>
      </c>
      <c r="S499" s="43">
        <f t="shared" si="121"/>
        <v>0</v>
      </c>
      <c r="T499" s="12"/>
      <c r="U499" s="78"/>
    </row>
    <row r="500" spans="2:21" x14ac:dyDescent="0.2">
      <c r="B500" s="23"/>
      <c r="C500" s="6" t="s">
        <v>212</v>
      </c>
      <c r="F500" s="43">
        <f t="shared" si="122"/>
        <v>1000</v>
      </c>
      <c r="G500" s="47"/>
      <c r="H500" s="43">
        <v>0</v>
      </c>
      <c r="I500" s="47"/>
      <c r="J500" s="43">
        <v>0</v>
      </c>
      <c r="K500" s="47"/>
      <c r="L500" s="43">
        <v>1000</v>
      </c>
      <c r="M500" s="47"/>
      <c r="N500" s="43">
        <v>0</v>
      </c>
      <c r="O500" s="47"/>
      <c r="P500" s="43">
        <v>1000</v>
      </c>
      <c r="Q500" s="47"/>
      <c r="R500" s="43">
        <v>0</v>
      </c>
      <c r="S500" s="43">
        <f t="shared" si="121"/>
        <v>0</v>
      </c>
      <c r="T500" s="12"/>
      <c r="U500" s="78"/>
    </row>
    <row r="501" spans="2:21" s="78" customFormat="1" x14ac:dyDescent="0.2">
      <c r="B501" s="23"/>
      <c r="C501" s="78" t="s">
        <v>246</v>
      </c>
      <c r="D501" s="53"/>
      <c r="F501" s="43">
        <f t="shared" si="122"/>
        <v>0</v>
      </c>
      <c r="G501" s="47"/>
      <c r="H501" s="43">
        <v>0</v>
      </c>
      <c r="I501" s="47"/>
      <c r="J501" s="43">
        <v>0</v>
      </c>
      <c r="K501" s="47"/>
      <c r="L501" s="43">
        <v>0</v>
      </c>
      <c r="M501" s="47"/>
      <c r="N501" s="43">
        <v>0</v>
      </c>
      <c r="O501" s="47"/>
      <c r="P501" s="43">
        <v>0</v>
      </c>
      <c r="Q501" s="47"/>
      <c r="R501" s="43">
        <v>0</v>
      </c>
      <c r="S501" s="43">
        <f t="shared" si="121"/>
        <v>0</v>
      </c>
      <c r="T501" s="77"/>
    </row>
    <row r="502" spans="2:21" x14ac:dyDescent="0.2">
      <c r="B502" s="23"/>
      <c r="C502" s="6" t="s">
        <v>220</v>
      </c>
      <c r="F502" s="43">
        <f t="shared" si="122"/>
        <v>466000</v>
      </c>
      <c r="G502" s="47"/>
      <c r="H502" s="43">
        <v>0</v>
      </c>
      <c r="I502" s="47"/>
      <c r="J502" s="43">
        <v>0</v>
      </c>
      <c r="K502" s="47"/>
      <c r="L502" s="43">
        <v>466000</v>
      </c>
      <c r="M502" s="47"/>
      <c r="N502" s="43">
        <v>290000</v>
      </c>
      <c r="O502" s="47"/>
      <c r="P502" s="43">
        <v>176000</v>
      </c>
      <c r="Q502" s="47"/>
      <c r="R502" s="43">
        <v>0</v>
      </c>
      <c r="S502" s="43">
        <f t="shared" si="121"/>
        <v>0</v>
      </c>
      <c r="T502" s="12"/>
      <c r="U502" s="78"/>
    </row>
    <row r="503" spans="2:21" s="78" customFormat="1" x14ac:dyDescent="0.2">
      <c r="B503" s="23"/>
      <c r="C503" s="78" t="s">
        <v>221</v>
      </c>
      <c r="D503" s="53"/>
      <c r="F503" s="43">
        <f t="shared" ref="F503" si="123">SUM(H503:L503)</f>
        <v>517000</v>
      </c>
      <c r="G503" s="47"/>
      <c r="H503" s="43">
        <v>0</v>
      </c>
      <c r="I503" s="47"/>
      <c r="J503" s="43">
        <v>517000</v>
      </c>
      <c r="K503" s="47"/>
      <c r="L503" s="43">
        <v>0</v>
      </c>
      <c r="M503" s="47"/>
      <c r="N503" s="43">
        <v>317000</v>
      </c>
      <c r="O503" s="47"/>
      <c r="P503" s="43">
        <v>200000</v>
      </c>
      <c r="Q503" s="47"/>
      <c r="R503" s="43">
        <v>0</v>
      </c>
      <c r="S503" s="43">
        <f t="shared" ref="S503" si="124">SUM(N503:P503)-R503-F503</f>
        <v>0</v>
      </c>
      <c r="T503" s="77"/>
    </row>
    <row r="504" spans="2:21" x14ac:dyDescent="0.2">
      <c r="B504" s="23"/>
      <c r="C504" s="6" t="s">
        <v>225</v>
      </c>
      <c r="F504" s="43">
        <f t="shared" si="122"/>
        <v>12000</v>
      </c>
      <c r="G504" s="47"/>
      <c r="H504" s="43">
        <v>0</v>
      </c>
      <c r="I504" s="47"/>
      <c r="J504" s="43">
        <v>4000</v>
      </c>
      <c r="K504" s="47"/>
      <c r="L504" s="43">
        <v>8000</v>
      </c>
      <c r="M504" s="47"/>
      <c r="N504" s="43">
        <v>0</v>
      </c>
      <c r="O504" s="47"/>
      <c r="P504" s="43">
        <v>13000</v>
      </c>
      <c r="Q504" s="47"/>
      <c r="R504" s="43">
        <v>1000</v>
      </c>
      <c r="S504" s="43">
        <f t="shared" si="121"/>
        <v>0</v>
      </c>
      <c r="T504" s="12"/>
      <c r="U504" s="78"/>
    </row>
    <row r="505" spans="2:21" x14ac:dyDescent="0.2">
      <c r="C505" s="6" t="s">
        <v>226</v>
      </c>
      <c r="F505" s="43">
        <f t="shared" si="122"/>
        <v>1073000</v>
      </c>
      <c r="G505" s="47"/>
      <c r="H505" s="43">
        <v>0</v>
      </c>
      <c r="I505" s="47"/>
      <c r="J505" s="43">
        <v>66000</v>
      </c>
      <c r="K505" s="47"/>
      <c r="L505" s="43">
        <v>1007000</v>
      </c>
      <c r="M505" s="47"/>
      <c r="N505" s="43">
        <v>578000</v>
      </c>
      <c r="O505" s="47"/>
      <c r="P505" s="43">
        <v>496000</v>
      </c>
      <c r="Q505" s="47"/>
      <c r="R505" s="43">
        <v>1000</v>
      </c>
      <c r="S505" s="43">
        <f t="shared" si="121"/>
        <v>0</v>
      </c>
      <c r="T505" s="12"/>
      <c r="U505" s="78"/>
    </row>
    <row r="506" spans="2:21" x14ac:dyDescent="0.2">
      <c r="C506" s="6" t="s">
        <v>228</v>
      </c>
      <c r="F506" s="43">
        <f t="shared" si="122"/>
        <v>1514000</v>
      </c>
      <c r="G506" s="47"/>
      <c r="H506" s="43">
        <v>0</v>
      </c>
      <c r="I506" s="47"/>
      <c r="J506" s="43">
        <v>0</v>
      </c>
      <c r="K506" s="47"/>
      <c r="L506" s="43">
        <v>1514000</v>
      </c>
      <c r="M506" s="47"/>
      <c r="N506" s="43">
        <v>949000</v>
      </c>
      <c r="O506" s="47"/>
      <c r="P506" s="43">
        <v>566000</v>
      </c>
      <c r="Q506" s="47"/>
      <c r="R506" s="43">
        <v>1000</v>
      </c>
      <c r="S506" s="43">
        <f t="shared" si="121"/>
        <v>0</v>
      </c>
      <c r="T506" s="12"/>
      <c r="U506" s="78"/>
    </row>
    <row r="507" spans="2:21" x14ac:dyDescent="0.2">
      <c r="B507" s="23"/>
      <c r="C507" s="6" t="s">
        <v>229</v>
      </c>
      <c r="F507" s="43">
        <f t="shared" si="122"/>
        <v>69000</v>
      </c>
      <c r="G507" s="47"/>
      <c r="H507" s="43">
        <v>0</v>
      </c>
      <c r="I507" s="47"/>
      <c r="J507" s="43">
        <v>0</v>
      </c>
      <c r="K507" s="47"/>
      <c r="L507" s="43">
        <v>69000</v>
      </c>
      <c r="M507" s="47"/>
      <c r="N507" s="43">
        <v>9000</v>
      </c>
      <c r="O507" s="47"/>
      <c r="P507" s="43">
        <v>60000</v>
      </c>
      <c r="Q507" s="47"/>
      <c r="R507" s="43">
        <v>0</v>
      </c>
      <c r="S507" s="43">
        <f t="shared" si="121"/>
        <v>0</v>
      </c>
      <c r="T507" s="12"/>
      <c r="U507" s="78"/>
    </row>
    <row r="508" spans="2:21" x14ac:dyDescent="0.2">
      <c r="B508" s="23"/>
      <c r="C508" s="6" t="s">
        <v>230</v>
      </c>
      <c r="F508" s="43">
        <f t="shared" si="122"/>
        <v>4000</v>
      </c>
      <c r="G508" s="47"/>
      <c r="H508" s="43">
        <v>0</v>
      </c>
      <c r="I508" s="47"/>
      <c r="J508" s="43">
        <v>0</v>
      </c>
      <c r="K508" s="47"/>
      <c r="L508" s="43">
        <v>4000</v>
      </c>
      <c r="M508" s="47"/>
      <c r="N508" s="43">
        <v>0</v>
      </c>
      <c r="O508" s="47"/>
      <c r="P508" s="43">
        <v>4000</v>
      </c>
      <c r="Q508" s="47"/>
      <c r="R508" s="43">
        <v>0</v>
      </c>
      <c r="S508" s="43">
        <f t="shared" si="121"/>
        <v>0</v>
      </c>
      <c r="T508" s="12"/>
      <c r="U508" s="78"/>
    </row>
    <row r="509" spans="2:21" s="78" customFormat="1" x14ac:dyDescent="0.2">
      <c r="B509" s="23"/>
      <c r="C509" s="78" t="s">
        <v>232</v>
      </c>
      <c r="D509" s="53"/>
      <c r="F509" s="43">
        <f t="shared" ref="F509" si="125">SUM(H509:L509)</f>
        <v>23000</v>
      </c>
      <c r="G509" s="47"/>
      <c r="H509" s="43">
        <v>0</v>
      </c>
      <c r="I509" s="47"/>
      <c r="J509" s="43">
        <v>0</v>
      </c>
      <c r="K509" s="47"/>
      <c r="L509" s="43">
        <v>23000</v>
      </c>
      <c r="M509" s="47"/>
      <c r="N509" s="43">
        <v>20000</v>
      </c>
      <c r="O509" s="47"/>
      <c r="P509" s="43">
        <v>3000</v>
      </c>
      <c r="Q509" s="47"/>
      <c r="R509" s="43">
        <v>0</v>
      </c>
      <c r="S509" s="43">
        <f>SUM(N509:P509)-R509-F509</f>
        <v>0</v>
      </c>
      <c r="T509" s="77"/>
    </row>
    <row r="510" spans="2:21" x14ac:dyDescent="0.2">
      <c r="C510" s="6" t="s">
        <v>233</v>
      </c>
      <c r="F510" s="43">
        <f t="shared" si="122"/>
        <v>1064000</v>
      </c>
      <c r="G510" s="47"/>
      <c r="H510" s="43">
        <v>0</v>
      </c>
      <c r="I510" s="47"/>
      <c r="J510" s="43">
        <v>4000</v>
      </c>
      <c r="K510" s="47"/>
      <c r="L510" s="43">
        <v>1060000</v>
      </c>
      <c r="M510" s="47"/>
      <c r="N510" s="43">
        <v>592000</v>
      </c>
      <c r="O510" s="47"/>
      <c r="P510" s="43">
        <v>471000</v>
      </c>
      <c r="Q510" s="47"/>
      <c r="R510" s="43">
        <v>-1000</v>
      </c>
      <c r="S510" s="43">
        <f t="shared" si="121"/>
        <v>0</v>
      </c>
      <c r="T510" s="12"/>
      <c r="U510" s="78"/>
    </row>
    <row r="511" spans="2:21" s="78" customFormat="1" x14ac:dyDescent="0.2">
      <c r="C511" s="78" t="s">
        <v>237</v>
      </c>
      <c r="D511" s="53"/>
      <c r="F511" s="43">
        <f t="shared" ref="F511:F513" si="126">SUM(H511:L511)</f>
        <v>15000</v>
      </c>
      <c r="G511" s="47"/>
      <c r="H511" s="43">
        <v>0</v>
      </c>
      <c r="I511" s="47"/>
      <c r="J511" s="43">
        <v>0</v>
      </c>
      <c r="K511" s="47"/>
      <c r="L511" s="43">
        <v>15000</v>
      </c>
      <c r="M511" s="47"/>
      <c r="N511" s="43">
        <v>5000</v>
      </c>
      <c r="O511" s="47"/>
      <c r="P511" s="43">
        <v>9000</v>
      </c>
      <c r="Q511" s="47"/>
      <c r="R511" s="43">
        <v>-1000</v>
      </c>
      <c r="S511" s="43">
        <f t="shared" ref="S511:S513" si="127">SUM(N511:P511)-R511-F511</f>
        <v>0</v>
      </c>
      <c r="T511" s="77"/>
    </row>
    <row r="512" spans="2:21" s="78" customFormat="1" x14ac:dyDescent="0.2">
      <c r="C512" s="78" t="s">
        <v>122</v>
      </c>
      <c r="D512" s="53"/>
      <c r="F512" s="43">
        <f t="shared" si="126"/>
        <v>6283000</v>
      </c>
      <c r="G512" s="47"/>
      <c r="H512" s="43">
        <v>0</v>
      </c>
      <c r="I512" s="47"/>
      <c r="J512" s="43">
        <v>0</v>
      </c>
      <c r="K512" s="47"/>
      <c r="L512" s="43">
        <v>6283000</v>
      </c>
      <c r="M512" s="47"/>
      <c r="N512" s="43">
        <v>3897000</v>
      </c>
      <c r="O512" s="47"/>
      <c r="P512" s="43">
        <v>2386000</v>
      </c>
      <c r="Q512" s="47"/>
      <c r="R512" s="43">
        <v>0</v>
      </c>
      <c r="S512" s="43">
        <f t="shared" si="127"/>
        <v>0</v>
      </c>
      <c r="T512" s="77"/>
    </row>
    <row r="513" spans="1:21" s="78" customFormat="1" x14ac:dyDescent="0.2">
      <c r="C513" s="78" t="s">
        <v>533</v>
      </c>
      <c r="D513" s="53"/>
      <c r="F513" s="43">
        <f t="shared" si="126"/>
        <v>8000</v>
      </c>
      <c r="G513" s="47"/>
      <c r="H513" s="43">
        <v>0</v>
      </c>
      <c r="I513" s="47"/>
      <c r="J513" s="43">
        <v>0</v>
      </c>
      <c r="K513" s="47"/>
      <c r="L513" s="43">
        <v>8000</v>
      </c>
      <c r="M513" s="47"/>
      <c r="N513" s="43">
        <v>5000</v>
      </c>
      <c r="O513" s="47"/>
      <c r="P513" s="43">
        <v>3000</v>
      </c>
      <c r="Q513" s="47"/>
      <c r="R513" s="43">
        <v>0</v>
      </c>
      <c r="S513" s="43">
        <f t="shared" si="127"/>
        <v>0</v>
      </c>
      <c r="T513" s="77"/>
    </row>
    <row r="514" spans="1:21" x14ac:dyDescent="0.2">
      <c r="C514" s="78" t="s">
        <v>502</v>
      </c>
      <c r="F514" s="46">
        <f t="shared" ref="F514" si="128">SUM(H514:L514)</f>
        <v>2000</v>
      </c>
      <c r="G514" s="47"/>
      <c r="H514" s="46">
        <v>0</v>
      </c>
      <c r="I514" s="47"/>
      <c r="J514" s="46">
        <v>0</v>
      </c>
      <c r="K514" s="47"/>
      <c r="L514" s="46">
        <v>2000</v>
      </c>
      <c r="M514" s="47"/>
      <c r="N514" s="46">
        <v>0</v>
      </c>
      <c r="O514" s="47"/>
      <c r="P514" s="46">
        <v>2000</v>
      </c>
      <c r="Q514" s="47"/>
      <c r="R514" s="46">
        <v>0</v>
      </c>
      <c r="S514" s="43">
        <f t="shared" si="121"/>
        <v>0</v>
      </c>
      <c r="T514" s="12"/>
      <c r="U514" s="78"/>
    </row>
    <row r="515" spans="1:21" x14ac:dyDescent="0.2">
      <c r="B515" s="9"/>
      <c r="F515" s="48"/>
      <c r="G515" s="47"/>
      <c r="H515" s="48"/>
      <c r="I515" s="47"/>
      <c r="J515" s="48"/>
      <c r="K515" s="47"/>
      <c r="L515" s="48"/>
      <c r="M515" s="47"/>
      <c r="N515" s="48"/>
      <c r="O515" s="47"/>
      <c r="P515" s="48"/>
      <c r="Q515" s="47"/>
      <c r="R515" s="48"/>
      <c r="T515" s="12"/>
    </row>
    <row r="516" spans="1:21" x14ac:dyDescent="0.2">
      <c r="B516" s="9"/>
      <c r="E516" s="6" t="s">
        <v>4</v>
      </c>
      <c r="F516" s="46">
        <f>SUM(F498:F514)</f>
        <v>15192000</v>
      </c>
      <c r="G516" s="48"/>
      <c r="H516" s="46">
        <f>SUM(H498:H514)</f>
        <v>8000</v>
      </c>
      <c r="I516" s="48"/>
      <c r="J516" s="46">
        <f>SUM(J498:J514)</f>
        <v>591000</v>
      </c>
      <c r="K516" s="48"/>
      <c r="L516" s="46">
        <f>SUM(L498:L514)</f>
        <v>14593000</v>
      </c>
      <c r="M516" s="48"/>
      <c r="N516" s="46">
        <f>SUM(N498:N514)</f>
        <v>8878000</v>
      </c>
      <c r="O516" s="48"/>
      <c r="P516" s="46">
        <f>SUM(P498:P514)</f>
        <v>6315000</v>
      </c>
      <c r="Q516" s="48"/>
      <c r="R516" s="46">
        <f>SUM(R498:R514)</f>
        <v>1000</v>
      </c>
      <c r="S516" s="43">
        <f t="shared" ref="S516" si="129">SUM(N516:P516)-R516-F516</f>
        <v>0</v>
      </c>
      <c r="T516" s="12"/>
    </row>
    <row r="517" spans="1:21" x14ac:dyDescent="0.2">
      <c r="B517" s="9"/>
      <c r="F517" s="48"/>
      <c r="G517" s="47"/>
      <c r="H517" s="48"/>
      <c r="I517" s="47"/>
      <c r="J517" s="48"/>
      <c r="K517" s="47"/>
      <c r="L517" s="48"/>
      <c r="M517" s="47"/>
      <c r="N517" s="48"/>
      <c r="O517" s="47"/>
      <c r="P517" s="48"/>
      <c r="Q517" s="47"/>
      <c r="R517" s="48"/>
      <c r="T517" s="12"/>
    </row>
    <row r="518" spans="1:21" x14ac:dyDescent="0.2">
      <c r="A518" s="11"/>
      <c r="B518" s="6" t="s">
        <v>54</v>
      </c>
      <c r="C518" s="18"/>
      <c r="F518" s="48"/>
      <c r="G518" s="47"/>
      <c r="H518" s="48"/>
      <c r="I518" s="47"/>
      <c r="J518" s="48"/>
      <c r="K518" s="47"/>
      <c r="L518" s="48"/>
      <c r="M518" s="47"/>
      <c r="N518" s="48"/>
      <c r="O518" s="47"/>
      <c r="P518" s="48"/>
      <c r="Q518" s="47"/>
      <c r="R518" s="48"/>
      <c r="T518" s="12"/>
    </row>
    <row r="519" spans="1:21" x14ac:dyDescent="0.2">
      <c r="A519" s="11"/>
      <c r="B519" s="9"/>
      <c r="C519" s="18" t="s">
        <v>64</v>
      </c>
      <c r="F519" s="43">
        <f t="shared" ref="F519:F525" si="130">SUM(H519:L519)</f>
        <v>34550000</v>
      </c>
      <c r="G519" s="47"/>
      <c r="H519" s="43">
        <v>8038000</v>
      </c>
      <c r="I519" s="47"/>
      <c r="J519" s="43">
        <v>18508000</v>
      </c>
      <c r="K519" s="47"/>
      <c r="L519" s="43">
        <v>8004000</v>
      </c>
      <c r="M519" s="47"/>
      <c r="N519" s="43">
        <v>18237000</v>
      </c>
      <c r="O519" s="47"/>
      <c r="P519" s="43">
        <v>26148000</v>
      </c>
      <c r="Q519" s="47"/>
      <c r="R519" s="43">
        <v>9835000</v>
      </c>
      <c r="S519" s="43">
        <f t="shared" ref="S519:S526" si="131">SUM(N519:P519)-R519-F519</f>
        <v>0</v>
      </c>
      <c r="T519" s="12"/>
    </row>
    <row r="520" spans="1:21" s="78" customFormat="1" x14ac:dyDescent="0.2">
      <c r="A520" s="11"/>
      <c r="B520" s="53"/>
      <c r="C520" s="18" t="s">
        <v>503</v>
      </c>
      <c r="D520" s="53"/>
      <c r="F520" s="43">
        <f t="shared" ref="F520:F521" si="132">SUM(H520:L520)</f>
        <v>3000</v>
      </c>
      <c r="G520" s="47"/>
      <c r="H520" s="43">
        <v>0</v>
      </c>
      <c r="I520" s="47"/>
      <c r="J520" s="43">
        <v>3000</v>
      </c>
      <c r="K520" s="47"/>
      <c r="L520" s="43">
        <v>0</v>
      </c>
      <c r="M520" s="47"/>
      <c r="N520" s="43">
        <v>0</v>
      </c>
      <c r="O520" s="47"/>
      <c r="P520" s="43">
        <v>3000</v>
      </c>
      <c r="Q520" s="47"/>
      <c r="R520" s="43">
        <v>0</v>
      </c>
      <c r="S520" s="43">
        <f t="shared" ref="S520:S521" si="133">SUM(N520:P520)-R520-F520</f>
        <v>0</v>
      </c>
      <c r="T520" s="77"/>
    </row>
    <row r="521" spans="1:21" s="78" customFormat="1" x14ac:dyDescent="0.2">
      <c r="A521" s="11"/>
      <c r="B521" s="53"/>
      <c r="C521" s="18" t="s">
        <v>504</v>
      </c>
      <c r="D521" s="53"/>
      <c r="F521" s="43">
        <f t="shared" si="132"/>
        <v>2000</v>
      </c>
      <c r="G521" s="47"/>
      <c r="H521" s="43">
        <v>0</v>
      </c>
      <c r="I521" s="47"/>
      <c r="J521" s="43">
        <v>2000</v>
      </c>
      <c r="K521" s="47"/>
      <c r="L521" s="43">
        <v>0</v>
      </c>
      <c r="M521" s="47"/>
      <c r="N521" s="43">
        <v>0</v>
      </c>
      <c r="O521" s="47"/>
      <c r="P521" s="43">
        <v>2000</v>
      </c>
      <c r="Q521" s="47"/>
      <c r="R521" s="43">
        <v>0</v>
      </c>
      <c r="S521" s="43">
        <f t="shared" si="133"/>
        <v>0</v>
      </c>
      <c r="T521" s="77"/>
    </row>
    <row r="522" spans="1:21" x14ac:dyDescent="0.2">
      <c r="B522" s="9"/>
      <c r="C522" s="18" t="s">
        <v>247</v>
      </c>
      <c r="F522" s="43">
        <f t="shared" si="130"/>
        <v>50621000</v>
      </c>
      <c r="G522" s="47"/>
      <c r="H522" s="43">
        <v>1431000</v>
      </c>
      <c r="I522" s="47"/>
      <c r="J522" s="43">
        <v>48897000</v>
      </c>
      <c r="K522" s="47"/>
      <c r="L522" s="43">
        <v>293000</v>
      </c>
      <c r="M522" s="47"/>
      <c r="N522" s="43">
        <v>6550000</v>
      </c>
      <c r="O522" s="47"/>
      <c r="P522" s="43">
        <v>30491000</v>
      </c>
      <c r="Q522" s="47"/>
      <c r="R522" s="43">
        <v>-13580000</v>
      </c>
      <c r="S522" s="43">
        <f t="shared" si="131"/>
        <v>0</v>
      </c>
      <c r="T522" s="12"/>
      <c r="U522" s="78"/>
    </row>
    <row r="523" spans="1:21" x14ac:dyDescent="0.2">
      <c r="B523" s="9"/>
      <c r="C523" s="6" t="s">
        <v>248</v>
      </c>
      <c r="F523" s="43">
        <f t="shared" si="130"/>
        <v>4109000</v>
      </c>
      <c r="G523" s="47"/>
      <c r="H523" s="43">
        <v>0</v>
      </c>
      <c r="I523" s="47"/>
      <c r="J523" s="43">
        <v>4109000</v>
      </c>
      <c r="K523" s="47"/>
      <c r="L523" s="43">
        <v>0</v>
      </c>
      <c r="M523" s="47"/>
      <c r="N523" s="43">
        <v>0</v>
      </c>
      <c r="O523" s="47"/>
      <c r="P523" s="43">
        <v>4224000</v>
      </c>
      <c r="Q523" s="47"/>
      <c r="R523" s="43">
        <v>115000</v>
      </c>
      <c r="S523" s="43">
        <f t="shared" si="131"/>
        <v>0</v>
      </c>
      <c r="T523" s="12"/>
      <c r="U523" s="78"/>
    </row>
    <row r="524" spans="1:21" x14ac:dyDescent="0.2">
      <c r="B524" s="9"/>
      <c r="C524" s="6" t="s">
        <v>249</v>
      </c>
      <c r="F524" s="43">
        <f t="shared" si="130"/>
        <v>13312000</v>
      </c>
      <c r="G524" s="47"/>
      <c r="H524" s="43">
        <v>0</v>
      </c>
      <c r="I524" s="47"/>
      <c r="J524" s="43">
        <v>13312000</v>
      </c>
      <c r="K524" s="47"/>
      <c r="L524" s="43">
        <v>0</v>
      </c>
      <c r="M524" s="47"/>
      <c r="N524" s="43">
        <v>7364000</v>
      </c>
      <c r="O524" s="47"/>
      <c r="P524" s="43">
        <v>5948000</v>
      </c>
      <c r="Q524" s="47"/>
      <c r="R524" s="43">
        <v>0</v>
      </c>
      <c r="S524" s="43">
        <f t="shared" si="131"/>
        <v>0</v>
      </c>
      <c r="T524" s="12"/>
      <c r="U524" s="78"/>
    </row>
    <row r="525" spans="1:21" x14ac:dyDescent="0.2">
      <c r="B525" s="9"/>
      <c r="C525" s="72" t="s">
        <v>474</v>
      </c>
      <c r="D525" s="6"/>
      <c r="F525" s="43">
        <f t="shared" si="130"/>
        <v>12807000</v>
      </c>
      <c r="G525" s="47"/>
      <c r="H525" s="43">
        <v>0</v>
      </c>
      <c r="I525" s="47"/>
      <c r="J525" s="43">
        <v>12807000</v>
      </c>
      <c r="K525" s="47"/>
      <c r="L525" s="43">
        <v>0</v>
      </c>
      <c r="M525" s="47"/>
      <c r="N525" s="43">
        <v>403000</v>
      </c>
      <c r="O525" s="47"/>
      <c r="P525" s="43">
        <v>13015000</v>
      </c>
      <c r="Q525" s="47"/>
      <c r="R525" s="43">
        <v>611000</v>
      </c>
      <c r="S525" s="43">
        <f t="shared" si="131"/>
        <v>0</v>
      </c>
      <c r="T525" s="12"/>
      <c r="U525" s="78"/>
    </row>
    <row r="526" spans="1:21" x14ac:dyDescent="0.2">
      <c r="B526" s="9"/>
      <c r="C526" s="6" t="s">
        <v>250</v>
      </c>
      <c r="F526" s="46">
        <f t="shared" ref="F526" si="134">SUM(H526:L526)</f>
        <v>3406000</v>
      </c>
      <c r="G526" s="47"/>
      <c r="H526" s="46">
        <v>145000</v>
      </c>
      <c r="I526" s="47"/>
      <c r="J526" s="46">
        <v>3261000</v>
      </c>
      <c r="K526" s="47"/>
      <c r="L526" s="46">
        <v>0</v>
      </c>
      <c r="M526" s="47"/>
      <c r="N526" s="46">
        <v>4768000</v>
      </c>
      <c r="O526" s="47"/>
      <c r="P526" s="46">
        <v>2729000</v>
      </c>
      <c r="Q526" s="47"/>
      <c r="R526" s="46">
        <v>4091000</v>
      </c>
      <c r="S526" s="43">
        <f t="shared" si="131"/>
        <v>0</v>
      </c>
      <c r="T526" s="12"/>
      <c r="U526" s="78"/>
    </row>
    <row r="527" spans="1:21" x14ac:dyDescent="0.2">
      <c r="B527" s="9"/>
      <c r="E527" s="23"/>
      <c r="G527" s="47"/>
      <c r="I527" s="47"/>
      <c r="K527" s="47"/>
      <c r="M527" s="47"/>
      <c r="O527" s="47"/>
      <c r="Q527" s="47"/>
      <c r="T527" s="12"/>
    </row>
    <row r="528" spans="1:21" x14ac:dyDescent="0.2">
      <c r="B528" s="9"/>
      <c r="E528" s="78" t="s">
        <v>4</v>
      </c>
      <c r="F528" s="46">
        <f>SUM(F519:F526)</f>
        <v>118810000</v>
      </c>
      <c r="G528" s="48"/>
      <c r="H528" s="46">
        <f>SUM(H519:H526)</f>
        <v>9614000</v>
      </c>
      <c r="I528" s="48"/>
      <c r="J528" s="46">
        <f>SUM(J519:J526)</f>
        <v>100899000</v>
      </c>
      <c r="K528" s="48"/>
      <c r="L528" s="46">
        <f>SUM(L519:L526)</f>
        <v>8297000</v>
      </c>
      <c r="M528" s="48"/>
      <c r="N528" s="46">
        <f>SUM(N519:N526)</f>
        <v>37322000</v>
      </c>
      <c r="O528" s="48"/>
      <c r="P528" s="46">
        <f>SUM(P519:P526)</f>
        <v>82560000</v>
      </c>
      <c r="Q528" s="48"/>
      <c r="R528" s="46">
        <f>SUM(R519:R526)</f>
        <v>1072000</v>
      </c>
      <c r="S528" s="43">
        <f t="shared" ref="S528" si="135">SUM(N528:P528)-R528-F528</f>
        <v>0</v>
      </c>
      <c r="T528" s="12"/>
    </row>
    <row r="529" spans="1:20" x14ac:dyDescent="0.2">
      <c r="G529" s="47"/>
      <c r="I529" s="47"/>
      <c r="K529" s="47"/>
      <c r="M529" s="47"/>
      <c r="O529" s="47"/>
      <c r="Q529" s="47"/>
      <c r="T529" s="12"/>
    </row>
    <row r="530" spans="1:20" x14ac:dyDescent="0.2">
      <c r="E530" s="6" t="s">
        <v>251</v>
      </c>
      <c r="F530" s="46">
        <f>F456+F495+F516+F528</f>
        <v>589526000</v>
      </c>
      <c r="G530" s="48"/>
      <c r="H530" s="46">
        <f>H456+H495+H516+H528</f>
        <v>57781000</v>
      </c>
      <c r="I530" s="48"/>
      <c r="J530" s="46">
        <f>J456+J495+J516+J528</f>
        <v>378061000</v>
      </c>
      <c r="K530" s="48"/>
      <c r="L530" s="46">
        <f>L456+L495+L516+L528</f>
        <v>153684000</v>
      </c>
      <c r="M530" s="48"/>
      <c r="N530" s="46">
        <f>N456+N495+N516+N528</f>
        <v>416989000</v>
      </c>
      <c r="O530" s="48"/>
      <c r="P530" s="46">
        <f>P456+P495+P516+P528</f>
        <v>290413000</v>
      </c>
      <c r="Q530" s="48"/>
      <c r="R530" s="46">
        <f>R456+R495+R516+R528</f>
        <v>117876000</v>
      </c>
      <c r="S530" s="43">
        <f t="shared" ref="S530" si="136">SUM(N530:P530)-R530-F530</f>
        <v>0</v>
      </c>
      <c r="T530" s="12"/>
    </row>
    <row r="531" spans="1:20" x14ac:dyDescent="0.2">
      <c r="G531" s="47"/>
      <c r="I531" s="47"/>
      <c r="K531" s="47"/>
      <c r="M531" s="47"/>
      <c r="O531" s="47"/>
      <c r="Q531" s="47"/>
      <c r="T531" s="12"/>
    </row>
    <row r="532" spans="1:20" s="78" customFormat="1" x14ac:dyDescent="0.2">
      <c r="A532" s="11" t="s">
        <v>505</v>
      </c>
      <c r="D532" s="53"/>
      <c r="F532" s="43"/>
      <c r="G532" s="47"/>
      <c r="H532" s="43"/>
      <c r="I532" s="47"/>
      <c r="J532" s="43"/>
      <c r="K532" s="47"/>
      <c r="L532" s="43"/>
      <c r="M532" s="47"/>
      <c r="N532" s="43"/>
      <c r="O532" s="47"/>
      <c r="P532" s="43"/>
      <c r="Q532" s="47"/>
      <c r="R532" s="43"/>
      <c r="S532" s="5"/>
      <c r="T532" s="77"/>
    </row>
    <row r="533" spans="1:20" s="78" customFormat="1" x14ac:dyDescent="0.2">
      <c r="D533" s="53"/>
      <c r="F533" s="43"/>
      <c r="G533" s="47"/>
      <c r="H533" s="43"/>
      <c r="I533" s="47"/>
      <c r="J533" s="43"/>
      <c r="K533" s="47"/>
      <c r="L533" s="43"/>
      <c r="M533" s="47"/>
      <c r="N533" s="43"/>
      <c r="O533" s="47"/>
      <c r="P533" s="43"/>
      <c r="Q533" s="47"/>
      <c r="R533" s="43"/>
      <c r="S533" s="5"/>
      <c r="T533" s="77"/>
    </row>
    <row r="534" spans="1:20" s="78" customFormat="1" x14ac:dyDescent="0.2">
      <c r="B534" s="78" t="s">
        <v>57</v>
      </c>
      <c r="D534" s="53"/>
      <c r="F534" s="43"/>
      <c r="G534" s="47"/>
      <c r="H534" s="43"/>
      <c r="I534" s="47"/>
      <c r="J534" s="43"/>
      <c r="K534" s="47"/>
      <c r="L534" s="43"/>
      <c r="M534" s="47"/>
      <c r="N534" s="43"/>
      <c r="O534" s="47"/>
      <c r="P534" s="43"/>
      <c r="Q534" s="47"/>
      <c r="R534" s="43"/>
      <c r="S534" s="5"/>
      <c r="T534" s="77"/>
    </row>
    <row r="535" spans="1:20" s="78" customFormat="1" x14ac:dyDescent="0.2">
      <c r="B535" s="23"/>
      <c r="C535" s="78" t="s">
        <v>227</v>
      </c>
      <c r="D535" s="53"/>
      <c r="F535" s="46">
        <f t="shared" ref="F535" si="137">SUM(H535:L535)</f>
        <v>13054000</v>
      </c>
      <c r="G535" s="47"/>
      <c r="H535" s="46">
        <v>2205000</v>
      </c>
      <c r="I535" s="47"/>
      <c r="J535" s="46">
        <v>3919000</v>
      </c>
      <c r="K535" s="47"/>
      <c r="L535" s="46">
        <v>6930000</v>
      </c>
      <c r="M535" s="47"/>
      <c r="N535" s="46">
        <v>7934000</v>
      </c>
      <c r="O535" s="47"/>
      <c r="P535" s="46">
        <v>5117000</v>
      </c>
      <c r="Q535" s="47"/>
      <c r="R535" s="46">
        <v>-3000</v>
      </c>
      <c r="S535" s="43">
        <f t="shared" ref="S535" si="138">SUM(N535:P535)-R535-F535</f>
        <v>0</v>
      </c>
      <c r="T535" s="77"/>
    </row>
    <row r="536" spans="1:20" s="78" customFormat="1" x14ac:dyDescent="0.2">
      <c r="B536" s="23"/>
      <c r="D536" s="53"/>
      <c r="F536" s="43"/>
      <c r="G536" s="47"/>
      <c r="H536" s="43"/>
      <c r="I536" s="47"/>
      <c r="J536" s="43"/>
      <c r="K536" s="47"/>
      <c r="L536" s="43"/>
      <c r="M536" s="47"/>
      <c r="N536" s="43"/>
      <c r="O536" s="47"/>
      <c r="P536" s="43"/>
      <c r="Q536" s="47"/>
      <c r="R536" s="43"/>
      <c r="S536" s="5"/>
      <c r="T536" s="77"/>
    </row>
    <row r="537" spans="1:20" s="78" customFormat="1" x14ac:dyDescent="0.2">
      <c r="B537" s="23"/>
      <c r="D537" s="53"/>
      <c r="E537" s="78" t="s">
        <v>4</v>
      </c>
      <c r="F537" s="46">
        <f>SUM(F535)</f>
        <v>13054000</v>
      </c>
      <c r="G537" s="48"/>
      <c r="H537" s="46">
        <f>SUM(H535)</f>
        <v>2205000</v>
      </c>
      <c r="I537" s="48"/>
      <c r="J537" s="46">
        <f>SUM(J535)</f>
        <v>3919000</v>
      </c>
      <c r="K537" s="48"/>
      <c r="L537" s="46">
        <f>SUM(L535)</f>
        <v>6930000</v>
      </c>
      <c r="M537" s="48"/>
      <c r="N537" s="46">
        <f>SUM(N535)</f>
        <v>7934000</v>
      </c>
      <c r="O537" s="48"/>
      <c r="P537" s="46">
        <f>SUM(P535)</f>
        <v>5117000</v>
      </c>
      <c r="Q537" s="48"/>
      <c r="R537" s="46">
        <f>SUM(R535)</f>
        <v>-3000</v>
      </c>
      <c r="S537" s="43">
        <f t="shared" ref="S537" si="139">SUM(N537:P537)-R537-F537</f>
        <v>0</v>
      </c>
      <c r="T537" s="77"/>
    </row>
    <row r="538" spans="1:20" s="78" customFormat="1" x14ac:dyDescent="0.2">
      <c r="B538" s="23"/>
      <c r="D538" s="53"/>
      <c r="F538" s="43"/>
      <c r="G538" s="47"/>
      <c r="H538" s="43"/>
      <c r="I538" s="47"/>
      <c r="J538" s="43"/>
      <c r="K538" s="47"/>
      <c r="L538" s="43"/>
      <c r="M538" s="47"/>
      <c r="N538" s="43"/>
      <c r="O538" s="47"/>
      <c r="P538" s="43"/>
      <c r="Q538" s="47"/>
      <c r="R538" s="43"/>
      <c r="S538" s="5"/>
      <c r="T538" s="77"/>
    </row>
    <row r="539" spans="1:20" s="78" customFormat="1" x14ac:dyDescent="0.2">
      <c r="B539" s="78" t="s">
        <v>26</v>
      </c>
      <c r="D539" s="53"/>
      <c r="F539" s="43"/>
      <c r="G539" s="47"/>
      <c r="H539" s="43"/>
      <c r="I539" s="47"/>
      <c r="J539" s="43"/>
      <c r="K539" s="47"/>
      <c r="L539" s="43"/>
      <c r="M539" s="47"/>
      <c r="N539" s="43"/>
      <c r="O539" s="47"/>
      <c r="P539" s="43"/>
      <c r="Q539" s="47"/>
      <c r="R539" s="43"/>
      <c r="S539" s="5"/>
      <c r="T539" s="77"/>
    </row>
    <row r="540" spans="1:20" s="78" customFormat="1" x14ac:dyDescent="0.2">
      <c r="B540" s="23"/>
      <c r="C540" s="78" t="s">
        <v>227</v>
      </c>
      <c r="D540" s="53"/>
      <c r="F540" s="46">
        <f t="shared" ref="F540" si="140">SUM(H540:L540)</f>
        <v>1137000</v>
      </c>
      <c r="G540" s="47"/>
      <c r="H540" s="46">
        <v>0</v>
      </c>
      <c r="I540" s="47"/>
      <c r="J540" s="46">
        <v>37000</v>
      </c>
      <c r="K540" s="47"/>
      <c r="L540" s="46">
        <v>1100000</v>
      </c>
      <c r="M540" s="47"/>
      <c r="N540" s="46">
        <v>667000</v>
      </c>
      <c r="O540" s="47"/>
      <c r="P540" s="46">
        <v>471000</v>
      </c>
      <c r="Q540" s="47"/>
      <c r="R540" s="46">
        <v>1000</v>
      </c>
      <c r="S540" s="43">
        <f t="shared" ref="S540" si="141">SUM(N540:P540)-R540-F540</f>
        <v>0</v>
      </c>
      <c r="T540" s="77"/>
    </row>
    <row r="541" spans="1:20" s="78" customFormat="1" x14ac:dyDescent="0.2">
      <c r="B541" s="23"/>
      <c r="D541" s="53"/>
      <c r="F541" s="43"/>
      <c r="G541" s="47"/>
      <c r="H541" s="43"/>
      <c r="I541" s="47"/>
      <c r="J541" s="43"/>
      <c r="K541" s="47"/>
      <c r="L541" s="43"/>
      <c r="M541" s="47"/>
      <c r="N541" s="43"/>
      <c r="O541" s="47"/>
      <c r="P541" s="43"/>
      <c r="Q541" s="47"/>
      <c r="R541" s="43"/>
      <c r="S541" s="5"/>
      <c r="T541" s="77"/>
    </row>
    <row r="542" spans="1:20" s="78" customFormat="1" x14ac:dyDescent="0.2">
      <c r="B542" s="23"/>
      <c r="D542" s="53"/>
      <c r="E542" s="78" t="s">
        <v>4</v>
      </c>
      <c r="F542" s="46">
        <f>SUM(F540)</f>
        <v>1137000</v>
      </c>
      <c r="G542" s="48"/>
      <c r="H542" s="46">
        <f>SUM(H540)</f>
        <v>0</v>
      </c>
      <c r="I542" s="48"/>
      <c r="J542" s="46">
        <f>SUM(J540)</f>
        <v>37000</v>
      </c>
      <c r="K542" s="48"/>
      <c r="L542" s="46">
        <f>SUM(L540)</f>
        <v>1100000</v>
      </c>
      <c r="M542" s="48"/>
      <c r="N542" s="46">
        <f>SUM(N540)</f>
        <v>667000</v>
      </c>
      <c r="O542" s="48"/>
      <c r="P542" s="46">
        <f>SUM(P540)</f>
        <v>471000</v>
      </c>
      <c r="Q542" s="48"/>
      <c r="R542" s="46">
        <f>SUM(R540)</f>
        <v>1000</v>
      </c>
      <c r="S542" s="43">
        <f t="shared" ref="S542" si="142">SUM(N542:P542)-R542-F542</f>
        <v>0</v>
      </c>
      <c r="T542" s="77"/>
    </row>
    <row r="543" spans="1:20" s="78" customFormat="1" x14ac:dyDescent="0.2">
      <c r="B543" s="23"/>
      <c r="D543" s="53"/>
      <c r="F543" s="43"/>
      <c r="G543" s="47"/>
      <c r="H543" s="43"/>
      <c r="I543" s="47"/>
      <c r="J543" s="43"/>
      <c r="K543" s="47"/>
      <c r="L543" s="43"/>
      <c r="M543" s="47"/>
      <c r="N543" s="43"/>
      <c r="O543" s="47"/>
      <c r="P543" s="43"/>
      <c r="Q543" s="47"/>
      <c r="R543" s="43"/>
      <c r="S543" s="5"/>
      <c r="T543" s="77"/>
    </row>
    <row r="544" spans="1:20" s="78" customFormat="1" x14ac:dyDescent="0.2">
      <c r="B544" s="23"/>
      <c r="C544" s="75"/>
      <c r="D544" s="53"/>
      <c r="E544" s="78" t="s">
        <v>506</v>
      </c>
      <c r="F544" s="46">
        <f>F537+F542</f>
        <v>14191000</v>
      </c>
      <c r="G544" s="48"/>
      <c r="H544" s="46">
        <f>H537+H542</f>
        <v>2205000</v>
      </c>
      <c r="I544" s="48"/>
      <c r="J544" s="46">
        <f>J537+J542</f>
        <v>3956000</v>
      </c>
      <c r="K544" s="48"/>
      <c r="L544" s="46">
        <f>L537+L542</f>
        <v>8030000</v>
      </c>
      <c r="M544" s="48"/>
      <c r="N544" s="46">
        <f>N537+N542</f>
        <v>8601000</v>
      </c>
      <c r="O544" s="48"/>
      <c r="P544" s="46">
        <f>P537+P542</f>
        <v>5588000</v>
      </c>
      <c r="Q544" s="48"/>
      <c r="R544" s="46">
        <f>R537+R542</f>
        <v>-2000</v>
      </c>
      <c r="S544" s="43">
        <f t="shared" ref="S544" si="143">SUM(N544:P544)-R544-F544</f>
        <v>0</v>
      </c>
      <c r="T544" s="77"/>
    </row>
    <row r="545" spans="1:21" s="78" customFormat="1" x14ac:dyDescent="0.2">
      <c r="B545" s="23"/>
      <c r="C545" s="75"/>
      <c r="D545" s="53"/>
      <c r="F545" s="43"/>
      <c r="G545" s="47"/>
      <c r="H545" s="43"/>
      <c r="I545" s="47"/>
      <c r="J545" s="43"/>
      <c r="K545" s="47"/>
      <c r="L545" s="43"/>
      <c r="M545" s="47"/>
      <c r="N545" s="43"/>
      <c r="O545" s="47"/>
      <c r="P545" s="43"/>
      <c r="Q545" s="47"/>
      <c r="R545" s="43"/>
      <c r="S545" s="5"/>
      <c r="T545" s="77"/>
    </row>
    <row r="546" spans="1:21" x14ac:dyDescent="0.2">
      <c r="A546" s="11" t="s">
        <v>10</v>
      </c>
      <c r="G546" s="47"/>
      <c r="I546" s="47"/>
      <c r="K546" s="47"/>
      <c r="M546" s="47"/>
      <c r="O546" s="47"/>
      <c r="Q546" s="47"/>
      <c r="T546" s="12"/>
    </row>
    <row r="547" spans="1:21" x14ac:dyDescent="0.2">
      <c r="G547" s="47"/>
      <c r="I547" s="47"/>
      <c r="K547" s="47"/>
      <c r="M547" s="47"/>
      <c r="O547" s="47"/>
      <c r="Q547" s="47"/>
      <c r="T547" s="12"/>
    </row>
    <row r="548" spans="1:21" x14ac:dyDescent="0.2">
      <c r="B548" s="6" t="s">
        <v>57</v>
      </c>
      <c r="G548" s="47"/>
      <c r="I548" s="47"/>
      <c r="K548" s="47"/>
      <c r="M548" s="47"/>
      <c r="O548" s="47"/>
      <c r="Q548" s="47"/>
      <c r="T548" s="12"/>
    </row>
    <row r="549" spans="1:21" x14ac:dyDescent="0.2">
      <c r="B549" s="23"/>
      <c r="C549" s="6" t="s">
        <v>252</v>
      </c>
      <c r="D549" s="6"/>
      <c r="F549" s="43">
        <f>SUM(H549:L549)</f>
        <v>3734000</v>
      </c>
      <c r="G549" s="47"/>
      <c r="H549" s="43">
        <v>3566000</v>
      </c>
      <c r="I549" s="47"/>
      <c r="J549" s="43">
        <v>109000</v>
      </c>
      <c r="K549" s="47"/>
      <c r="L549" s="43">
        <v>59000</v>
      </c>
      <c r="M549" s="47"/>
      <c r="N549" s="43">
        <v>2384000</v>
      </c>
      <c r="O549" s="47"/>
      <c r="P549" s="43">
        <v>1359000</v>
      </c>
      <c r="Q549" s="47"/>
      <c r="R549" s="43">
        <v>9000</v>
      </c>
      <c r="S549" s="43">
        <f t="shared" ref="S549:S565" si="144">SUM(N549:P549)-R549-F549</f>
        <v>0</v>
      </c>
      <c r="T549" s="12"/>
    </row>
    <row r="550" spans="1:21" x14ac:dyDescent="0.2">
      <c r="B550" s="23"/>
      <c r="C550" s="75" t="s">
        <v>253</v>
      </c>
      <c r="D550" s="75"/>
      <c r="F550" s="43">
        <f t="shared" ref="F550:F565" si="145">SUM(H550:L550)</f>
        <v>827000</v>
      </c>
      <c r="G550" s="47"/>
      <c r="H550" s="43">
        <v>0</v>
      </c>
      <c r="I550" s="47"/>
      <c r="J550" s="43">
        <v>827000</v>
      </c>
      <c r="K550" s="47"/>
      <c r="L550" s="43">
        <v>0</v>
      </c>
      <c r="M550" s="47"/>
      <c r="N550" s="43">
        <v>488000</v>
      </c>
      <c r="O550" s="47"/>
      <c r="P550" s="43">
        <v>817000</v>
      </c>
      <c r="Q550" s="47"/>
      <c r="R550" s="43">
        <v>478000</v>
      </c>
      <c r="S550" s="43">
        <f t="shared" si="144"/>
        <v>0</v>
      </c>
      <c r="T550" s="12"/>
      <c r="U550" s="78"/>
    </row>
    <row r="551" spans="1:21" s="78" customFormat="1" x14ac:dyDescent="0.2">
      <c r="B551" s="23"/>
      <c r="C551" s="75" t="s">
        <v>262</v>
      </c>
      <c r="D551" s="75"/>
      <c r="F551" s="43">
        <f t="shared" ref="F551" si="146">SUM(H551:L551)</f>
        <v>126000</v>
      </c>
      <c r="G551" s="47"/>
      <c r="H551" s="43">
        <v>0</v>
      </c>
      <c r="I551" s="47"/>
      <c r="J551" s="43">
        <v>0</v>
      </c>
      <c r="K551" s="47"/>
      <c r="L551" s="43">
        <v>126000</v>
      </c>
      <c r="M551" s="47"/>
      <c r="N551" s="43">
        <v>78000</v>
      </c>
      <c r="O551" s="47"/>
      <c r="P551" s="43">
        <v>48000</v>
      </c>
      <c r="Q551" s="47"/>
      <c r="R551" s="43">
        <v>0</v>
      </c>
      <c r="S551" s="43">
        <f t="shared" ref="S551" si="147">SUM(N551:P551)-R551-F551</f>
        <v>0</v>
      </c>
      <c r="T551" s="77"/>
    </row>
    <row r="552" spans="1:21" s="52" customFormat="1" x14ac:dyDescent="0.2">
      <c r="B552" s="23"/>
      <c r="C552" s="75" t="s">
        <v>254</v>
      </c>
      <c r="D552" s="75"/>
      <c r="F552" s="43">
        <f t="shared" si="145"/>
        <v>338000</v>
      </c>
      <c r="G552" s="47"/>
      <c r="H552" s="43">
        <v>0</v>
      </c>
      <c r="I552" s="47"/>
      <c r="J552" s="43">
        <v>338000</v>
      </c>
      <c r="K552" s="47"/>
      <c r="L552" s="43">
        <v>0</v>
      </c>
      <c r="M552" s="47"/>
      <c r="N552" s="43">
        <v>0</v>
      </c>
      <c r="O552" s="47"/>
      <c r="P552" s="43">
        <v>338000</v>
      </c>
      <c r="Q552" s="47"/>
      <c r="R552" s="43">
        <v>0</v>
      </c>
      <c r="S552" s="43">
        <f t="shared" si="144"/>
        <v>0</v>
      </c>
      <c r="T552" s="12"/>
      <c r="U552" s="78"/>
    </row>
    <row r="553" spans="1:21" x14ac:dyDescent="0.2">
      <c r="B553" s="23"/>
      <c r="C553" s="75" t="s">
        <v>255</v>
      </c>
      <c r="D553" s="75"/>
      <c r="F553" s="43">
        <f t="shared" si="145"/>
        <v>112000</v>
      </c>
      <c r="G553" s="47"/>
      <c r="H553" s="43">
        <v>112000</v>
      </c>
      <c r="I553" s="47"/>
      <c r="J553" s="43">
        <v>0</v>
      </c>
      <c r="K553" s="47"/>
      <c r="L553" s="43">
        <v>0</v>
      </c>
      <c r="M553" s="47"/>
      <c r="N553" s="43">
        <v>73000</v>
      </c>
      <c r="O553" s="47"/>
      <c r="P553" s="43">
        <v>39000</v>
      </c>
      <c r="Q553" s="47"/>
      <c r="R553" s="43">
        <v>0</v>
      </c>
      <c r="S553" s="43">
        <f t="shared" si="144"/>
        <v>0</v>
      </c>
      <c r="T553" s="12"/>
      <c r="U553" s="78"/>
    </row>
    <row r="554" spans="1:21" x14ac:dyDescent="0.2">
      <c r="B554" s="23"/>
      <c r="C554" s="75" t="s">
        <v>243</v>
      </c>
      <c r="D554" s="75"/>
      <c r="F554" s="43">
        <f t="shared" si="145"/>
        <v>868000</v>
      </c>
      <c r="G554" s="47"/>
      <c r="H554" s="43">
        <v>154000</v>
      </c>
      <c r="I554" s="47"/>
      <c r="J554" s="43">
        <v>712000</v>
      </c>
      <c r="K554" s="47"/>
      <c r="L554" s="43">
        <v>2000</v>
      </c>
      <c r="M554" s="47"/>
      <c r="N554" s="43">
        <v>12000</v>
      </c>
      <c r="O554" s="47"/>
      <c r="P554" s="43">
        <v>856000</v>
      </c>
      <c r="Q554" s="47"/>
      <c r="R554" s="43">
        <v>0</v>
      </c>
      <c r="S554" s="43">
        <f t="shared" si="144"/>
        <v>0</v>
      </c>
      <c r="T554" s="12"/>
      <c r="U554" s="78"/>
    </row>
    <row r="555" spans="1:21" x14ac:dyDescent="0.2">
      <c r="B555" s="23"/>
      <c r="C555" s="75" t="s">
        <v>256</v>
      </c>
      <c r="D555" s="75"/>
      <c r="F555" s="43">
        <f t="shared" si="145"/>
        <v>43000</v>
      </c>
      <c r="G555" s="47"/>
      <c r="H555" s="43">
        <v>1000</v>
      </c>
      <c r="I555" s="47"/>
      <c r="J555" s="43">
        <v>0</v>
      </c>
      <c r="K555" s="47"/>
      <c r="L555" s="43">
        <v>42000</v>
      </c>
      <c r="M555" s="47"/>
      <c r="N555" s="43">
        <v>30000</v>
      </c>
      <c r="O555" s="47"/>
      <c r="P555" s="43">
        <v>13000</v>
      </c>
      <c r="Q555" s="47"/>
      <c r="R555" s="43">
        <v>0</v>
      </c>
      <c r="S555" s="43">
        <f t="shared" si="144"/>
        <v>0</v>
      </c>
      <c r="T555" s="12"/>
      <c r="U555" s="78"/>
    </row>
    <row r="556" spans="1:21" x14ac:dyDescent="0.2">
      <c r="C556" s="75" t="s">
        <v>22</v>
      </c>
      <c r="D556" s="75"/>
      <c r="F556" s="43">
        <f t="shared" si="145"/>
        <v>7898000</v>
      </c>
      <c r="G556" s="47"/>
      <c r="H556" s="43">
        <v>4742000</v>
      </c>
      <c r="I556" s="47"/>
      <c r="J556" s="43">
        <v>2679000</v>
      </c>
      <c r="K556" s="47"/>
      <c r="L556" s="43">
        <v>477000</v>
      </c>
      <c r="M556" s="47"/>
      <c r="N556" s="43">
        <v>4371000</v>
      </c>
      <c r="O556" s="47"/>
      <c r="P556" s="43">
        <v>3526000</v>
      </c>
      <c r="Q556" s="47"/>
      <c r="R556" s="43">
        <v>-1000</v>
      </c>
      <c r="S556" s="43">
        <f t="shared" si="144"/>
        <v>0</v>
      </c>
      <c r="T556" s="12"/>
      <c r="U556" s="78"/>
    </row>
    <row r="557" spans="1:21" x14ac:dyDescent="0.2">
      <c r="B557" s="23"/>
      <c r="C557" s="75" t="s">
        <v>257</v>
      </c>
      <c r="D557" s="75"/>
      <c r="F557" s="43">
        <f t="shared" si="145"/>
        <v>7683000</v>
      </c>
      <c r="G557" s="47"/>
      <c r="H557" s="43">
        <v>7278000</v>
      </c>
      <c r="I557" s="47"/>
      <c r="J557" s="43">
        <v>263000</v>
      </c>
      <c r="K557" s="47"/>
      <c r="L557" s="43">
        <v>142000</v>
      </c>
      <c r="M557" s="47"/>
      <c r="N557" s="43">
        <v>4906000</v>
      </c>
      <c r="O557" s="47"/>
      <c r="P557" s="43">
        <v>2781000</v>
      </c>
      <c r="Q557" s="47"/>
      <c r="R557" s="43">
        <v>4000</v>
      </c>
      <c r="S557" s="43">
        <f t="shared" si="144"/>
        <v>0</v>
      </c>
      <c r="T557" s="12"/>
      <c r="U557" s="78"/>
    </row>
    <row r="558" spans="1:21" x14ac:dyDescent="0.2">
      <c r="B558" s="23"/>
      <c r="C558" s="75" t="s">
        <v>258</v>
      </c>
      <c r="D558" s="75"/>
      <c r="F558" s="43">
        <f t="shared" si="145"/>
        <v>2799000</v>
      </c>
      <c r="G558" s="47"/>
      <c r="H558" s="43">
        <v>2626000</v>
      </c>
      <c r="I558" s="47"/>
      <c r="J558" s="43">
        <v>41000</v>
      </c>
      <c r="K558" s="47"/>
      <c r="L558" s="43">
        <v>132000</v>
      </c>
      <c r="M558" s="47"/>
      <c r="N558" s="43">
        <v>1891000</v>
      </c>
      <c r="O558" s="47"/>
      <c r="P558" s="43">
        <v>908000</v>
      </c>
      <c r="Q558" s="47"/>
      <c r="R558" s="43">
        <v>0</v>
      </c>
      <c r="S558" s="43">
        <f t="shared" si="144"/>
        <v>0</v>
      </c>
      <c r="T558" s="12"/>
      <c r="U558" s="78"/>
    </row>
    <row r="559" spans="1:21" x14ac:dyDescent="0.2">
      <c r="B559" s="23"/>
      <c r="C559" s="75" t="s">
        <v>44</v>
      </c>
      <c r="D559" s="75"/>
      <c r="F559" s="43">
        <f t="shared" si="145"/>
        <v>5890000</v>
      </c>
      <c r="G559" s="47"/>
      <c r="H559" s="43">
        <v>5784000</v>
      </c>
      <c r="I559" s="47"/>
      <c r="J559" s="43">
        <v>90000</v>
      </c>
      <c r="K559" s="47"/>
      <c r="L559" s="43">
        <v>16000</v>
      </c>
      <c r="M559" s="47"/>
      <c r="N559" s="43">
        <v>3891000</v>
      </c>
      <c r="O559" s="47"/>
      <c r="P559" s="43">
        <v>1999000</v>
      </c>
      <c r="Q559" s="47"/>
      <c r="R559" s="43">
        <v>0</v>
      </c>
      <c r="S559" s="43">
        <f t="shared" si="144"/>
        <v>0</v>
      </c>
      <c r="T559" s="12"/>
      <c r="U559" s="78"/>
    </row>
    <row r="560" spans="1:21" x14ac:dyDescent="0.2">
      <c r="C560" s="75" t="s">
        <v>48</v>
      </c>
      <c r="D560" s="75"/>
      <c r="F560" s="43">
        <f t="shared" si="145"/>
        <v>4072000</v>
      </c>
      <c r="G560" s="47"/>
      <c r="H560" s="43">
        <v>3731000</v>
      </c>
      <c r="I560" s="47"/>
      <c r="J560" s="43">
        <v>77000</v>
      </c>
      <c r="K560" s="47"/>
      <c r="L560" s="43">
        <v>264000</v>
      </c>
      <c r="M560" s="47"/>
      <c r="N560" s="43">
        <v>2655000</v>
      </c>
      <c r="O560" s="47"/>
      <c r="P560" s="43">
        <v>1416000</v>
      </c>
      <c r="Q560" s="47"/>
      <c r="R560" s="43">
        <v>-1000</v>
      </c>
      <c r="S560" s="43">
        <f t="shared" si="144"/>
        <v>0</v>
      </c>
      <c r="T560" s="12"/>
      <c r="U560" s="78"/>
    </row>
    <row r="561" spans="1:21" x14ac:dyDescent="0.2">
      <c r="C561" s="75" t="s">
        <v>49</v>
      </c>
      <c r="D561" s="75"/>
      <c r="F561" s="43">
        <f t="shared" si="145"/>
        <v>74000</v>
      </c>
      <c r="G561" s="47"/>
      <c r="H561" s="43">
        <v>0</v>
      </c>
      <c r="I561" s="47"/>
      <c r="J561" s="43">
        <v>0</v>
      </c>
      <c r="K561" s="47"/>
      <c r="L561" s="43">
        <v>74000</v>
      </c>
      <c r="M561" s="47"/>
      <c r="N561" s="43">
        <v>22000</v>
      </c>
      <c r="O561" s="47"/>
      <c r="P561" s="43">
        <v>52000</v>
      </c>
      <c r="Q561" s="47"/>
      <c r="R561" s="43">
        <v>0</v>
      </c>
      <c r="S561" s="43">
        <f t="shared" si="144"/>
        <v>0</v>
      </c>
      <c r="T561" s="12"/>
      <c r="U561" s="78"/>
    </row>
    <row r="562" spans="1:21" x14ac:dyDescent="0.2">
      <c r="A562" s="11"/>
      <c r="B562" s="11"/>
      <c r="C562" s="75" t="s">
        <v>259</v>
      </c>
      <c r="D562" s="75"/>
      <c r="F562" s="43">
        <f t="shared" si="145"/>
        <v>2476000</v>
      </c>
      <c r="G562" s="47"/>
      <c r="H562" s="43">
        <v>1844000</v>
      </c>
      <c r="I562" s="47"/>
      <c r="J562" s="43">
        <v>493000</v>
      </c>
      <c r="K562" s="47"/>
      <c r="L562" s="43">
        <v>139000</v>
      </c>
      <c r="M562" s="47"/>
      <c r="N562" s="43">
        <v>1682000</v>
      </c>
      <c r="O562" s="47"/>
      <c r="P562" s="43">
        <v>795000</v>
      </c>
      <c r="Q562" s="47"/>
      <c r="R562" s="43">
        <v>1000</v>
      </c>
      <c r="S562" s="43">
        <f t="shared" si="144"/>
        <v>0</v>
      </c>
      <c r="T562" s="12"/>
      <c r="U562" s="78"/>
    </row>
    <row r="563" spans="1:21" x14ac:dyDescent="0.2">
      <c r="C563" s="75" t="s">
        <v>260</v>
      </c>
      <c r="D563" s="75"/>
      <c r="F563" s="43">
        <f t="shared" si="145"/>
        <v>9267000</v>
      </c>
      <c r="G563" s="47"/>
      <c r="H563" s="43">
        <v>8420000</v>
      </c>
      <c r="I563" s="47"/>
      <c r="J563" s="43">
        <v>338000</v>
      </c>
      <c r="K563" s="47"/>
      <c r="L563" s="43">
        <v>509000</v>
      </c>
      <c r="M563" s="47"/>
      <c r="N563" s="43">
        <v>6052000</v>
      </c>
      <c r="O563" s="47"/>
      <c r="P563" s="43">
        <v>3214000</v>
      </c>
      <c r="Q563" s="47"/>
      <c r="R563" s="43">
        <v>-1000</v>
      </c>
      <c r="S563" s="43">
        <f t="shared" si="144"/>
        <v>0</v>
      </c>
      <c r="T563" s="12"/>
      <c r="U563" s="78"/>
    </row>
    <row r="564" spans="1:21" x14ac:dyDescent="0.2">
      <c r="C564" s="75" t="s">
        <v>52</v>
      </c>
      <c r="D564" s="75"/>
      <c r="E564" s="18"/>
      <c r="F564" s="43">
        <f t="shared" si="145"/>
        <v>175000</v>
      </c>
      <c r="G564" s="47"/>
      <c r="H564" s="43">
        <v>82000</v>
      </c>
      <c r="I564" s="47"/>
      <c r="J564" s="43">
        <v>31000</v>
      </c>
      <c r="K564" s="47"/>
      <c r="L564" s="43">
        <v>62000</v>
      </c>
      <c r="M564" s="47"/>
      <c r="N564" s="43">
        <v>99000</v>
      </c>
      <c r="O564" s="47"/>
      <c r="P564" s="43">
        <v>75000</v>
      </c>
      <c r="Q564" s="47"/>
      <c r="R564" s="43">
        <v>-1000</v>
      </c>
      <c r="S564" s="43">
        <f t="shared" si="144"/>
        <v>0</v>
      </c>
      <c r="T564" s="12"/>
      <c r="U564" s="78"/>
    </row>
    <row r="565" spans="1:21" s="78" customFormat="1" x14ac:dyDescent="0.2">
      <c r="C565" s="73" t="s">
        <v>261</v>
      </c>
      <c r="D565" s="53"/>
      <c r="F565" s="46">
        <f t="shared" si="145"/>
        <v>93000</v>
      </c>
      <c r="G565" s="47"/>
      <c r="H565" s="46">
        <v>90000</v>
      </c>
      <c r="I565" s="47"/>
      <c r="J565" s="46">
        <v>0</v>
      </c>
      <c r="K565" s="47"/>
      <c r="L565" s="46">
        <v>3000</v>
      </c>
      <c r="M565" s="47"/>
      <c r="N565" s="46">
        <v>66000</v>
      </c>
      <c r="O565" s="47"/>
      <c r="P565" s="46">
        <v>26000</v>
      </c>
      <c r="Q565" s="47"/>
      <c r="R565" s="46">
        <v>-1000</v>
      </c>
      <c r="S565" s="43">
        <f t="shared" si="144"/>
        <v>0</v>
      </c>
      <c r="T565" s="77"/>
    </row>
    <row r="566" spans="1:21" x14ac:dyDescent="0.2">
      <c r="B566" s="9"/>
      <c r="G566" s="47"/>
      <c r="I566" s="47"/>
      <c r="K566" s="47"/>
      <c r="M566" s="47"/>
      <c r="O566" s="47"/>
      <c r="Q566" s="47"/>
      <c r="T566" s="12"/>
    </row>
    <row r="567" spans="1:21" x14ac:dyDescent="0.2">
      <c r="B567" s="9"/>
      <c r="E567" s="6" t="s">
        <v>4</v>
      </c>
      <c r="F567" s="46">
        <f>SUM(F549:F565)</f>
        <v>46475000</v>
      </c>
      <c r="G567" s="48"/>
      <c r="H567" s="46">
        <f>SUM(H549:H565)</f>
        <v>38430000</v>
      </c>
      <c r="I567" s="48"/>
      <c r="J567" s="46">
        <f>SUM(J549:J565)</f>
        <v>5998000</v>
      </c>
      <c r="K567" s="48"/>
      <c r="L567" s="46">
        <f>SUM(L549:L565)</f>
        <v>2047000</v>
      </c>
      <c r="M567" s="48"/>
      <c r="N567" s="46">
        <f>SUM(N549:N565)</f>
        <v>28700000</v>
      </c>
      <c r="O567" s="48"/>
      <c r="P567" s="46">
        <f>SUM(P549:P565)</f>
        <v>18262000</v>
      </c>
      <c r="Q567" s="48"/>
      <c r="R567" s="46">
        <f>SUM(R549:R565)</f>
        <v>487000</v>
      </c>
      <c r="S567" s="43">
        <f t="shared" ref="S567" si="148">SUM(N567:P567)-R567-F567</f>
        <v>0</v>
      </c>
      <c r="T567" s="12"/>
    </row>
    <row r="568" spans="1:21" x14ac:dyDescent="0.2">
      <c r="B568" s="9"/>
      <c r="G568" s="47"/>
      <c r="I568" s="47"/>
      <c r="K568" s="47"/>
      <c r="M568" s="47"/>
      <c r="O568" s="47"/>
      <c r="Q568" s="47"/>
      <c r="T568" s="12"/>
    </row>
    <row r="569" spans="1:21" x14ac:dyDescent="0.2">
      <c r="B569" s="6" t="s">
        <v>26</v>
      </c>
      <c r="C569" s="18"/>
      <c r="G569" s="47"/>
      <c r="I569" s="47"/>
      <c r="K569" s="47"/>
      <c r="M569" s="47"/>
      <c r="O569" s="47"/>
      <c r="Q569" s="47"/>
      <c r="T569" s="12"/>
    </row>
    <row r="570" spans="1:21" x14ac:dyDescent="0.2">
      <c r="B570" s="9"/>
      <c r="C570" s="6" t="s">
        <v>252</v>
      </c>
      <c r="F570" s="43">
        <f>SUM(H570:L570)</f>
        <v>2885000</v>
      </c>
      <c r="G570" s="47"/>
      <c r="H570" s="43">
        <v>1000</v>
      </c>
      <c r="I570" s="47"/>
      <c r="J570" s="43">
        <v>9000</v>
      </c>
      <c r="K570" s="47"/>
      <c r="L570" s="43">
        <v>2875000</v>
      </c>
      <c r="M570" s="47"/>
      <c r="N570" s="43">
        <v>1685000</v>
      </c>
      <c r="O570" s="47"/>
      <c r="P570" s="43">
        <v>1343000</v>
      </c>
      <c r="Q570" s="47"/>
      <c r="R570" s="43">
        <v>143000</v>
      </c>
      <c r="S570" s="43">
        <f t="shared" ref="S570:S587" si="149">SUM(N570:P570)-R570-F570</f>
        <v>0</v>
      </c>
      <c r="T570" s="12"/>
    </row>
    <row r="571" spans="1:21" x14ac:dyDescent="0.2">
      <c r="B571" s="9"/>
      <c r="C571" s="25" t="s">
        <v>262</v>
      </c>
      <c r="F571" s="43">
        <f t="shared" ref="F571:F585" si="150">SUM(H571:L571)</f>
        <v>497000</v>
      </c>
      <c r="G571" s="47"/>
      <c r="H571" s="43">
        <v>7000</v>
      </c>
      <c r="I571" s="47"/>
      <c r="J571" s="43">
        <v>2000</v>
      </c>
      <c r="K571" s="47"/>
      <c r="L571" s="43">
        <v>488000</v>
      </c>
      <c r="M571" s="47"/>
      <c r="N571" s="43">
        <v>239000</v>
      </c>
      <c r="O571" s="47"/>
      <c r="P571" s="43">
        <v>259000</v>
      </c>
      <c r="Q571" s="47"/>
      <c r="R571" s="43">
        <v>1000</v>
      </c>
      <c r="S571" s="43">
        <f t="shared" si="149"/>
        <v>0</v>
      </c>
      <c r="T571" s="12"/>
      <c r="U571" s="78"/>
    </row>
    <row r="572" spans="1:21" s="18" customFormat="1" x14ac:dyDescent="0.2">
      <c r="A572" s="6"/>
      <c r="B572" s="9"/>
      <c r="C572" s="24" t="s">
        <v>263</v>
      </c>
      <c r="E572" s="6"/>
      <c r="F572" s="43">
        <f t="shared" si="150"/>
        <v>7648000</v>
      </c>
      <c r="G572" s="47"/>
      <c r="H572" s="43">
        <v>0</v>
      </c>
      <c r="I572" s="47"/>
      <c r="J572" s="43">
        <v>3127000</v>
      </c>
      <c r="K572" s="47"/>
      <c r="L572" s="43">
        <v>4521000</v>
      </c>
      <c r="M572" s="47"/>
      <c r="N572" s="43">
        <v>3710000</v>
      </c>
      <c r="O572" s="47"/>
      <c r="P572" s="43">
        <v>6641000</v>
      </c>
      <c r="Q572" s="47"/>
      <c r="R572" s="43">
        <v>2703000</v>
      </c>
      <c r="S572" s="43">
        <f t="shared" si="149"/>
        <v>0</v>
      </c>
      <c r="T572" s="12"/>
      <c r="U572" s="78"/>
    </row>
    <row r="573" spans="1:21" x14ac:dyDescent="0.2">
      <c r="B573" s="9"/>
      <c r="C573" s="6" t="s">
        <v>264</v>
      </c>
      <c r="F573" s="43">
        <f t="shared" si="150"/>
        <v>1542000</v>
      </c>
      <c r="G573" s="47"/>
      <c r="H573" s="43">
        <v>0</v>
      </c>
      <c r="I573" s="47"/>
      <c r="J573" s="43">
        <v>574000</v>
      </c>
      <c r="K573" s="47"/>
      <c r="L573" s="43">
        <v>968000</v>
      </c>
      <c r="M573" s="47"/>
      <c r="N573" s="43">
        <v>900000</v>
      </c>
      <c r="O573" s="47"/>
      <c r="P573" s="43">
        <v>1864000</v>
      </c>
      <c r="Q573" s="47"/>
      <c r="R573" s="43">
        <v>1222000</v>
      </c>
      <c r="S573" s="43">
        <f t="shared" si="149"/>
        <v>0</v>
      </c>
      <c r="T573" s="12"/>
      <c r="U573" s="78"/>
    </row>
    <row r="574" spans="1:21" x14ac:dyDescent="0.2">
      <c r="B574" s="9"/>
      <c r="C574" s="6" t="s">
        <v>265</v>
      </c>
      <c r="D574" s="6"/>
      <c r="F574" s="43">
        <f t="shared" si="150"/>
        <v>3134000</v>
      </c>
      <c r="G574" s="47"/>
      <c r="H574" s="43">
        <v>143000</v>
      </c>
      <c r="I574" s="47"/>
      <c r="J574" s="43">
        <v>58000</v>
      </c>
      <c r="K574" s="47"/>
      <c r="L574" s="43">
        <v>2933000</v>
      </c>
      <c r="M574" s="47"/>
      <c r="N574" s="43">
        <v>1683000</v>
      </c>
      <c r="O574" s="47"/>
      <c r="P574" s="43">
        <v>1451000</v>
      </c>
      <c r="Q574" s="47"/>
      <c r="R574" s="43">
        <v>0</v>
      </c>
      <c r="S574" s="43">
        <f t="shared" si="149"/>
        <v>0</v>
      </c>
      <c r="T574" s="12"/>
      <c r="U574" s="78"/>
    </row>
    <row r="575" spans="1:21" x14ac:dyDescent="0.2">
      <c r="B575" s="9"/>
      <c r="C575" s="6" t="s">
        <v>22</v>
      </c>
      <c r="F575" s="43">
        <f t="shared" si="150"/>
        <v>1347000</v>
      </c>
      <c r="G575" s="47"/>
      <c r="H575" s="43">
        <v>-2000</v>
      </c>
      <c r="I575" s="47"/>
      <c r="J575" s="43">
        <v>936000</v>
      </c>
      <c r="K575" s="47"/>
      <c r="L575" s="43">
        <v>413000</v>
      </c>
      <c r="M575" s="47"/>
      <c r="N575" s="43">
        <v>225000</v>
      </c>
      <c r="O575" s="47"/>
      <c r="P575" s="43">
        <v>1122000</v>
      </c>
      <c r="Q575" s="47"/>
      <c r="R575" s="43">
        <v>0</v>
      </c>
      <c r="S575" s="43">
        <f t="shared" si="149"/>
        <v>0</v>
      </c>
      <c r="T575" s="12"/>
      <c r="U575" s="78"/>
    </row>
    <row r="576" spans="1:21" s="78" customFormat="1" x14ac:dyDescent="0.2">
      <c r="B576" s="53"/>
      <c r="C576" s="78" t="s">
        <v>542</v>
      </c>
      <c r="D576" s="53"/>
      <c r="F576" s="43">
        <f t="shared" si="150"/>
        <v>0</v>
      </c>
      <c r="G576" s="47"/>
      <c r="H576" s="43">
        <v>0</v>
      </c>
      <c r="I576" s="47"/>
      <c r="J576" s="43">
        <v>0</v>
      </c>
      <c r="K576" s="47"/>
      <c r="L576" s="43">
        <v>0</v>
      </c>
      <c r="M576" s="47"/>
      <c r="N576" s="43">
        <v>0</v>
      </c>
      <c r="O576" s="47"/>
      <c r="P576" s="43">
        <v>0</v>
      </c>
      <c r="Q576" s="47"/>
      <c r="R576" s="43">
        <v>0</v>
      </c>
      <c r="S576" s="43">
        <f t="shared" si="149"/>
        <v>0</v>
      </c>
      <c r="T576" s="77"/>
    </row>
    <row r="577" spans="1:21" x14ac:dyDescent="0.2">
      <c r="B577" s="9"/>
      <c r="C577" s="6" t="s">
        <v>39</v>
      </c>
      <c r="F577" s="43">
        <f t="shared" si="150"/>
        <v>1768000</v>
      </c>
      <c r="G577" s="47"/>
      <c r="H577" s="43">
        <v>18000</v>
      </c>
      <c r="I577" s="47"/>
      <c r="J577" s="43">
        <v>18000</v>
      </c>
      <c r="K577" s="47"/>
      <c r="L577" s="43">
        <v>1732000</v>
      </c>
      <c r="M577" s="47"/>
      <c r="N577" s="43">
        <v>714000</v>
      </c>
      <c r="O577" s="47"/>
      <c r="P577" s="43">
        <v>1055000</v>
      </c>
      <c r="Q577" s="47"/>
      <c r="R577" s="43">
        <v>1000</v>
      </c>
      <c r="S577" s="43">
        <f t="shared" si="149"/>
        <v>0</v>
      </c>
      <c r="T577" s="12"/>
      <c r="U577" s="78"/>
    </row>
    <row r="578" spans="1:21" x14ac:dyDescent="0.2">
      <c r="B578" s="9"/>
      <c r="C578" s="6" t="s">
        <v>258</v>
      </c>
      <c r="F578" s="43">
        <f t="shared" si="150"/>
        <v>5878000</v>
      </c>
      <c r="G578" s="47"/>
      <c r="H578" s="43">
        <v>2000</v>
      </c>
      <c r="I578" s="47"/>
      <c r="J578" s="43">
        <v>588000</v>
      </c>
      <c r="K578" s="47"/>
      <c r="L578" s="43">
        <v>5288000</v>
      </c>
      <c r="M578" s="47"/>
      <c r="N578" s="43">
        <v>2389000</v>
      </c>
      <c r="O578" s="47"/>
      <c r="P578" s="43">
        <v>3645000</v>
      </c>
      <c r="Q578" s="47"/>
      <c r="R578" s="43">
        <v>156000</v>
      </c>
      <c r="S578" s="43">
        <f t="shared" si="149"/>
        <v>0</v>
      </c>
      <c r="T578" s="12"/>
      <c r="U578" s="78"/>
    </row>
    <row r="579" spans="1:21" x14ac:dyDescent="0.2">
      <c r="A579" s="18"/>
      <c r="B579" s="9"/>
      <c r="C579" s="6" t="s">
        <v>266</v>
      </c>
      <c r="F579" s="43">
        <f t="shared" si="150"/>
        <v>425000</v>
      </c>
      <c r="G579" s="47"/>
      <c r="H579" s="43">
        <v>19000</v>
      </c>
      <c r="I579" s="47"/>
      <c r="J579" s="43">
        <v>16000</v>
      </c>
      <c r="K579" s="47"/>
      <c r="L579" s="43">
        <v>390000</v>
      </c>
      <c r="M579" s="47"/>
      <c r="N579" s="43">
        <v>74000</v>
      </c>
      <c r="O579" s="47"/>
      <c r="P579" s="43">
        <v>352000</v>
      </c>
      <c r="Q579" s="47"/>
      <c r="R579" s="43">
        <v>1000</v>
      </c>
      <c r="S579" s="43">
        <f t="shared" si="149"/>
        <v>0</v>
      </c>
      <c r="T579" s="12"/>
      <c r="U579" s="78"/>
    </row>
    <row r="580" spans="1:21" x14ac:dyDescent="0.2">
      <c r="C580" s="6" t="s">
        <v>44</v>
      </c>
      <c r="F580" s="43">
        <f t="shared" si="150"/>
        <v>3486000</v>
      </c>
      <c r="G580" s="47"/>
      <c r="H580" s="43">
        <v>238000</v>
      </c>
      <c r="I580" s="47"/>
      <c r="J580" s="43">
        <v>74000</v>
      </c>
      <c r="K580" s="47"/>
      <c r="L580" s="43">
        <v>3174000</v>
      </c>
      <c r="M580" s="47"/>
      <c r="N580" s="43">
        <v>1772000</v>
      </c>
      <c r="O580" s="47"/>
      <c r="P580" s="43">
        <v>1714000</v>
      </c>
      <c r="Q580" s="47"/>
      <c r="R580" s="43">
        <v>0</v>
      </c>
      <c r="S580" s="43">
        <f t="shared" si="149"/>
        <v>0</v>
      </c>
      <c r="T580" s="12"/>
      <c r="U580" s="78"/>
    </row>
    <row r="581" spans="1:21" x14ac:dyDescent="0.2">
      <c r="C581" s="6" t="s">
        <v>48</v>
      </c>
      <c r="E581" s="18"/>
      <c r="F581" s="43">
        <f t="shared" si="150"/>
        <v>2312000</v>
      </c>
      <c r="G581" s="47"/>
      <c r="H581" s="43">
        <v>11000</v>
      </c>
      <c r="I581" s="47"/>
      <c r="J581" s="43">
        <v>52000</v>
      </c>
      <c r="K581" s="47"/>
      <c r="L581" s="43">
        <v>2249000</v>
      </c>
      <c r="M581" s="47"/>
      <c r="N581" s="43">
        <v>904000</v>
      </c>
      <c r="O581" s="47"/>
      <c r="P581" s="43">
        <v>1408000</v>
      </c>
      <c r="Q581" s="47"/>
      <c r="R581" s="43">
        <v>0</v>
      </c>
      <c r="S581" s="43">
        <f t="shared" si="149"/>
        <v>0</v>
      </c>
      <c r="T581" s="12"/>
      <c r="U581" s="78"/>
    </row>
    <row r="582" spans="1:21" x14ac:dyDescent="0.2">
      <c r="C582" s="6" t="s">
        <v>260</v>
      </c>
      <c r="F582" s="43">
        <f t="shared" si="150"/>
        <v>2060000</v>
      </c>
      <c r="G582" s="47"/>
      <c r="H582" s="43">
        <v>31000</v>
      </c>
      <c r="I582" s="47"/>
      <c r="J582" s="43">
        <v>140000</v>
      </c>
      <c r="K582" s="47"/>
      <c r="L582" s="43">
        <v>1889000</v>
      </c>
      <c r="M582" s="47"/>
      <c r="N582" s="43">
        <v>965000</v>
      </c>
      <c r="O582" s="47"/>
      <c r="P582" s="43">
        <v>1097000</v>
      </c>
      <c r="Q582" s="47"/>
      <c r="R582" s="43">
        <v>2000</v>
      </c>
      <c r="S582" s="43">
        <f t="shared" si="149"/>
        <v>0</v>
      </c>
      <c r="T582" s="12"/>
      <c r="U582" s="78"/>
    </row>
    <row r="583" spans="1:21" x14ac:dyDescent="0.2">
      <c r="C583" s="6" t="s">
        <v>52</v>
      </c>
      <c r="E583" s="26"/>
      <c r="F583" s="43">
        <f t="shared" si="150"/>
        <v>228000</v>
      </c>
      <c r="G583" s="47"/>
      <c r="H583" s="43">
        <v>0</v>
      </c>
      <c r="I583" s="47"/>
      <c r="J583" s="43">
        <v>1000</v>
      </c>
      <c r="K583" s="47"/>
      <c r="L583" s="43">
        <v>227000</v>
      </c>
      <c r="M583" s="47"/>
      <c r="N583" s="43">
        <v>47000</v>
      </c>
      <c r="O583" s="47"/>
      <c r="P583" s="43">
        <v>182000</v>
      </c>
      <c r="Q583" s="47"/>
      <c r="R583" s="43">
        <v>1000</v>
      </c>
      <c r="S583" s="43">
        <f t="shared" si="149"/>
        <v>0</v>
      </c>
      <c r="T583" s="12"/>
      <c r="U583" s="78"/>
    </row>
    <row r="584" spans="1:21" x14ac:dyDescent="0.2">
      <c r="B584" s="9"/>
      <c r="C584" s="6" t="s">
        <v>267</v>
      </c>
      <c r="E584" s="15"/>
      <c r="F584" s="43">
        <f t="shared" si="150"/>
        <v>405000</v>
      </c>
      <c r="G584" s="47"/>
      <c r="H584" s="43">
        <v>159000</v>
      </c>
      <c r="I584" s="47"/>
      <c r="J584" s="43">
        <v>246000</v>
      </c>
      <c r="K584" s="47"/>
      <c r="L584" s="43">
        <v>0</v>
      </c>
      <c r="M584" s="47"/>
      <c r="N584" s="43">
        <v>235000</v>
      </c>
      <c r="O584" s="47"/>
      <c r="P584" s="43">
        <v>170000</v>
      </c>
      <c r="Q584" s="47"/>
      <c r="R584" s="43">
        <v>0</v>
      </c>
      <c r="S584" s="43">
        <f t="shared" si="149"/>
        <v>0</v>
      </c>
      <c r="T584" s="12"/>
      <c r="U584" s="78"/>
    </row>
    <row r="585" spans="1:21" x14ac:dyDescent="0.2">
      <c r="B585" s="9"/>
      <c r="C585" s="6" t="s">
        <v>268</v>
      </c>
      <c r="E585" s="15"/>
      <c r="F585" s="43">
        <f t="shared" si="150"/>
        <v>499000</v>
      </c>
      <c r="G585" s="47"/>
      <c r="H585" s="43">
        <v>0</v>
      </c>
      <c r="I585" s="47"/>
      <c r="J585" s="43">
        <v>18000</v>
      </c>
      <c r="K585" s="47"/>
      <c r="L585" s="43">
        <v>481000</v>
      </c>
      <c r="M585" s="47"/>
      <c r="N585" s="43">
        <v>219000</v>
      </c>
      <c r="O585" s="47"/>
      <c r="P585" s="43">
        <v>281000</v>
      </c>
      <c r="Q585" s="47"/>
      <c r="R585" s="43">
        <v>1000</v>
      </c>
      <c r="S585" s="43">
        <f t="shared" si="149"/>
        <v>0</v>
      </c>
      <c r="T585" s="12"/>
      <c r="U585" s="78"/>
    </row>
    <row r="586" spans="1:21" s="78" customFormat="1" x14ac:dyDescent="0.2">
      <c r="B586" s="53"/>
      <c r="C586" s="78" t="s">
        <v>507</v>
      </c>
      <c r="D586" s="53"/>
      <c r="E586" s="15"/>
      <c r="F586" s="43">
        <f t="shared" ref="F586" si="151">SUM(H586:L586)</f>
        <v>27004000</v>
      </c>
      <c r="G586" s="47"/>
      <c r="H586" s="43">
        <v>15000</v>
      </c>
      <c r="I586" s="47"/>
      <c r="J586" s="43">
        <v>33000</v>
      </c>
      <c r="K586" s="47"/>
      <c r="L586" s="43">
        <v>26956000</v>
      </c>
      <c r="M586" s="47"/>
      <c r="N586" s="43">
        <v>2291000</v>
      </c>
      <c r="O586" s="47"/>
      <c r="P586" s="43">
        <v>24712000</v>
      </c>
      <c r="Q586" s="47"/>
      <c r="R586" s="43">
        <v>-1000</v>
      </c>
      <c r="S586" s="43">
        <f t="shared" ref="S586" si="152">SUM(N586:P586)-R586-F586</f>
        <v>0</v>
      </c>
      <c r="T586" s="77"/>
    </row>
    <row r="587" spans="1:21" x14ac:dyDescent="0.2">
      <c r="B587" s="9"/>
      <c r="C587" s="6" t="s">
        <v>261</v>
      </c>
      <c r="F587" s="46">
        <f t="shared" ref="F587" si="153">SUM(H587:L587)</f>
        <v>1485000</v>
      </c>
      <c r="G587" s="47"/>
      <c r="H587" s="46">
        <v>196000</v>
      </c>
      <c r="I587" s="47"/>
      <c r="J587" s="46">
        <v>464000</v>
      </c>
      <c r="K587" s="47"/>
      <c r="L587" s="46">
        <v>825000</v>
      </c>
      <c r="M587" s="47"/>
      <c r="N587" s="46">
        <v>652000</v>
      </c>
      <c r="O587" s="47"/>
      <c r="P587" s="46">
        <v>833000</v>
      </c>
      <c r="Q587" s="47"/>
      <c r="R587" s="46">
        <v>0</v>
      </c>
      <c r="S587" s="43">
        <f t="shared" si="149"/>
        <v>0</v>
      </c>
      <c r="T587" s="12"/>
      <c r="U587" s="78"/>
    </row>
    <row r="588" spans="1:21" x14ac:dyDescent="0.2">
      <c r="B588" s="9"/>
      <c r="F588" s="48"/>
      <c r="G588" s="47"/>
      <c r="H588" s="48"/>
      <c r="I588" s="47"/>
      <c r="J588" s="48"/>
      <c r="K588" s="47"/>
      <c r="L588" s="48"/>
      <c r="M588" s="47"/>
      <c r="N588" s="48"/>
      <c r="O588" s="47"/>
      <c r="P588" s="48"/>
      <c r="Q588" s="47"/>
      <c r="R588" s="48"/>
      <c r="T588" s="12"/>
    </row>
    <row r="589" spans="1:21" x14ac:dyDescent="0.2">
      <c r="B589" s="9"/>
      <c r="E589" s="6" t="s">
        <v>4</v>
      </c>
      <c r="F589" s="46">
        <f>SUM(F570:F587)</f>
        <v>62603000</v>
      </c>
      <c r="G589" s="48"/>
      <c r="H589" s="46">
        <f>SUM(H570:H587)</f>
        <v>838000</v>
      </c>
      <c r="I589" s="48"/>
      <c r="J589" s="46">
        <f>SUM(J570:J587)</f>
        <v>6356000</v>
      </c>
      <c r="K589" s="48"/>
      <c r="L589" s="46">
        <f>SUM(L570:L587)</f>
        <v>55409000</v>
      </c>
      <c r="M589" s="48"/>
      <c r="N589" s="46">
        <f>SUM(N570:N587)</f>
        <v>18704000</v>
      </c>
      <c r="O589" s="48"/>
      <c r="P589" s="46">
        <f>SUM(P570:P587)</f>
        <v>48129000</v>
      </c>
      <c r="Q589" s="48"/>
      <c r="R589" s="46">
        <f>SUM(R570:R587)</f>
        <v>4230000</v>
      </c>
      <c r="S589" s="43">
        <f t="shared" ref="S589" si="154">SUM(N589:P589)-R589-F589</f>
        <v>0</v>
      </c>
      <c r="T589" s="12"/>
    </row>
    <row r="590" spans="1:21" x14ac:dyDescent="0.2">
      <c r="B590" s="9"/>
      <c r="F590" s="48"/>
      <c r="G590" s="47"/>
      <c r="H590" s="48"/>
      <c r="I590" s="47"/>
      <c r="J590" s="48"/>
      <c r="K590" s="47"/>
      <c r="L590" s="48"/>
      <c r="M590" s="47"/>
      <c r="N590" s="48"/>
      <c r="O590" s="47"/>
      <c r="P590" s="48"/>
      <c r="Q590" s="47"/>
      <c r="R590" s="48"/>
      <c r="T590" s="12"/>
    </row>
    <row r="591" spans="1:21" x14ac:dyDescent="0.2">
      <c r="B591" s="6" t="s">
        <v>63</v>
      </c>
      <c r="F591" s="48"/>
      <c r="G591" s="47"/>
      <c r="H591" s="48"/>
      <c r="I591" s="47"/>
      <c r="J591" s="48"/>
      <c r="K591" s="47"/>
      <c r="L591" s="48"/>
      <c r="M591" s="47"/>
      <c r="N591" s="48"/>
      <c r="O591" s="47"/>
      <c r="P591" s="48"/>
      <c r="Q591" s="47"/>
      <c r="R591" s="48"/>
      <c r="T591" s="12"/>
    </row>
    <row r="592" spans="1:21" x14ac:dyDescent="0.2">
      <c r="C592" s="6" t="s">
        <v>269</v>
      </c>
      <c r="F592" s="43">
        <f>SUM(H592:L592)</f>
        <v>23305000</v>
      </c>
      <c r="G592" s="47"/>
      <c r="H592" s="43">
        <v>0</v>
      </c>
      <c r="I592" s="47"/>
      <c r="J592" s="43">
        <v>3626000</v>
      </c>
      <c r="K592" s="47"/>
      <c r="L592" s="43">
        <v>19679000</v>
      </c>
      <c r="M592" s="47"/>
      <c r="N592" s="43">
        <v>10607000</v>
      </c>
      <c r="O592" s="47"/>
      <c r="P592" s="43">
        <v>12968000</v>
      </c>
      <c r="Q592" s="47"/>
      <c r="R592" s="43">
        <v>270000</v>
      </c>
      <c r="S592" s="43">
        <f t="shared" ref="S592:S603" si="155">SUM(N592:P592)-R592-F592</f>
        <v>0</v>
      </c>
      <c r="T592" s="12"/>
    </row>
    <row r="593" spans="1:21" x14ac:dyDescent="0.2">
      <c r="C593" s="6" t="s">
        <v>270</v>
      </c>
      <c r="F593" s="43">
        <f t="shared" ref="F593:F602" si="156">SUM(H593:L593)</f>
        <v>6000</v>
      </c>
      <c r="G593" s="47"/>
      <c r="H593" s="43">
        <v>0</v>
      </c>
      <c r="I593" s="47"/>
      <c r="J593" s="43">
        <v>0</v>
      </c>
      <c r="K593" s="47"/>
      <c r="L593" s="43">
        <v>6000</v>
      </c>
      <c r="M593" s="47"/>
      <c r="N593" s="43">
        <v>1000</v>
      </c>
      <c r="O593" s="47"/>
      <c r="P593" s="43">
        <v>6000</v>
      </c>
      <c r="Q593" s="47"/>
      <c r="R593" s="43">
        <v>1000</v>
      </c>
      <c r="S593" s="43">
        <f t="shared" si="155"/>
        <v>0</v>
      </c>
      <c r="T593" s="12"/>
      <c r="U593" s="78"/>
    </row>
    <row r="594" spans="1:21" s="78" customFormat="1" x14ac:dyDescent="0.2">
      <c r="C594" s="75" t="s">
        <v>543</v>
      </c>
      <c r="D594" s="53"/>
      <c r="F594" s="43">
        <f t="shared" si="156"/>
        <v>0</v>
      </c>
      <c r="G594" s="47"/>
      <c r="H594" s="43">
        <v>0</v>
      </c>
      <c r="I594" s="47"/>
      <c r="J594" s="43">
        <v>0</v>
      </c>
      <c r="K594" s="47"/>
      <c r="L594" s="43">
        <v>0</v>
      </c>
      <c r="M594" s="47"/>
      <c r="N594" s="43">
        <v>0</v>
      </c>
      <c r="O594" s="47"/>
      <c r="P594" s="43">
        <v>0</v>
      </c>
      <c r="Q594" s="47"/>
      <c r="R594" s="43">
        <v>0</v>
      </c>
      <c r="S594" s="43">
        <f t="shared" si="155"/>
        <v>0</v>
      </c>
      <c r="T594" s="77"/>
    </row>
    <row r="595" spans="1:21" x14ac:dyDescent="0.2">
      <c r="C595" s="6" t="s">
        <v>271</v>
      </c>
      <c r="F595" s="43">
        <f t="shared" si="156"/>
        <v>1295000</v>
      </c>
      <c r="G595" s="47"/>
      <c r="H595" s="43">
        <v>0</v>
      </c>
      <c r="I595" s="47"/>
      <c r="J595" s="43">
        <v>330000</v>
      </c>
      <c r="K595" s="47"/>
      <c r="L595" s="43">
        <v>965000</v>
      </c>
      <c r="M595" s="47"/>
      <c r="N595" s="43">
        <v>605000</v>
      </c>
      <c r="O595" s="47"/>
      <c r="P595" s="43">
        <v>690000</v>
      </c>
      <c r="Q595" s="47"/>
      <c r="R595" s="43">
        <v>0</v>
      </c>
      <c r="S595" s="43">
        <f t="shared" si="155"/>
        <v>0</v>
      </c>
      <c r="T595" s="12"/>
      <c r="U595" s="78"/>
    </row>
    <row r="596" spans="1:21" x14ac:dyDescent="0.2">
      <c r="C596" s="6" t="s">
        <v>272</v>
      </c>
      <c r="F596" s="43">
        <f t="shared" si="156"/>
        <v>5144000</v>
      </c>
      <c r="G596" s="47"/>
      <c r="H596" s="43">
        <v>20000</v>
      </c>
      <c r="I596" s="47"/>
      <c r="J596" s="43">
        <v>4890000</v>
      </c>
      <c r="K596" s="47"/>
      <c r="L596" s="43">
        <v>234000</v>
      </c>
      <c r="M596" s="47"/>
      <c r="N596" s="43">
        <v>2158000</v>
      </c>
      <c r="O596" s="47"/>
      <c r="P596" s="43">
        <v>3045000</v>
      </c>
      <c r="Q596" s="47"/>
      <c r="R596" s="43">
        <v>59000</v>
      </c>
      <c r="S596" s="43">
        <f t="shared" si="155"/>
        <v>0</v>
      </c>
      <c r="T596" s="12"/>
      <c r="U596" s="78"/>
    </row>
    <row r="597" spans="1:21" x14ac:dyDescent="0.2">
      <c r="C597" s="6" t="s">
        <v>273</v>
      </c>
      <c r="F597" s="43">
        <f t="shared" si="156"/>
        <v>0</v>
      </c>
      <c r="G597" s="47"/>
      <c r="H597" s="43">
        <v>0</v>
      </c>
      <c r="I597" s="47"/>
      <c r="J597" s="43">
        <v>0</v>
      </c>
      <c r="K597" s="47"/>
      <c r="L597" s="43">
        <v>0</v>
      </c>
      <c r="M597" s="47"/>
      <c r="N597" s="43">
        <v>0</v>
      </c>
      <c r="O597" s="47"/>
      <c r="P597" s="43">
        <v>0</v>
      </c>
      <c r="Q597" s="47"/>
      <c r="R597" s="43">
        <v>0</v>
      </c>
      <c r="S597" s="43">
        <f t="shared" si="155"/>
        <v>0</v>
      </c>
      <c r="T597" s="12"/>
      <c r="U597" s="78"/>
    </row>
    <row r="598" spans="1:21" x14ac:dyDescent="0.2">
      <c r="C598" s="6" t="s">
        <v>257</v>
      </c>
      <c r="F598" s="43">
        <f t="shared" si="156"/>
        <v>62000</v>
      </c>
      <c r="G598" s="47"/>
      <c r="H598" s="43">
        <v>0</v>
      </c>
      <c r="I598" s="47"/>
      <c r="J598" s="43">
        <v>0</v>
      </c>
      <c r="K598" s="47"/>
      <c r="L598" s="43">
        <v>62000</v>
      </c>
      <c r="M598" s="47"/>
      <c r="N598" s="43">
        <v>47000</v>
      </c>
      <c r="O598" s="47"/>
      <c r="P598" s="43">
        <v>15000</v>
      </c>
      <c r="Q598" s="47"/>
      <c r="R598" s="43">
        <v>0</v>
      </c>
      <c r="S598" s="43">
        <f t="shared" si="155"/>
        <v>0</v>
      </c>
      <c r="T598" s="12"/>
      <c r="U598" s="78"/>
    </row>
    <row r="599" spans="1:21" x14ac:dyDescent="0.2">
      <c r="C599" s="6" t="s">
        <v>274</v>
      </c>
      <c r="F599" s="43">
        <f t="shared" si="156"/>
        <v>4444000</v>
      </c>
      <c r="G599" s="47"/>
      <c r="H599" s="43">
        <v>1953000</v>
      </c>
      <c r="I599" s="47"/>
      <c r="J599" s="43">
        <v>118000</v>
      </c>
      <c r="K599" s="47"/>
      <c r="L599" s="43">
        <v>2373000</v>
      </c>
      <c r="M599" s="47"/>
      <c r="N599" s="43">
        <v>1044000</v>
      </c>
      <c r="O599" s="47"/>
      <c r="P599" s="43">
        <v>3400000</v>
      </c>
      <c r="Q599" s="47"/>
      <c r="R599" s="43">
        <v>0</v>
      </c>
      <c r="S599" s="43">
        <f t="shared" si="155"/>
        <v>0</v>
      </c>
      <c r="T599" s="12"/>
      <c r="U599" s="78"/>
    </row>
    <row r="600" spans="1:21" s="78" customFormat="1" x14ac:dyDescent="0.2">
      <c r="C600" s="78" t="s">
        <v>44</v>
      </c>
      <c r="D600" s="53"/>
      <c r="F600" s="43">
        <f t="shared" ref="F600" si="157">SUM(H600:L600)</f>
        <v>14000</v>
      </c>
      <c r="G600" s="47"/>
      <c r="H600" s="43">
        <v>0</v>
      </c>
      <c r="I600" s="47"/>
      <c r="J600" s="43">
        <v>0</v>
      </c>
      <c r="K600" s="47"/>
      <c r="L600" s="43">
        <v>14000</v>
      </c>
      <c r="M600" s="47"/>
      <c r="N600" s="43">
        <v>3000</v>
      </c>
      <c r="O600" s="47"/>
      <c r="P600" s="43">
        <v>11000</v>
      </c>
      <c r="Q600" s="47"/>
      <c r="R600" s="43">
        <v>0</v>
      </c>
      <c r="S600" s="43">
        <f t="shared" ref="S600" si="158">SUM(N600:P600)-R600-F600</f>
        <v>0</v>
      </c>
      <c r="T600" s="77"/>
    </row>
    <row r="601" spans="1:21" s="72" customFormat="1" x14ac:dyDescent="0.2">
      <c r="C601" s="75" t="s">
        <v>48</v>
      </c>
      <c r="D601" s="53"/>
      <c r="F601" s="43">
        <f t="shared" si="156"/>
        <v>57000</v>
      </c>
      <c r="G601" s="47"/>
      <c r="H601" s="43">
        <v>0</v>
      </c>
      <c r="I601" s="47"/>
      <c r="J601" s="43">
        <v>0</v>
      </c>
      <c r="K601" s="47"/>
      <c r="L601" s="43">
        <v>57000</v>
      </c>
      <c r="M601" s="47"/>
      <c r="N601" s="43">
        <v>24000</v>
      </c>
      <c r="O601" s="47"/>
      <c r="P601" s="43">
        <v>32000</v>
      </c>
      <c r="Q601" s="47"/>
      <c r="R601" s="43">
        <v>-1000</v>
      </c>
      <c r="S601" s="43">
        <f t="shared" si="155"/>
        <v>0</v>
      </c>
      <c r="T601" s="71"/>
      <c r="U601" s="78"/>
    </row>
    <row r="602" spans="1:21" s="78" customFormat="1" x14ac:dyDescent="0.2">
      <c r="C602" s="75" t="s">
        <v>260</v>
      </c>
      <c r="D602" s="53"/>
      <c r="F602" s="43">
        <f t="shared" si="156"/>
        <v>5000</v>
      </c>
      <c r="G602" s="47"/>
      <c r="H602" s="43">
        <v>0</v>
      </c>
      <c r="I602" s="47"/>
      <c r="J602" s="43">
        <v>0</v>
      </c>
      <c r="K602" s="47"/>
      <c r="L602" s="43">
        <v>5000</v>
      </c>
      <c r="M602" s="47"/>
      <c r="N602" s="43">
        <v>0</v>
      </c>
      <c r="O602" s="47"/>
      <c r="P602" s="43">
        <v>5000</v>
      </c>
      <c r="Q602" s="47"/>
      <c r="R602" s="43">
        <v>0</v>
      </c>
      <c r="S602" s="43">
        <f t="shared" si="155"/>
        <v>0</v>
      </c>
      <c r="T602" s="77"/>
    </row>
    <row r="603" spans="1:21" x14ac:dyDescent="0.2">
      <c r="C603" s="6" t="s">
        <v>275</v>
      </c>
      <c r="F603" s="46">
        <f t="shared" ref="F603" si="159">SUM(H603:L603)</f>
        <v>4737000</v>
      </c>
      <c r="G603" s="47"/>
      <c r="H603" s="46">
        <v>0</v>
      </c>
      <c r="I603" s="47"/>
      <c r="J603" s="46">
        <v>4724000</v>
      </c>
      <c r="K603" s="47"/>
      <c r="L603" s="46">
        <v>13000</v>
      </c>
      <c r="M603" s="47"/>
      <c r="N603" s="46">
        <v>2583000</v>
      </c>
      <c r="O603" s="47"/>
      <c r="P603" s="46">
        <v>2315000</v>
      </c>
      <c r="Q603" s="47"/>
      <c r="R603" s="46">
        <v>161000</v>
      </c>
      <c r="S603" s="43">
        <f t="shared" si="155"/>
        <v>0</v>
      </c>
      <c r="T603" s="12"/>
      <c r="U603" s="78"/>
    </row>
    <row r="604" spans="1:21" x14ac:dyDescent="0.2">
      <c r="F604" s="48"/>
      <c r="G604" s="47"/>
      <c r="H604" s="48"/>
      <c r="I604" s="47"/>
      <c r="J604" s="48"/>
      <c r="K604" s="47"/>
      <c r="L604" s="48"/>
      <c r="M604" s="47"/>
      <c r="N604" s="48"/>
      <c r="O604" s="47"/>
      <c r="P604" s="48"/>
      <c r="Q604" s="47"/>
      <c r="R604" s="48"/>
      <c r="T604" s="12"/>
    </row>
    <row r="605" spans="1:21" x14ac:dyDescent="0.2">
      <c r="E605" s="6" t="s">
        <v>4</v>
      </c>
      <c r="F605" s="46">
        <f>SUM(F592:F603)</f>
        <v>39069000</v>
      </c>
      <c r="G605" s="48"/>
      <c r="H605" s="46">
        <f>SUM(H592:H603)</f>
        <v>1973000</v>
      </c>
      <c r="I605" s="48"/>
      <c r="J605" s="46">
        <f>SUM(J592:J603)</f>
        <v>13688000</v>
      </c>
      <c r="K605" s="48"/>
      <c r="L605" s="46">
        <f>SUM(L592:L603)</f>
        <v>23408000</v>
      </c>
      <c r="M605" s="48"/>
      <c r="N605" s="46">
        <f>SUM(N592:N603)</f>
        <v>17072000</v>
      </c>
      <c r="O605" s="48"/>
      <c r="P605" s="46">
        <f>SUM(P592:P603)</f>
        <v>22487000</v>
      </c>
      <c r="Q605" s="48"/>
      <c r="R605" s="46">
        <f>SUM(R592:R603)</f>
        <v>490000</v>
      </c>
      <c r="S605" s="43">
        <f t="shared" ref="S605" si="160">SUM(N605:P605)-R605-F605</f>
        <v>0</v>
      </c>
      <c r="T605" s="12"/>
    </row>
    <row r="606" spans="1:21" x14ac:dyDescent="0.2">
      <c r="F606" s="48"/>
      <c r="G606" s="47"/>
      <c r="H606" s="48"/>
      <c r="I606" s="47"/>
      <c r="J606" s="48"/>
      <c r="K606" s="47"/>
      <c r="L606" s="48"/>
      <c r="M606" s="47"/>
      <c r="N606" s="48"/>
      <c r="O606" s="47"/>
      <c r="P606" s="48"/>
      <c r="Q606" s="47"/>
      <c r="R606" s="48"/>
      <c r="T606" s="12"/>
    </row>
    <row r="607" spans="1:21" x14ac:dyDescent="0.2">
      <c r="A607" s="11"/>
      <c r="B607" s="6" t="s">
        <v>54</v>
      </c>
      <c r="F607" s="48"/>
      <c r="G607" s="47"/>
      <c r="H607" s="48"/>
      <c r="I607" s="47"/>
      <c r="J607" s="48"/>
      <c r="K607" s="47"/>
      <c r="L607" s="48"/>
      <c r="M607" s="47"/>
      <c r="N607" s="48"/>
      <c r="O607" s="47"/>
      <c r="P607" s="48"/>
      <c r="Q607" s="47"/>
      <c r="R607" s="48"/>
      <c r="T607" s="12"/>
    </row>
    <row r="608" spans="1:21" s="78" customFormat="1" x14ac:dyDescent="0.2">
      <c r="A608" s="11"/>
      <c r="C608" s="78" t="s">
        <v>508</v>
      </c>
      <c r="D608" s="53"/>
      <c r="F608" s="43">
        <f>SUM(H608:L608)</f>
        <v>3000</v>
      </c>
      <c r="G608" s="47"/>
      <c r="H608" s="43">
        <v>4000</v>
      </c>
      <c r="I608" s="47"/>
      <c r="J608" s="43">
        <v>-1000</v>
      </c>
      <c r="K608" s="47"/>
      <c r="L608" s="43">
        <v>0</v>
      </c>
      <c r="M608" s="47"/>
      <c r="N608" s="43">
        <v>0</v>
      </c>
      <c r="O608" s="47"/>
      <c r="P608" s="43">
        <v>4000</v>
      </c>
      <c r="Q608" s="47"/>
      <c r="R608" s="43">
        <v>1000</v>
      </c>
      <c r="S608" s="43">
        <f t="shared" ref="S608" si="161">SUM(N608:P608)-R608-F608</f>
        <v>0</v>
      </c>
      <c r="T608" s="77"/>
    </row>
    <row r="609" spans="1:21" x14ac:dyDescent="0.2">
      <c r="C609" s="6" t="s">
        <v>276</v>
      </c>
      <c r="F609" s="43">
        <f>SUM(H609:L609)</f>
        <v>1859000</v>
      </c>
      <c r="G609" s="47"/>
      <c r="H609" s="43">
        <v>0</v>
      </c>
      <c r="I609" s="47"/>
      <c r="J609" s="43">
        <v>1859000</v>
      </c>
      <c r="K609" s="47"/>
      <c r="L609" s="43">
        <v>0</v>
      </c>
      <c r="M609" s="47"/>
      <c r="N609" s="43">
        <v>1026000</v>
      </c>
      <c r="O609" s="47"/>
      <c r="P609" s="43">
        <v>833000</v>
      </c>
      <c r="Q609" s="47"/>
      <c r="R609" s="43">
        <v>0</v>
      </c>
      <c r="S609" s="43">
        <f t="shared" ref="S609:S620" si="162">SUM(N609:P609)-R609-F609</f>
        <v>0</v>
      </c>
      <c r="T609" s="12"/>
      <c r="U609" s="78"/>
    </row>
    <row r="610" spans="1:21" s="52" customFormat="1" x14ac:dyDescent="0.2">
      <c r="C610" s="52" t="s">
        <v>271</v>
      </c>
      <c r="D610" s="53"/>
      <c r="F610" s="43">
        <f>SUM(H610:L610)</f>
        <v>126000</v>
      </c>
      <c r="G610" s="47"/>
      <c r="H610" s="43">
        <v>0</v>
      </c>
      <c r="I610" s="47"/>
      <c r="J610" s="43">
        <v>23000</v>
      </c>
      <c r="K610" s="47"/>
      <c r="L610" s="43">
        <v>103000</v>
      </c>
      <c r="M610" s="47"/>
      <c r="N610" s="43">
        <v>58000</v>
      </c>
      <c r="O610" s="47"/>
      <c r="P610" s="43">
        <v>67000</v>
      </c>
      <c r="Q610" s="47"/>
      <c r="R610" s="43">
        <v>-1000</v>
      </c>
      <c r="S610" s="43">
        <f t="shared" si="162"/>
        <v>0</v>
      </c>
      <c r="T610" s="12"/>
      <c r="U610" s="78"/>
    </row>
    <row r="611" spans="1:21" x14ac:dyDescent="0.2">
      <c r="C611" s="6" t="s">
        <v>277</v>
      </c>
      <c r="F611" s="43">
        <f t="shared" ref="F611:F620" si="163">SUM(H611:L611)</f>
        <v>346000</v>
      </c>
      <c r="G611" s="47"/>
      <c r="H611" s="43">
        <v>31000</v>
      </c>
      <c r="I611" s="47"/>
      <c r="J611" s="43">
        <v>315000</v>
      </c>
      <c r="K611" s="47"/>
      <c r="L611" s="43">
        <v>0</v>
      </c>
      <c r="M611" s="47"/>
      <c r="N611" s="43">
        <v>1147000</v>
      </c>
      <c r="O611" s="47"/>
      <c r="P611" s="43">
        <v>1411000</v>
      </c>
      <c r="Q611" s="47"/>
      <c r="R611" s="43">
        <v>2212000</v>
      </c>
      <c r="S611" s="43">
        <f t="shared" si="162"/>
        <v>0</v>
      </c>
      <c r="T611" s="12"/>
      <c r="U611" s="78"/>
    </row>
    <row r="612" spans="1:21" x14ac:dyDescent="0.2">
      <c r="C612" s="6" t="s">
        <v>64</v>
      </c>
      <c r="F612" s="43">
        <f t="shared" si="163"/>
        <v>10599000</v>
      </c>
      <c r="G612" s="47"/>
      <c r="H612" s="43">
        <v>4271000</v>
      </c>
      <c r="I612" s="47"/>
      <c r="J612" s="43">
        <v>3336000</v>
      </c>
      <c r="K612" s="47"/>
      <c r="L612" s="43">
        <v>2992000</v>
      </c>
      <c r="M612" s="47"/>
      <c r="N612" s="43">
        <v>5664000</v>
      </c>
      <c r="O612" s="47"/>
      <c r="P612" s="43">
        <v>5014000</v>
      </c>
      <c r="Q612" s="47"/>
      <c r="R612" s="43">
        <v>79000</v>
      </c>
      <c r="S612" s="43">
        <f t="shared" si="162"/>
        <v>0</v>
      </c>
      <c r="T612" s="12"/>
      <c r="U612" s="78"/>
    </row>
    <row r="613" spans="1:21" s="78" customFormat="1" x14ac:dyDescent="0.2">
      <c r="C613" s="78" t="s">
        <v>49</v>
      </c>
      <c r="D613" s="53"/>
      <c r="F613" s="43">
        <f t="shared" si="163"/>
        <v>0</v>
      </c>
      <c r="G613" s="47"/>
      <c r="H613" s="43">
        <v>0</v>
      </c>
      <c r="I613" s="47"/>
      <c r="J613" s="43">
        <v>0</v>
      </c>
      <c r="K613" s="47"/>
      <c r="L613" s="43">
        <v>0</v>
      </c>
      <c r="M613" s="47"/>
      <c r="N613" s="43">
        <v>0</v>
      </c>
      <c r="O613" s="47"/>
      <c r="P613" s="43">
        <v>0</v>
      </c>
      <c r="Q613" s="47"/>
      <c r="R613" s="43">
        <v>0</v>
      </c>
      <c r="S613" s="43">
        <f t="shared" si="162"/>
        <v>0</v>
      </c>
      <c r="T613" s="77"/>
    </row>
    <row r="614" spans="1:21" x14ac:dyDescent="0.2">
      <c r="C614" s="6" t="s">
        <v>278</v>
      </c>
      <c r="F614" s="43">
        <f t="shared" si="163"/>
        <v>174000</v>
      </c>
      <c r="G614" s="47"/>
      <c r="H614" s="43">
        <v>102000</v>
      </c>
      <c r="I614" s="47"/>
      <c r="J614" s="43">
        <v>17000</v>
      </c>
      <c r="K614" s="47"/>
      <c r="L614" s="43">
        <v>55000</v>
      </c>
      <c r="M614" s="47"/>
      <c r="N614" s="43">
        <v>83000</v>
      </c>
      <c r="O614" s="47"/>
      <c r="P614" s="43">
        <v>92000</v>
      </c>
      <c r="Q614" s="47"/>
      <c r="R614" s="43">
        <v>1000</v>
      </c>
      <c r="S614" s="43">
        <f t="shared" si="162"/>
        <v>0</v>
      </c>
      <c r="T614" s="12"/>
      <c r="U614" s="78"/>
    </row>
    <row r="615" spans="1:21" x14ac:dyDescent="0.2">
      <c r="A615" s="11"/>
      <c r="C615" s="6" t="s">
        <v>279</v>
      </c>
      <c r="F615" s="43">
        <f t="shared" si="163"/>
        <v>1475000</v>
      </c>
      <c r="G615" s="47"/>
      <c r="H615" s="43">
        <v>0</v>
      </c>
      <c r="I615" s="47"/>
      <c r="J615" s="43">
        <v>1373000</v>
      </c>
      <c r="K615" s="47"/>
      <c r="L615" s="43">
        <v>102000</v>
      </c>
      <c r="M615" s="47"/>
      <c r="N615" s="43">
        <v>847000</v>
      </c>
      <c r="O615" s="47"/>
      <c r="P615" s="43">
        <v>1184000</v>
      </c>
      <c r="Q615" s="47"/>
      <c r="R615" s="43">
        <v>556000</v>
      </c>
      <c r="S615" s="43">
        <f t="shared" si="162"/>
        <v>0</v>
      </c>
      <c r="T615" s="12"/>
      <c r="U615" s="78"/>
    </row>
    <row r="616" spans="1:21" x14ac:dyDescent="0.2">
      <c r="A616" s="11"/>
      <c r="C616" s="6" t="s">
        <v>52</v>
      </c>
      <c r="F616" s="43">
        <f t="shared" si="163"/>
        <v>1571000</v>
      </c>
      <c r="G616" s="47"/>
      <c r="H616" s="43">
        <v>1188000</v>
      </c>
      <c r="I616" s="47"/>
      <c r="J616" s="43">
        <v>383000</v>
      </c>
      <c r="K616" s="47"/>
      <c r="L616" s="43">
        <v>0</v>
      </c>
      <c r="M616" s="47"/>
      <c r="N616" s="43">
        <v>969000</v>
      </c>
      <c r="O616" s="47"/>
      <c r="P616" s="43">
        <v>706000</v>
      </c>
      <c r="Q616" s="47"/>
      <c r="R616" s="43">
        <v>104000</v>
      </c>
      <c r="S616" s="43">
        <f t="shared" si="162"/>
        <v>0</v>
      </c>
      <c r="T616" s="12"/>
      <c r="U616" s="78"/>
    </row>
    <row r="617" spans="1:21" s="78" customFormat="1" x14ac:dyDescent="0.2">
      <c r="A617" s="11"/>
      <c r="C617" s="78" t="s">
        <v>275</v>
      </c>
      <c r="D617" s="53"/>
      <c r="F617" s="43">
        <f t="shared" ref="F617" si="164">SUM(H617:L617)</f>
        <v>135000</v>
      </c>
      <c r="G617" s="47"/>
      <c r="H617" s="43">
        <v>8000</v>
      </c>
      <c r="I617" s="47"/>
      <c r="J617" s="43">
        <v>127000</v>
      </c>
      <c r="K617" s="47"/>
      <c r="L617" s="43">
        <v>0</v>
      </c>
      <c r="M617" s="47"/>
      <c r="N617" s="43">
        <v>59000</v>
      </c>
      <c r="O617" s="47"/>
      <c r="P617" s="43">
        <v>113000</v>
      </c>
      <c r="Q617" s="47"/>
      <c r="R617" s="43">
        <v>37000</v>
      </c>
      <c r="S617" s="43">
        <f t="shared" ref="S617" si="165">SUM(N617:P617)-R617-F617</f>
        <v>0</v>
      </c>
      <c r="T617" s="77"/>
    </row>
    <row r="618" spans="1:21" s="72" customFormat="1" x14ac:dyDescent="0.2">
      <c r="A618" s="11"/>
      <c r="C618" s="72" t="s">
        <v>475</v>
      </c>
      <c r="D618" s="53"/>
      <c r="F618" s="43">
        <f t="shared" si="163"/>
        <v>55851000</v>
      </c>
      <c r="G618" s="47"/>
      <c r="H618" s="43">
        <v>14406000</v>
      </c>
      <c r="I618" s="47"/>
      <c r="J618" s="43">
        <v>40802000</v>
      </c>
      <c r="K618" s="47"/>
      <c r="L618" s="43">
        <v>643000</v>
      </c>
      <c r="M618" s="47"/>
      <c r="N618" s="43">
        <v>29559000</v>
      </c>
      <c r="O618" s="47"/>
      <c r="P618" s="43">
        <v>28295000</v>
      </c>
      <c r="Q618" s="47"/>
      <c r="R618" s="43">
        <v>2003000</v>
      </c>
      <c r="S618" s="43">
        <f t="shared" si="162"/>
        <v>0</v>
      </c>
      <c r="T618" s="71"/>
      <c r="U618" s="78"/>
    </row>
    <row r="619" spans="1:21" s="78" customFormat="1" x14ac:dyDescent="0.2">
      <c r="A619" s="11"/>
      <c r="C619" s="78" t="s">
        <v>507</v>
      </c>
      <c r="D619" s="53"/>
      <c r="F619" s="43">
        <f t="shared" ref="F619" si="166">SUM(H619:L619)</f>
        <v>5000</v>
      </c>
      <c r="G619" s="47"/>
      <c r="H619" s="43">
        <v>0</v>
      </c>
      <c r="I619" s="47"/>
      <c r="J619" s="43">
        <v>5000</v>
      </c>
      <c r="K619" s="47"/>
      <c r="L619" s="43">
        <v>0</v>
      </c>
      <c r="M619" s="47"/>
      <c r="N619" s="43">
        <v>0</v>
      </c>
      <c r="O619" s="47"/>
      <c r="P619" s="43">
        <v>5000</v>
      </c>
      <c r="Q619" s="47"/>
      <c r="R619" s="43">
        <v>0</v>
      </c>
      <c r="S619" s="43">
        <f t="shared" ref="S619" si="167">SUM(N619:P619)-R619-F619</f>
        <v>0</v>
      </c>
      <c r="T619" s="77"/>
    </row>
    <row r="620" spans="1:21" s="52" customFormat="1" x14ac:dyDescent="0.2">
      <c r="A620" s="11"/>
      <c r="C620" s="75" t="s">
        <v>261</v>
      </c>
      <c r="D620" s="16"/>
      <c r="F620" s="46">
        <f t="shared" si="163"/>
        <v>451000</v>
      </c>
      <c r="G620" s="47"/>
      <c r="H620" s="46">
        <v>0</v>
      </c>
      <c r="I620" s="47"/>
      <c r="J620" s="46">
        <v>0</v>
      </c>
      <c r="K620" s="47"/>
      <c r="L620" s="46">
        <v>451000</v>
      </c>
      <c r="M620" s="47"/>
      <c r="N620" s="46">
        <v>158000</v>
      </c>
      <c r="O620" s="47"/>
      <c r="P620" s="46">
        <v>293000</v>
      </c>
      <c r="Q620" s="47"/>
      <c r="R620" s="46">
        <v>0</v>
      </c>
      <c r="S620" s="43">
        <f t="shared" si="162"/>
        <v>0</v>
      </c>
      <c r="T620" s="12"/>
      <c r="U620" s="78"/>
    </row>
    <row r="621" spans="1:21" x14ac:dyDescent="0.2">
      <c r="F621" s="48"/>
      <c r="G621" s="47"/>
      <c r="H621" s="48"/>
      <c r="I621" s="47"/>
      <c r="J621" s="48"/>
      <c r="K621" s="47"/>
      <c r="L621" s="48"/>
      <c r="M621" s="47"/>
      <c r="N621" s="48"/>
      <c r="O621" s="47"/>
      <c r="P621" s="48"/>
      <c r="Q621" s="47"/>
      <c r="R621" s="48"/>
      <c r="T621" s="12"/>
    </row>
    <row r="622" spans="1:21" x14ac:dyDescent="0.2">
      <c r="E622" s="6" t="s">
        <v>4</v>
      </c>
      <c r="F622" s="46">
        <f>SUM(F608:F620)</f>
        <v>72595000</v>
      </c>
      <c r="G622" s="48"/>
      <c r="H622" s="46">
        <f>SUM(H608:H620)</f>
        <v>20010000</v>
      </c>
      <c r="I622" s="48"/>
      <c r="J622" s="46">
        <f>SUM(J608:J620)</f>
        <v>48239000</v>
      </c>
      <c r="K622" s="48"/>
      <c r="L622" s="46">
        <f>SUM(L608:L620)</f>
        <v>4346000</v>
      </c>
      <c r="M622" s="48"/>
      <c r="N622" s="46">
        <f>SUM(N608:N620)</f>
        <v>39570000</v>
      </c>
      <c r="O622" s="48"/>
      <c r="P622" s="46">
        <f>SUM(P608:P620)</f>
        <v>38017000</v>
      </c>
      <c r="Q622" s="48"/>
      <c r="R622" s="46">
        <f>SUM(R608:R620)</f>
        <v>4992000</v>
      </c>
      <c r="S622" s="43">
        <f t="shared" ref="S622" si="168">SUM(N622:P622)-R622-F622</f>
        <v>0</v>
      </c>
      <c r="T622" s="12"/>
    </row>
    <row r="623" spans="1:21" x14ac:dyDescent="0.2">
      <c r="F623" s="48"/>
      <c r="G623" s="48"/>
      <c r="H623" s="48"/>
      <c r="I623" s="48"/>
      <c r="J623" s="48"/>
      <c r="K623" s="48"/>
      <c r="L623" s="48"/>
      <c r="M623" s="48"/>
      <c r="N623" s="48"/>
      <c r="O623" s="48"/>
      <c r="P623" s="48"/>
      <c r="Q623" s="48"/>
      <c r="R623" s="48"/>
      <c r="T623" s="12"/>
    </row>
    <row r="624" spans="1:21" x14ac:dyDescent="0.2">
      <c r="E624" s="6" t="s">
        <v>124</v>
      </c>
      <c r="F624" s="48"/>
      <c r="G624" s="47"/>
      <c r="H624" s="48"/>
      <c r="I624" s="47"/>
      <c r="J624" s="48"/>
      <c r="K624" s="47"/>
      <c r="L624" s="48"/>
      <c r="M624" s="47"/>
      <c r="N624" s="48"/>
      <c r="O624" s="47"/>
      <c r="P624" s="48"/>
      <c r="Q624" s="47"/>
      <c r="R624" s="48"/>
      <c r="T624" s="12"/>
    </row>
    <row r="625" spans="1:21" x14ac:dyDescent="0.2">
      <c r="E625" s="6" t="s">
        <v>125</v>
      </c>
      <c r="F625" s="46">
        <f>F567+F589+F605+F622</f>
        <v>220742000</v>
      </c>
      <c r="G625" s="48"/>
      <c r="H625" s="46">
        <f>H567+H589+H605+H622</f>
        <v>61251000</v>
      </c>
      <c r="I625" s="48"/>
      <c r="J625" s="46">
        <f>J567+J589+J605+J622</f>
        <v>74281000</v>
      </c>
      <c r="K625" s="48"/>
      <c r="L625" s="46">
        <f>L567+L589+L605+L622</f>
        <v>85210000</v>
      </c>
      <c r="M625" s="48"/>
      <c r="N625" s="46">
        <f>N567+N589+N605+N622</f>
        <v>104046000</v>
      </c>
      <c r="O625" s="48"/>
      <c r="P625" s="46">
        <f>P567+P589+P605+P622</f>
        <v>126895000</v>
      </c>
      <c r="Q625" s="48"/>
      <c r="R625" s="46">
        <f>R567+R589+R605+R622</f>
        <v>10199000</v>
      </c>
      <c r="S625" s="43">
        <f t="shared" ref="S625" si="169">SUM(N625:P625)-R625-F625</f>
        <v>0</v>
      </c>
      <c r="T625" s="12"/>
    </row>
    <row r="626" spans="1:21" x14ac:dyDescent="0.2">
      <c r="A626" s="11"/>
      <c r="F626" s="48"/>
      <c r="G626" s="47"/>
      <c r="H626" s="48"/>
      <c r="I626" s="47"/>
      <c r="J626" s="48"/>
      <c r="K626" s="47"/>
      <c r="L626" s="48"/>
      <c r="M626" s="47"/>
      <c r="N626" s="48"/>
      <c r="O626" s="47"/>
      <c r="P626" s="48"/>
      <c r="Q626" s="47"/>
      <c r="R626" s="48"/>
      <c r="T626" s="12"/>
    </row>
    <row r="627" spans="1:21" x14ac:dyDescent="0.2">
      <c r="A627" s="11" t="s">
        <v>11</v>
      </c>
      <c r="F627" s="48"/>
      <c r="G627" s="47"/>
      <c r="H627" s="48"/>
      <c r="I627" s="47"/>
      <c r="J627" s="48"/>
      <c r="K627" s="47"/>
      <c r="L627" s="48"/>
      <c r="M627" s="47"/>
      <c r="N627" s="48"/>
      <c r="O627" s="47"/>
      <c r="P627" s="48"/>
      <c r="Q627" s="47"/>
      <c r="R627" s="48"/>
      <c r="T627" s="12"/>
    </row>
    <row r="628" spans="1:21" x14ac:dyDescent="0.2">
      <c r="A628" s="11"/>
      <c r="B628" s="6" t="s">
        <v>57</v>
      </c>
      <c r="G628" s="47"/>
      <c r="I628" s="47"/>
      <c r="K628" s="47"/>
      <c r="M628" s="47"/>
      <c r="O628" s="47"/>
      <c r="Q628" s="47"/>
      <c r="T628" s="12"/>
    </row>
    <row r="629" spans="1:21" x14ac:dyDescent="0.2">
      <c r="A629" s="11"/>
      <c r="C629" s="18" t="s">
        <v>22</v>
      </c>
      <c r="F629" s="46">
        <f>SUM(H629:L629)</f>
        <v>1288000</v>
      </c>
      <c r="G629" s="47"/>
      <c r="H629" s="46">
        <v>-6194000</v>
      </c>
      <c r="I629" s="47"/>
      <c r="J629" s="46">
        <v>7451000</v>
      </c>
      <c r="K629" s="47"/>
      <c r="L629" s="46">
        <v>31000</v>
      </c>
      <c r="M629" s="47"/>
      <c r="N629" s="46">
        <v>5779000</v>
      </c>
      <c r="O629" s="47"/>
      <c r="P629" s="46">
        <v>1703000</v>
      </c>
      <c r="Q629" s="47"/>
      <c r="R629" s="46">
        <v>6194000</v>
      </c>
      <c r="S629" s="43">
        <f t="shared" ref="S629" si="170">SUM(N629:P629)-R629-F629</f>
        <v>0</v>
      </c>
      <c r="T629" s="12"/>
    </row>
    <row r="630" spans="1:21" x14ac:dyDescent="0.2">
      <c r="A630" s="11"/>
      <c r="F630" s="48"/>
      <c r="G630" s="47"/>
      <c r="H630" s="48"/>
      <c r="I630" s="47"/>
      <c r="J630" s="48"/>
      <c r="K630" s="47"/>
      <c r="L630" s="48"/>
      <c r="M630" s="47"/>
      <c r="N630" s="48"/>
      <c r="O630" s="47"/>
      <c r="P630" s="48"/>
      <c r="Q630" s="47"/>
      <c r="R630" s="48"/>
      <c r="T630" s="12"/>
    </row>
    <row r="631" spans="1:21" x14ac:dyDescent="0.2">
      <c r="A631" s="11"/>
      <c r="E631" s="6" t="s">
        <v>280</v>
      </c>
      <c r="F631" s="46">
        <f>F629</f>
        <v>1288000</v>
      </c>
      <c r="G631" s="48"/>
      <c r="H631" s="46">
        <f>H629</f>
        <v>-6194000</v>
      </c>
      <c r="I631" s="48"/>
      <c r="J631" s="46">
        <f>J629</f>
        <v>7451000</v>
      </c>
      <c r="K631" s="48"/>
      <c r="L631" s="46">
        <f>L629</f>
        <v>31000</v>
      </c>
      <c r="M631" s="48"/>
      <c r="N631" s="46">
        <f>N629</f>
        <v>5779000</v>
      </c>
      <c r="O631" s="48"/>
      <c r="P631" s="46">
        <f>P629</f>
        <v>1703000</v>
      </c>
      <c r="Q631" s="48"/>
      <c r="R631" s="46">
        <f>R629</f>
        <v>6194000</v>
      </c>
      <c r="S631" s="43">
        <f t="shared" ref="S631" si="171">SUM(N631:P631)-R631-F631</f>
        <v>0</v>
      </c>
      <c r="T631" s="12"/>
    </row>
    <row r="632" spans="1:21" x14ac:dyDescent="0.2">
      <c r="A632" s="11"/>
      <c r="F632" s="48"/>
      <c r="G632" s="48"/>
      <c r="H632" s="48"/>
      <c r="I632" s="48"/>
      <c r="J632" s="48"/>
      <c r="K632" s="48"/>
      <c r="L632" s="48"/>
      <c r="M632" s="48"/>
      <c r="N632" s="48"/>
      <c r="O632" s="48"/>
      <c r="P632" s="48"/>
      <c r="Q632" s="48"/>
      <c r="R632" s="48"/>
      <c r="T632" s="12"/>
    </row>
    <row r="633" spans="1:21" x14ac:dyDescent="0.2">
      <c r="A633" s="11" t="s">
        <v>12</v>
      </c>
      <c r="F633" s="48"/>
      <c r="G633" s="47"/>
      <c r="H633" s="48"/>
      <c r="I633" s="47"/>
      <c r="J633" s="48"/>
      <c r="K633" s="47"/>
      <c r="L633" s="48"/>
      <c r="M633" s="47"/>
      <c r="N633" s="48"/>
      <c r="O633" s="47"/>
      <c r="P633" s="48"/>
      <c r="Q633" s="47"/>
      <c r="R633" s="48"/>
      <c r="T633" s="12"/>
    </row>
    <row r="634" spans="1:21" x14ac:dyDescent="0.2">
      <c r="A634" s="11"/>
      <c r="F634" s="48"/>
      <c r="G634" s="47"/>
      <c r="H634" s="48"/>
      <c r="I634" s="47"/>
      <c r="J634" s="48"/>
      <c r="K634" s="47"/>
      <c r="L634" s="48"/>
      <c r="M634" s="47"/>
      <c r="N634" s="48"/>
      <c r="O634" s="47"/>
      <c r="P634" s="48"/>
      <c r="Q634" s="47"/>
      <c r="R634" s="48"/>
      <c r="T634" s="12"/>
    </row>
    <row r="635" spans="1:21" x14ac:dyDescent="0.2">
      <c r="B635" s="6" t="s">
        <v>57</v>
      </c>
      <c r="G635" s="47"/>
      <c r="I635" s="47"/>
      <c r="K635" s="47"/>
      <c r="M635" s="47"/>
      <c r="O635" s="47"/>
      <c r="Q635" s="47"/>
      <c r="T635" s="12"/>
    </row>
    <row r="636" spans="1:21" x14ac:dyDescent="0.2">
      <c r="B636" s="9"/>
      <c r="C636" s="6" t="s">
        <v>126</v>
      </c>
      <c r="F636" s="43">
        <f>SUM(H636:L636)</f>
        <v>27808000</v>
      </c>
      <c r="G636" s="47"/>
      <c r="H636" s="43">
        <v>0</v>
      </c>
      <c r="I636" s="47"/>
      <c r="J636" s="43">
        <v>27807000</v>
      </c>
      <c r="K636" s="47"/>
      <c r="L636" s="43">
        <v>1000</v>
      </c>
      <c r="M636" s="47"/>
      <c r="N636" s="43">
        <v>16030000</v>
      </c>
      <c r="O636" s="47"/>
      <c r="P636" s="43">
        <v>19642000</v>
      </c>
      <c r="Q636" s="47"/>
      <c r="R636" s="43">
        <v>7864000</v>
      </c>
      <c r="S636" s="43">
        <f t="shared" ref="S636:S638" si="172">SUM(N636:P636)-R636-F636</f>
        <v>0</v>
      </c>
      <c r="T636" s="12"/>
    </row>
    <row r="637" spans="1:21" ht="12" customHeight="1" x14ac:dyDescent="0.2">
      <c r="B637" s="9"/>
      <c r="C637" s="6" t="s">
        <v>281</v>
      </c>
      <c r="F637" s="43">
        <f>SUM(H637:L637)</f>
        <v>11487000</v>
      </c>
      <c r="G637" s="47"/>
      <c r="H637" s="43">
        <v>0</v>
      </c>
      <c r="I637" s="47"/>
      <c r="J637" s="43">
        <v>25000</v>
      </c>
      <c r="K637" s="47"/>
      <c r="L637" s="43">
        <v>11462000</v>
      </c>
      <c r="M637" s="47"/>
      <c r="N637" s="43">
        <v>3151000</v>
      </c>
      <c r="O637" s="47"/>
      <c r="P637" s="43">
        <v>8335000</v>
      </c>
      <c r="Q637" s="47"/>
      <c r="R637" s="43">
        <v>-1000</v>
      </c>
      <c r="S637" s="43">
        <f t="shared" si="172"/>
        <v>0</v>
      </c>
      <c r="T637" s="12"/>
      <c r="U637" s="78"/>
    </row>
    <row r="638" spans="1:21" x14ac:dyDescent="0.2">
      <c r="B638" s="9"/>
      <c r="C638" s="6" t="s">
        <v>282</v>
      </c>
      <c r="F638" s="46">
        <f>SUM(H638:L638)</f>
        <v>1611000</v>
      </c>
      <c r="G638" s="47"/>
      <c r="H638" s="46">
        <v>0</v>
      </c>
      <c r="I638" s="47"/>
      <c r="J638" s="46">
        <v>66000</v>
      </c>
      <c r="K638" s="47"/>
      <c r="L638" s="46">
        <v>1545000</v>
      </c>
      <c r="M638" s="47"/>
      <c r="N638" s="46">
        <v>618000</v>
      </c>
      <c r="O638" s="47"/>
      <c r="P638" s="46">
        <v>992000</v>
      </c>
      <c r="Q638" s="47"/>
      <c r="R638" s="46">
        <v>-1000</v>
      </c>
      <c r="S638" s="43">
        <f t="shared" si="172"/>
        <v>0</v>
      </c>
      <c r="T638" s="12"/>
      <c r="U638" s="78"/>
    </row>
    <row r="639" spans="1:21" x14ac:dyDescent="0.2">
      <c r="B639" s="9"/>
      <c r="G639" s="47"/>
      <c r="I639" s="47"/>
      <c r="K639" s="47"/>
      <c r="M639" s="47"/>
      <c r="O639" s="47"/>
      <c r="Q639" s="47"/>
      <c r="T639" s="12"/>
    </row>
    <row r="640" spans="1:21" s="52" customFormat="1" x14ac:dyDescent="0.2">
      <c r="B640" s="53"/>
      <c r="D640" s="53"/>
      <c r="E640" s="52" t="s">
        <v>4</v>
      </c>
      <c r="F640" s="46">
        <f>SUM(F636:F638)</f>
        <v>40906000</v>
      </c>
      <c r="G640" s="46"/>
      <c r="H640" s="46">
        <f>SUM(H636:H638)</f>
        <v>0</v>
      </c>
      <c r="I640" s="46"/>
      <c r="J640" s="46">
        <f>SUM(J636:J638)</f>
        <v>27898000</v>
      </c>
      <c r="K640" s="46"/>
      <c r="L640" s="46">
        <f>SUM(L636:L638)</f>
        <v>13008000</v>
      </c>
      <c r="M640" s="46"/>
      <c r="N640" s="46">
        <f>SUM(N636:N638)</f>
        <v>19799000</v>
      </c>
      <c r="O640" s="46"/>
      <c r="P640" s="46">
        <f>SUM(P636:P638)</f>
        <v>28969000</v>
      </c>
      <c r="Q640" s="46"/>
      <c r="R640" s="46">
        <f>SUM(R636:R638)</f>
        <v>7862000</v>
      </c>
      <c r="S640" s="43">
        <f t="shared" ref="S640" si="173">SUM(N640:P640)-R640-F640</f>
        <v>0</v>
      </c>
      <c r="T640" s="12"/>
    </row>
    <row r="641" spans="1:21" s="52" customFormat="1" x14ac:dyDescent="0.2">
      <c r="B641" s="53"/>
      <c r="D641" s="53"/>
      <c r="F641" s="48"/>
      <c r="G641" s="48"/>
      <c r="H641" s="48"/>
      <c r="I641" s="48"/>
      <c r="J641" s="48"/>
      <c r="K641" s="48"/>
      <c r="L641" s="48"/>
      <c r="M641" s="48"/>
      <c r="N641" s="48"/>
      <c r="O641" s="48"/>
      <c r="P641" s="48"/>
      <c r="Q641" s="48"/>
      <c r="R641" s="48"/>
      <c r="S641" s="5"/>
      <c r="T641" s="12"/>
    </row>
    <row r="642" spans="1:21" s="52" customFormat="1" x14ac:dyDescent="0.2">
      <c r="B642" s="52" t="s">
        <v>26</v>
      </c>
      <c r="D642" s="53"/>
      <c r="F642" s="43"/>
      <c r="G642" s="47"/>
      <c r="H642" s="43"/>
      <c r="I642" s="47"/>
      <c r="J642" s="43"/>
      <c r="K642" s="47"/>
      <c r="L642" s="43"/>
      <c r="M642" s="47"/>
      <c r="N642" s="43"/>
      <c r="O642" s="47"/>
      <c r="P642" s="43"/>
      <c r="Q642" s="47"/>
      <c r="R642" s="43"/>
      <c r="S642" s="5"/>
      <c r="T642" s="12"/>
    </row>
    <row r="643" spans="1:21" s="52" customFormat="1" x14ac:dyDescent="0.2">
      <c r="C643" s="52" t="s">
        <v>22</v>
      </c>
      <c r="D643" s="53"/>
      <c r="F643" s="46">
        <f>SUM(H643:L643)</f>
        <v>6000</v>
      </c>
      <c r="G643" s="47"/>
      <c r="H643" s="46">
        <v>0</v>
      </c>
      <c r="I643" s="47"/>
      <c r="J643" s="46">
        <v>0</v>
      </c>
      <c r="K643" s="47"/>
      <c r="L643" s="46">
        <v>6000</v>
      </c>
      <c r="M643" s="47"/>
      <c r="N643" s="46">
        <v>4000</v>
      </c>
      <c r="O643" s="47"/>
      <c r="P643" s="46">
        <v>1000</v>
      </c>
      <c r="Q643" s="47"/>
      <c r="R643" s="46">
        <v>-1000</v>
      </c>
      <c r="S643" s="43">
        <f t="shared" ref="S643" si="174">SUM(N643:P643)-R643-F643</f>
        <v>0</v>
      </c>
      <c r="T643" s="12"/>
    </row>
    <row r="644" spans="1:21" s="52" customFormat="1" x14ac:dyDescent="0.2">
      <c r="D644" s="53"/>
      <c r="F644" s="43"/>
      <c r="G644" s="47"/>
      <c r="H644" s="43"/>
      <c r="I644" s="47"/>
      <c r="J644" s="43"/>
      <c r="K644" s="47"/>
      <c r="L644" s="43"/>
      <c r="M644" s="47"/>
      <c r="N644" s="43"/>
      <c r="O644" s="47"/>
      <c r="P644" s="43"/>
      <c r="Q644" s="47"/>
      <c r="R644" s="43"/>
      <c r="S644" s="5"/>
      <c r="T644" s="12"/>
    </row>
    <row r="645" spans="1:21" s="52" customFormat="1" x14ac:dyDescent="0.2">
      <c r="D645" s="53"/>
      <c r="F645" s="46">
        <f>SUM(F643)</f>
        <v>6000</v>
      </c>
      <c r="G645" s="46"/>
      <c r="H645" s="46">
        <f t="shared" ref="H645:R645" si="175">SUM(H643)</f>
        <v>0</v>
      </c>
      <c r="I645" s="46"/>
      <c r="J645" s="46">
        <f t="shared" si="175"/>
        <v>0</v>
      </c>
      <c r="K645" s="46"/>
      <c r="L645" s="46">
        <f t="shared" si="175"/>
        <v>6000</v>
      </c>
      <c r="M645" s="46"/>
      <c r="N645" s="46">
        <f t="shared" si="175"/>
        <v>4000</v>
      </c>
      <c r="O645" s="46"/>
      <c r="P645" s="46">
        <f t="shared" si="175"/>
        <v>1000</v>
      </c>
      <c r="Q645" s="46"/>
      <c r="R645" s="46">
        <f t="shared" si="175"/>
        <v>-1000</v>
      </c>
      <c r="S645" s="43">
        <f t="shared" ref="S645" si="176">SUM(N645:P645)-R645-F645</f>
        <v>0</v>
      </c>
      <c r="T645" s="12"/>
    </row>
    <row r="646" spans="1:21" s="52" customFormat="1" x14ac:dyDescent="0.2">
      <c r="D646" s="53"/>
      <c r="F646" s="35"/>
      <c r="G646" s="33"/>
      <c r="H646" s="35"/>
      <c r="I646" s="33"/>
      <c r="J646" s="35"/>
      <c r="K646" s="33"/>
      <c r="L646" s="35"/>
      <c r="M646" s="33"/>
      <c r="N646" s="35"/>
      <c r="O646" s="33"/>
      <c r="P646" s="35"/>
      <c r="Q646" s="33"/>
      <c r="R646" s="35"/>
      <c r="S646" s="5"/>
      <c r="T646" s="12"/>
    </row>
    <row r="647" spans="1:21" x14ac:dyDescent="0.2">
      <c r="B647" s="9"/>
      <c r="C647" s="18"/>
      <c r="E647" s="6" t="s">
        <v>283</v>
      </c>
      <c r="F647" s="46">
        <f>F640+F645</f>
        <v>40912000</v>
      </c>
      <c r="G647" s="46"/>
      <c r="H647" s="46">
        <f t="shared" ref="H647:R647" si="177">H640+H645</f>
        <v>0</v>
      </c>
      <c r="I647" s="46"/>
      <c r="J647" s="46">
        <f t="shared" si="177"/>
        <v>27898000</v>
      </c>
      <c r="K647" s="46"/>
      <c r="L647" s="46">
        <f t="shared" si="177"/>
        <v>13014000</v>
      </c>
      <c r="M647" s="46"/>
      <c r="N647" s="46">
        <f t="shared" si="177"/>
        <v>19803000</v>
      </c>
      <c r="O647" s="46"/>
      <c r="P647" s="46">
        <f t="shared" si="177"/>
        <v>28970000</v>
      </c>
      <c r="Q647" s="46"/>
      <c r="R647" s="46">
        <f t="shared" si="177"/>
        <v>7861000</v>
      </c>
      <c r="S647" s="43">
        <f>SUM(N647:P647)-R647-F647</f>
        <v>0</v>
      </c>
      <c r="T647" s="12"/>
    </row>
    <row r="648" spans="1:21" x14ac:dyDescent="0.2">
      <c r="B648" s="9"/>
      <c r="C648" s="18"/>
      <c r="G648" s="47"/>
      <c r="I648" s="47"/>
      <c r="J648" s="48"/>
      <c r="K648" s="47"/>
      <c r="M648" s="47"/>
      <c r="O648" s="47"/>
      <c r="Q648" s="47"/>
      <c r="T648" s="12"/>
    </row>
    <row r="649" spans="1:21" x14ac:dyDescent="0.2">
      <c r="A649" s="11" t="s">
        <v>13</v>
      </c>
      <c r="B649" s="9"/>
      <c r="G649" s="47"/>
      <c r="I649" s="47"/>
      <c r="K649" s="47"/>
      <c r="M649" s="47"/>
      <c r="O649" s="47"/>
      <c r="Q649" s="47"/>
      <c r="T649" s="12"/>
    </row>
    <row r="650" spans="1:21" x14ac:dyDescent="0.2">
      <c r="G650" s="47"/>
      <c r="I650" s="47"/>
      <c r="K650" s="47"/>
      <c r="M650" s="47"/>
      <c r="O650" s="47"/>
      <c r="Q650" s="47"/>
      <c r="T650" s="12"/>
    </row>
    <row r="651" spans="1:21" x14ac:dyDescent="0.2">
      <c r="B651" s="6" t="s">
        <v>57</v>
      </c>
      <c r="G651" s="47"/>
      <c r="I651" s="47"/>
      <c r="K651" s="47"/>
      <c r="M651" s="47"/>
      <c r="O651" s="47"/>
      <c r="Q651" s="47"/>
      <c r="T651" s="12"/>
    </row>
    <row r="652" spans="1:21" s="78" customFormat="1" x14ac:dyDescent="0.2">
      <c r="C652" s="78" t="s">
        <v>131</v>
      </c>
      <c r="F652" s="43">
        <f>SUM(H652:L652)</f>
        <v>16000</v>
      </c>
      <c r="G652" s="47"/>
      <c r="H652" s="43">
        <v>0</v>
      </c>
      <c r="I652" s="47"/>
      <c r="J652" s="43">
        <v>0</v>
      </c>
      <c r="K652" s="47"/>
      <c r="L652" s="43">
        <v>16000</v>
      </c>
      <c r="M652" s="47"/>
      <c r="N652" s="43">
        <v>9000</v>
      </c>
      <c r="O652" s="47"/>
      <c r="P652" s="43">
        <v>6000</v>
      </c>
      <c r="Q652" s="47"/>
      <c r="R652" s="43">
        <v>-1000</v>
      </c>
      <c r="S652" s="43">
        <f t="shared" ref="S652:S655" si="178">SUM(N652:P652)-R652-F652</f>
        <v>0</v>
      </c>
      <c r="T652" s="77"/>
    </row>
    <row r="653" spans="1:21" s="52" customFormat="1" x14ac:dyDescent="0.2">
      <c r="C653" s="52" t="s">
        <v>468</v>
      </c>
      <c r="D653" s="53"/>
      <c r="F653" s="43">
        <f>SUM(H653:L653)</f>
        <v>11000</v>
      </c>
      <c r="G653" s="47"/>
      <c r="H653" s="43">
        <v>4000</v>
      </c>
      <c r="I653" s="47"/>
      <c r="J653" s="43">
        <v>0</v>
      </c>
      <c r="K653" s="47"/>
      <c r="L653" s="43">
        <v>7000</v>
      </c>
      <c r="M653" s="47"/>
      <c r="N653" s="43">
        <v>0</v>
      </c>
      <c r="O653" s="47"/>
      <c r="P653" s="43">
        <v>11000</v>
      </c>
      <c r="Q653" s="47"/>
      <c r="R653" s="43">
        <v>0</v>
      </c>
      <c r="S653" s="43">
        <f t="shared" si="178"/>
        <v>0</v>
      </c>
      <c r="T653" s="12"/>
    </row>
    <row r="654" spans="1:21" x14ac:dyDescent="0.2">
      <c r="C654" s="18" t="s">
        <v>284</v>
      </c>
      <c r="F654" s="43">
        <f>SUM(H654:L654)</f>
        <v>513000</v>
      </c>
      <c r="G654" s="47"/>
      <c r="H654" s="43">
        <v>379000</v>
      </c>
      <c r="I654" s="47"/>
      <c r="J654" s="43">
        <v>114000</v>
      </c>
      <c r="K654" s="47"/>
      <c r="L654" s="43">
        <v>20000</v>
      </c>
      <c r="M654" s="47"/>
      <c r="N654" s="43">
        <v>328000</v>
      </c>
      <c r="O654" s="47"/>
      <c r="P654" s="43">
        <v>187000</v>
      </c>
      <c r="Q654" s="47"/>
      <c r="R654" s="43">
        <v>2000</v>
      </c>
      <c r="S654" s="43">
        <f t="shared" si="178"/>
        <v>0</v>
      </c>
      <c r="T654" s="12"/>
      <c r="U654" s="78"/>
    </row>
    <row r="655" spans="1:21" x14ac:dyDescent="0.2">
      <c r="C655" s="6" t="s">
        <v>285</v>
      </c>
      <c r="F655" s="43">
        <f>SUM(H655:L655)</f>
        <v>557000</v>
      </c>
      <c r="G655" s="47"/>
      <c r="H655" s="43">
        <v>557000</v>
      </c>
      <c r="I655" s="47"/>
      <c r="J655" s="43">
        <v>0</v>
      </c>
      <c r="K655" s="47"/>
      <c r="L655" s="43">
        <v>0</v>
      </c>
      <c r="M655" s="47"/>
      <c r="N655" s="43">
        <v>365000</v>
      </c>
      <c r="O655" s="47"/>
      <c r="P655" s="43">
        <v>191000</v>
      </c>
      <c r="Q655" s="47"/>
      <c r="R655" s="43">
        <v>-1000</v>
      </c>
      <c r="S655" s="43">
        <f t="shared" si="178"/>
        <v>0</v>
      </c>
      <c r="T655" s="12"/>
      <c r="U655" s="78"/>
    </row>
    <row r="656" spans="1:21" s="78" customFormat="1" x14ac:dyDescent="0.2">
      <c r="C656" s="78" t="s">
        <v>509</v>
      </c>
      <c r="D656" s="53"/>
      <c r="F656" s="43">
        <f>SUM(H656:L656)</f>
        <v>1000</v>
      </c>
      <c r="G656" s="47"/>
      <c r="H656" s="43">
        <v>1000</v>
      </c>
      <c r="I656" s="47"/>
      <c r="J656" s="43">
        <v>0</v>
      </c>
      <c r="K656" s="47"/>
      <c r="L656" s="43">
        <v>0</v>
      </c>
      <c r="M656" s="47"/>
      <c r="N656" s="43">
        <v>0</v>
      </c>
      <c r="O656" s="47"/>
      <c r="P656" s="43">
        <v>1000</v>
      </c>
      <c r="Q656" s="47"/>
      <c r="R656" s="43">
        <v>0</v>
      </c>
      <c r="S656" s="43">
        <f t="shared" ref="S656:S667" si="179">SUM(N656:P656)-R656-F656</f>
        <v>0</v>
      </c>
      <c r="T656" s="77"/>
    </row>
    <row r="657" spans="2:21" s="78" customFormat="1" x14ac:dyDescent="0.2">
      <c r="C657" s="78" t="s">
        <v>303</v>
      </c>
      <c r="D657" s="53"/>
      <c r="F657" s="43">
        <f t="shared" ref="F657:F662" si="180">SUM(H657:L657)</f>
        <v>2000</v>
      </c>
      <c r="G657" s="47"/>
      <c r="H657" s="43">
        <v>0</v>
      </c>
      <c r="I657" s="47"/>
      <c r="J657" s="43">
        <v>0</v>
      </c>
      <c r="K657" s="47"/>
      <c r="L657" s="43">
        <v>2000</v>
      </c>
      <c r="M657" s="47"/>
      <c r="N657" s="43">
        <v>0</v>
      </c>
      <c r="O657" s="47"/>
      <c r="P657" s="43">
        <v>2000</v>
      </c>
      <c r="Q657" s="47"/>
      <c r="R657" s="43">
        <v>0</v>
      </c>
      <c r="S657" s="43">
        <f t="shared" si="179"/>
        <v>0</v>
      </c>
      <c r="T657" s="77"/>
    </row>
    <row r="658" spans="2:21" x14ac:dyDescent="0.2">
      <c r="C658" s="6" t="s">
        <v>300</v>
      </c>
      <c r="F658" s="43">
        <f t="shared" si="180"/>
        <v>790000</v>
      </c>
      <c r="G658" s="47"/>
      <c r="H658" s="43">
        <v>0</v>
      </c>
      <c r="I658" s="47"/>
      <c r="J658" s="43">
        <v>0</v>
      </c>
      <c r="K658" s="47"/>
      <c r="L658" s="43">
        <v>790000</v>
      </c>
      <c r="M658" s="47"/>
      <c r="N658" s="43">
        <v>336000</v>
      </c>
      <c r="O658" s="47"/>
      <c r="P658" s="43">
        <v>454000</v>
      </c>
      <c r="Q658" s="47"/>
      <c r="R658" s="43">
        <v>0</v>
      </c>
      <c r="S658" s="43">
        <f t="shared" si="179"/>
        <v>0</v>
      </c>
      <c r="T658" s="12"/>
      <c r="U658" s="78"/>
    </row>
    <row r="659" spans="2:21" x14ac:dyDescent="0.2">
      <c r="C659" s="6" t="s">
        <v>287</v>
      </c>
      <c r="F659" s="43">
        <f t="shared" si="180"/>
        <v>478000</v>
      </c>
      <c r="G659" s="47"/>
      <c r="H659" s="43">
        <v>422000</v>
      </c>
      <c r="I659" s="47"/>
      <c r="J659" s="43">
        <v>8000</v>
      </c>
      <c r="K659" s="47"/>
      <c r="L659" s="43">
        <v>48000</v>
      </c>
      <c r="M659" s="47"/>
      <c r="N659" s="43">
        <v>299000</v>
      </c>
      <c r="O659" s="47"/>
      <c r="P659" s="43">
        <v>178000</v>
      </c>
      <c r="Q659" s="47"/>
      <c r="R659" s="43">
        <v>-1000</v>
      </c>
      <c r="S659" s="43">
        <f t="shared" si="179"/>
        <v>0</v>
      </c>
      <c r="T659" s="12"/>
      <c r="U659" s="78"/>
    </row>
    <row r="660" spans="2:21" s="78" customFormat="1" x14ac:dyDescent="0.2">
      <c r="C660" s="18" t="s">
        <v>288</v>
      </c>
      <c r="D660" s="53"/>
      <c r="F660" s="43">
        <f t="shared" ref="F660" si="181">SUM(H660:L660)</f>
        <v>8000</v>
      </c>
      <c r="G660" s="47"/>
      <c r="H660" s="43">
        <v>1000</v>
      </c>
      <c r="I660" s="47"/>
      <c r="J660" s="43">
        <v>7000</v>
      </c>
      <c r="K660" s="47"/>
      <c r="L660" s="43">
        <v>0</v>
      </c>
      <c r="M660" s="47"/>
      <c r="N660" s="43">
        <v>0</v>
      </c>
      <c r="O660" s="47"/>
      <c r="P660" s="43">
        <v>8000</v>
      </c>
      <c r="Q660" s="47"/>
      <c r="R660" s="43">
        <v>0</v>
      </c>
      <c r="S660" s="43">
        <f t="shared" si="179"/>
        <v>0</v>
      </c>
      <c r="T660" s="77"/>
    </row>
    <row r="661" spans="2:21" x14ac:dyDescent="0.2">
      <c r="C661" s="18" t="s">
        <v>469</v>
      </c>
      <c r="F661" s="43">
        <f t="shared" si="180"/>
        <v>5564000</v>
      </c>
      <c r="G661" s="47"/>
      <c r="H661" s="43">
        <v>1204000</v>
      </c>
      <c r="I661" s="47"/>
      <c r="J661" s="43">
        <v>4360000</v>
      </c>
      <c r="K661" s="47"/>
      <c r="L661" s="43">
        <v>0</v>
      </c>
      <c r="M661" s="47"/>
      <c r="N661" s="43">
        <v>1140000</v>
      </c>
      <c r="O661" s="47"/>
      <c r="P661" s="43">
        <v>4425000</v>
      </c>
      <c r="Q661" s="47"/>
      <c r="R661" s="43">
        <v>1000</v>
      </c>
      <c r="S661" s="43">
        <f t="shared" si="179"/>
        <v>0</v>
      </c>
      <c r="T661" s="12"/>
      <c r="U661" s="78"/>
    </row>
    <row r="662" spans="2:21" x14ac:dyDescent="0.2">
      <c r="C662" s="18" t="s">
        <v>289</v>
      </c>
      <c r="F662" s="43">
        <f t="shared" si="180"/>
        <v>0</v>
      </c>
      <c r="G662" s="47"/>
      <c r="H662" s="43">
        <v>-147164000</v>
      </c>
      <c r="I662" s="47"/>
      <c r="J662" s="43">
        <v>147164000</v>
      </c>
      <c r="K662" s="47"/>
      <c r="L662" s="43">
        <v>0</v>
      </c>
      <c r="M662" s="47"/>
      <c r="N662" s="43">
        <v>0</v>
      </c>
      <c r="O662" s="47"/>
      <c r="P662" s="43">
        <v>0</v>
      </c>
      <c r="Q662" s="47"/>
      <c r="R662" s="43">
        <v>0</v>
      </c>
      <c r="S662" s="43">
        <f t="shared" si="179"/>
        <v>0</v>
      </c>
      <c r="T662" s="12"/>
      <c r="U662" s="78"/>
    </row>
    <row r="663" spans="2:21" x14ac:dyDescent="0.2">
      <c r="C663" s="18" t="s">
        <v>127</v>
      </c>
      <c r="F663" s="43">
        <f>SUM(H663:L663)</f>
        <v>6194000</v>
      </c>
      <c r="G663" s="47"/>
      <c r="H663" s="43">
        <v>0</v>
      </c>
      <c r="I663" s="47"/>
      <c r="J663" s="43">
        <v>6194000</v>
      </c>
      <c r="K663" s="47"/>
      <c r="L663" s="43">
        <v>0</v>
      </c>
      <c r="M663" s="47"/>
      <c r="N663" s="43">
        <v>0</v>
      </c>
      <c r="O663" s="47"/>
      <c r="P663" s="43">
        <v>0</v>
      </c>
      <c r="Q663" s="47"/>
      <c r="R663" s="43">
        <v>-6194000</v>
      </c>
      <c r="S663" s="43">
        <f t="shared" si="179"/>
        <v>0</v>
      </c>
      <c r="T663" s="12"/>
    </row>
    <row r="664" spans="2:21" x14ac:dyDescent="0.2">
      <c r="C664" s="18"/>
      <c r="D664" s="16" t="s">
        <v>22</v>
      </c>
      <c r="F664" s="43">
        <f>SUM(H664:L664)</f>
        <v>1361000</v>
      </c>
      <c r="G664" s="47"/>
      <c r="H664" s="43">
        <v>1159000</v>
      </c>
      <c r="I664" s="47"/>
      <c r="J664" s="43">
        <v>-634000</v>
      </c>
      <c r="K664" s="47"/>
      <c r="L664" s="43">
        <v>836000</v>
      </c>
      <c r="M664" s="47"/>
      <c r="N664" s="43">
        <v>2466000</v>
      </c>
      <c r="O664" s="47"/>
      <c r="P664" s="43">
        <v>5520000</v>
      </c>
      <c r="Q664" s="47"/>
      <c r="R664" s="43">
        <v>6625000</v>
      </c>
      <c r="S664" s="43">
        <f t="shared" si="179"/>
        <v>0</v>
      </c>
      <c r="T664" s="12"/>
    </row>
    <row r="665" spans="2:21" s="78" customFormat="1" x14ac:dyDescent="0.2">
      <c r="C665" s="18"/>
      <c r="D665" s="78" t="s">
        <v>544</v>
      </c>
      <c r="F665" s="43">
        <f t="shared" ref="F665" si="182">SUM(H665:L665)</f>
        <v>0</v>
      </c>
      <c r="G665" s="47"/>
      <c r="H665" s="43">
        <v>0</v>
      </c>
      <c r="I665" s="47"/>
      <c r="J665" s="43">
        <v>0</v>
      </c>
      <c r="K665" s="47"/>
      <c r="L665" s="43">
        <v>0</v>
      </c>
      <c r="M665" s="47"/>
      <c r="N665" s="43">
        <v>0</v>
      </c>
      <c r="O665" s="47"/>
      <c r="P665" s="43">
        <v>0</v>
      </c>
      <c r="Q665" s="47"/>
      <c r="R665" s="43">
        <v>0</v>
      </c>
      <c r="S665" s="43">
        <f t="shared" si="179"/>
        <v>0</v>
      </c>
      <c r="T665" s="77"/>
    </row>
    <row r="666" spans="2:21" x14ac:dyDescent="0.2">
      <c r="B666" s="9"/>
      <c r="C666" s="78" t="s">
        <v>22</v>
      </c>
      <c r="D666" s="15"/>
      <c r="E666" s="78"/>
      <c r="F666" s="43">
        <f t="shared" ref="F666:F681" si="183">SUM(H666:L666)</f>
        <v>0</v>
      </c>
      <c r="G666" s="47"/>
      <c r="H666" s="43">
        <v>0</v>
      </c>
      <c r="I666" s="47"/>
      <c r="J666" s="43">
        <v>0</v>
      </c>
      <c r="K666" s="47"/>
      <c r="L666" s="43">
        <v>0</v>
      </c>
      <c r="M666" s="47"/>
      <c r="N666" s="43">
        <v>0</v>
      </c>
      <c r="O666" s="47"/>
      <c r="P666" s="43">
        <v>0</v>
      </c>
      <c r="Q666" s="47"/>
      <c r="R666" s="43">
        <v>0</v>
      </c>
      <c r="S666" s="43">
        <f t="shared" si="179"/>
        <v>0</v>
      </c>
      <c r="T666" s="12"/>
      <c r="U666" s="78"/>
    </row>
    <row r="667" spans="2:21" x14ac:dyDescent="0.2">
      <c r="C667" s="78" t="s">
        <v>290</v>
      </c>
      <c r="D667" s="15"/>
      <c r="E667" s="78"/>
      <c r="F667" s="43">
        <f t="shared" si="183"/>
        <v>27587000</v>
      </c>
      <c r="G667" s="47"/>
      <c r="H667" s="43">
        <v>27587000</v>
      </c>
      <c r="I667" s="47"/>
      <c r="J667" s="43">
        <v>0</v>
      </c>
      <c r="K667" s="47"/>
      <c r="L667" s="43">
        <v>0</v>
      </c>
      <c r="M667" s="47"/>
      <c r="N667" s="43">
        <v>0</v>
      </c>
      <c r="O667" s="47"/>
      <c r="P667" s="43">
        <v>27587000</v>
      </c>
      <c r="Q667" s="47"/>
      <c r="R667" s="43">
        <v>0</v>
      </c>
      <c r="S667" s="43">
        <f t="shared" si="179"/>
        <v>0</v>
      </c>
      <c r="T667" s="12"/>
      <c r="U667" s="78"/>
    </row>
    <row r="668" spans="2:21" s="78" customFormat="1" x14ac:dyDescent="0.2">
      <c r="C668" s="78" t="s">
        <v>510</v>
      </c>
      <c r="D668" s="15"/>
      <c r="F668" s="43">
        <f t="shared" ref="F668" si="184">SUM(H668:L668)</f>
        <v>0</v>
      </c>
      <c r="G668" s="47"/>
      <c r="H668" s="43">
        <v>0</v>
      </c>
      <c r="I668" s="47"/>
      <c r="J668" s="43">
        <v>0</v>
      </c>
      <c r="K668" s="47"/>
      <c r="L668" s="43">
        <v>0</v>
      </c>
      <c r="M668" s="47"/>
      <c r="N668" s="43">
        <v>0</v>
      </c>
      <c r="O668" s="47"/>
      <c r="P668" s="43">
        <v>0</v>
      </c>
      <c r="Q668" s="47"/>
      <c r="R668" s="43">
        <v>0</v>
      </c>
      <c r="S668" s="43">
        <f t="shared" ref="S668" si="185">SUM(N668:P668)-R668-F668</f>
        <v>0</v>
      </c>
      <c r="T668" s="77"/>
    </row>
    <row r="669" spans="2:21" x14ac:dyDescent="0.2">
      <c r="C669" s="78" t="s">
        <v>291</v>
      </c>
      <c r="D669" s="15"/>
      <c r="E669" s="78"/>
      <c r="F669" s="43">
        <f t="shared" si="183"/>
        <v>375000</v>
      </c>
      <c r="G669" s="47"/>
      <c r="H669" s="43">
        <v>375000</v>
      </c>
      <c r="I669" s="47"/>
      <c r="J669" s="43">
        <v>0</v>
      </c>
      <c r="K669" s="47"/>
      <c r="L669" s="43">
        <v>0</v>
      </c>
      <c r="M669" s="47"/>
      <c r="N669" s="43">
        <v>199000</v>
      </c>
      <c r="O669" s="47"/>
      <c r="P669" s="43">
        <v>175000</v>
      </c>
      <c r="Q669" s="47"/>
      <c r="R669" s="43">
        <v>-1000</v>
      </c>
      <c r="S669" s="43">
        <f t="shared" ref="S669:S681" si="186">SUM(N669:P669)-R669-F669</f>
        <v>0</v>
      </c>
      <c r="T669" s="12"/>
      <c r="U669" s="78"/>
    </row>
    <row r="670" spans="2:21" x14ac:dyDescent="0.2">
      <c r="C670" s="6" t="s">
        <v>128</v>
      </c>
      <c r="F670" s="43">
        <f t="shared" si="183"/>
        <v>408000</v>
      </c>
      <c r="G670" s="47"/>
      <c r="H670" s="43">
        <v>0</v>
      </c>
      <c r="I670" s="47"/>
      <c r="J670" s="43">
        <v>0</v>
      </c>
      <c r="K670" s="47"/>
      <c r="L670" s="43">
        <v>408000</v>
      </c>
      <c r="M670" s="47"/>
      <c r="N670" s="43">
        <v>188000</v>
      </c>
      <c r="O670" s="47"/>
      <c r="P670" s="43">
        <v>221000</v>
      </c>
      <c r="Q670" s="47"/>
      <c r="R670" s="43">
        <v>1000</v>
      </c>
      <c r="S670" s="43">
        <f t="shared" si="186"/>
        <v>0</v>
      </c>
      <c r="T670" s="12"/>
      <c r="U670" s="78"/>
    </row>
    <row r="671" spans="2:21" s="78" customFormat="1" x14ac:dyDescent="0.2">
      <c r="C671" s="78" t="s">
        <v>308</v>
      </c>
      <c r="D671" s="53"/>
      <c r="F671" s="43">
        <f t="shared" ref="F671" si="187">SUM(H671:L671)</f>
        <v>142000</v>
      </c>
      <c r="G671" s="47"/>
      <c r="H671" s="43">
        <v>0</v>
      </c>
      <c r="I671" s="47"/>
      <c r="J671" s="43">
        <v>0</v>
      </c>
      <c r="K671" s="47"/>
      <c r="L671" s="43">
        <v>142000</v>
      </c>
      <c r="M671" s="47"/>
      <c r="N671" s="43">
        <v>99000</v>
      </c>
      <c r="O671" s="47"/>
      <c r="P671" s="43">
        <v>43000</v>
      </c>
      <c r="Q671" s="47"/>
      <c r="R671" s="43">
        <v>0</v>
      </c>
      <c r="S671" s="43">
        <f t="shared" ref="S671" si="188">SUM(N671:P671)-R671-F671</f>
        <v>0</v>
      </c>
      <c r="T671" s="77"/>
    </row>
    <row r="672" spans="2:21" x14ac:dyDescent="0.2">
      <c r="C672" s="6" t="s">
        <v>292</v>
      </c>
      <c r="E672" s="18"/>
      <c r="F672" s="43">
        <f t="shared" si="183"/>
        <v>7000</v>
      </c>
      <c r="G672" s="47"/>
      <c r="H672" s="43">
        <v>0</v>
      </c>
      <c r="I672" s="47"/>
      <c r="J672" s="43">
        <v>0</v>
      </c>
      <c r="K672" s="47"/>
      <c r="L672" s="43">
        <v>7000</v>
      </c>
      <c r="M672" s="47"/>
      <c r="N672" s="43">
        <v>0</v>
      </c>
      <c r="O672" s="47"/>
      <c r="P672" s="43">
        <v>7000</v>
      </c>
      <c r="Q672" s="47"/>
      <c r="R672" s="43">
        <v>0</v>
      </c>
      <c r="S672" s="43">
        <f t="shared" si="186"/>
        <v>0</v>
      </c>
      <c r="T672" s="12"/>
      <c r="U672" s="78"/>
    </row>
    <row r="673" spans="1:21" x14ac:dyDescent="0.2">
      <c r="B673" s="9"/>
      <c r="C673" s="6" t="s">
        <v>293</v>
      </c>
      <c r="E673" s="18"/>
      <c r="F673" s="43">
        <f t="shared" si="183"/>
        <v>135000</v>
      </c>
      <c r="G673" s="47"/>
      <c r="H673" s="43">
        <v>135000</v>
      </c>
      <c r="I673" s="47"/>
      <c r="J673" s="43">
        <v>0</v>
      </c>
      <c r="K673" s="47"/>
      <c r="L673" s="43">
        <v>0</v>
      </c>
      <c r="M673" s="47"/>
      <c r="N673" s="43">
        <v>90000</v>
      </c>
      <c r="O673" s="47"/>
      <c r="P673" s="43">
        <v>45000</v>
      </c>
      <c r="Q673" s="47"/>
      <c r="R673" s="43">
        <v>0</v>
      </c>
      <c r="S673" s="43">
        <f t="shared" si="186"/>
        <v>0</v>
      </c>
      <c r="T673" s="12"/>
      <c r="U673" s="78"/>
    </row>
    <row r="674" spans="1:21" x14ac:dyDescent="0.2">
      <c r="B674" s="9"/>
      <c r="C674" s="6" t="s">
        <v>294</v>
      </c>
      <c r="E674" s="18"/>
      <c r="F674" s="43">
        <f t="shared" si="183"/>
        <v>1000</v>
      </c>
      <c r="G674" s="47"/>
      <c r="H674" s="43">
        <v>0</v>
      </c>
      <c r="I674" s="47"/>
      <c r="J674" s="43">
        <v>0</v>
      </c>
      <c r="K674" s="47"/>
      <c r="L674" s="43">
        <v>1000</v>
      </c>
      <c r="M674" s="47"/>
      <c r="N674" s="43">
        <v>0</v>
      </c>
      <c r="O674" s="47"/>
      <c r="P674" s="43">
        <v>1000</v>
      </c>
      <c r="Q674" s="47"/>
      <c r="R674" s="43">
        <v>0</v>
      </c>
      <c r="S674" s="43">
        <f t="shared" si="186"/>
        <v>0</v>
      </c>
      <c r="T674" s="12"/>
      <c r="U674" s="78"/>
    </row>
    <row r="675" spans="1:21" s="78" customFormat="1" x14ac:dyDescent="0.2">
      <c r="B675" s="53"/>
      <c r="C675" s="78" t="s">
        <v>545</v>
      </c>
      <c r="D675" s="53"/>
      <c r="E675" s="18"/>
      <c r="F675" s="43">
        <f t="shared" si="183"/>
        <v>0</v>
      </c>
      <c r="G675" s="47"/>
      <c r="H675" s="43">
        <v>0</v>
      </c>
      <c r="I675" s="47"/>
      <c r="J675" s="43">
        <v>0</v>
      </c>
      <c r="K675" s="47"/>
      <c r="L675" s="43">
        <v>0</v>
      </c>
      <c r="M675" s="47"/>
      <c r="N675" s="43">
        <v>0</v>
      </c>
      <c r="O675" s="47"/>
      <c r="P675" s="43">
        <v>0</v>
      </c>
      <c r="Q675" s="47"/>
      <c r="R675" s="43">
        <v>0</v>
      </c>
      <c r="S675" s="43">
        <f t="shared" si="186"/>
        <v>0</v>
      </c>
      <c r="T675" s="77"/>
    </row>
    <row r="676" spans="1:21" s="72" customFormat="1" x14ac:dyDescent="0.2">
      <c r="B676" s="53"/>
      <c r="C676" s="72" t="s">
        <v>314</v>
      </c>
      <c r="D676" s="53"/>
      <c r="E676" s="18"/>
      <c r="F676" s="43">
        <f t="shared" si="183"/>
        <v>181000</v>
      </c>
      <c r="G676" s="47"/>
      <c r="H676" s="43">
        <v>0</v>
      </c>
      <c r="I676" s="47"/>
      <c r="J676" s="43">
        <v>181000</v>
      </c>
      <c r="K676" s="47"/>
      <c r="L676" s="43">
        <v>0</v>
      </c>
      <c r="M676" s="47"/>
      <c r="N676" s="43">
        <v>12000</v>
      </c>
      <c r="O676" s="47"/>
      <c r="P676" s="43">
        <v>169000</v>
      </c>
      <c r="Q676" s="47"/>
      <c r="R676" s="43">
        <v>0</v>
      </c>
      <c r="S676" s="43">
        <f t="shared" si="186"/>
        <v>0</v>
      </c>
      <c r="T676" s="71"/>
      <c r="U676" s="78"/>
    </row>
    <row r="677" spans="1:21" x14ac:dyDescent="0.2">
      <c r="B677" s="9"/>
      <c r="C677" s="6" t="s">
        <v>129</v>
      </c>
      <c r="E677" s="18"/>
      <c r="F677" s="43">
        <f t="shared" si="183"/>
        <v>1143000</v>
      </c>
      <c r="G677" s="47"/>
      <c r="H677" s="43">
        <v>1143000</v>
      </c>
      <c r="I677" s="47"/>
      <c r="J677" s="43">
        <v>0</v>
      </c>
      <c r="K677" s="47"/>
      <c r="L677" s="43">
        <v>0</v>
      </c>
      <c r="M677" s="47"/>
      <c r="N677" s="43">
        <v>0</v>
      </c>
      <c r="O677" s="47"/>
      <c r="P677" s="43">
        <v>1143000</v>
      </c>
      <c r="Q677" s="47"/>
      <c r="R677" s="43">
        <v>0</v>
      </c>
      <c r="S677" s="43">
        <f t="shared" si="186"/>
        <v>0</v>
      </c>
      <c r="T677" s="12"/>
      <c r="U677" s="78"/>
    </row>
    <row r="678" spans="1:21" x14ac:dyDescent="0.2">
      <c r="B678" s="9"/>
      <c r="C678" s="6" t="s">
        <v>295</v>
      </c>
      <c r="E678" s="18"/>
      <c r="F678" s="43">
        <f t="shared" si="183"/>
        <v>0</v>
      </c>
      <c r="G678" s="47"/>
      <c r="H678" s="43">
        <v>0</v>
      </c>
      <c r="I678" s="47"/>
      <c r="J678" s="43">
        <v>0</v>
      </c>
      <c r="K678" s="47"/>
      <c r="L678" s="43">
        <v>0</v>
      </c>
      <c r="M678" s="47"/>
      <c r="N678" s="43">
        <v>0</v>
      </c>
      <c r="O678" s="47"/>
      <c r="P678" s="43">
        <v>0</v>
      </c>
      <c r="Q678" s="47"/>
      <c r="R678" s="43">
        <v>0</v>
      </c>
      <c r="S678" s="43">
        <f t="shared" si="186"/>
        <v>0</v>
      </c>
      <c r="T678" s="12"/>
      <c r="U678" s="78"/>
    </row>
    <row r="679" spans="1:21" x14ac:dyDescent="0.2">
      <c r="B679" s="9"/>
      <c r="C679" s="6" t="s">
        <v>296</v>
      </c>
      <c r="F679" s="43">
        <f t="shared" si="183"/>
        <v>0</v>
      </c>
      <c r="G679" s="47"/>
      <c r="H679" s="43">
        <v>0</v>
      </c>
      <c r="I679" s="47"/>
      <c r="J679" s="43">
        <v>0</v>
      </c>
      <c r="K679" s="47"/>
      <c r="L679" s="43">
        <v>0</v>
      </c>
      <c r="M679" s="47"/>
      <c r="N679" s="43">
        <v>0</v>
      </c>
      <c r="O679" s="47"/>
      <c r="P679" s="43">
        <v>0</v>
      </c>
      <c r="Q679" s="47"/>
      <c r="R679" s="43">
        <v>0</v>
      </c>
      <c r="S679" s="43">
        <f t="shared" si="186"/>
        <v>0</v>
      </c>
      <c r="T679" s="12"/>
      <c r="U679" s="78"/>
    </row>
    <row r="680" spans="1:21" s="78" customFormat="1" x14ac:dyDescent="0.2">
      <c r="B680" s="53"/>
      <c r="C680" s="78" t="s">
        <v>297</v>
      </c>
      <c r="D680" s="53"/>
      <c r="F680" s="43">
        <f t="shared" ref="F680" si="189">SUM(H680:L680)</f>
        <v>2272000</v>
      </c>
      <c r="G680" s="47"/>
      <c r="H680" s="43">
        <v>0</v>
      </c>
      <c r="I680" s="47"/>
      <c r="J680" s="43">
        <v>0</v>
      </c>
      <c r="K680" s="47"/>
      <c r="L680" s="43">
        <v>2272000</v>
      </c>
      <c r="M680" s="47"/>
      <c r="N680" s="43">
        <v>1602000</v>
      </c>
      <c r="O680" s="47"/>
      <c r="P680" s="43">
        <v>670000</v>
      </c>
      <c r="Q680" s="47"/>
      <c r="R680" s="43">
        <v>0</v>
      </c>
      <c r="S680" s="43">
        <f t="shared" ref="S680" si="190">SUM(N680:P680)-R680-F680</f>
        <v>0</v>
      </c>
      <c r="T680" s="77"/>
    </row>
    <row r="681" spans="1:21" x14ac:dyDescent="0.2">
      <c r="B681" s="9"/>
      <c r="C681" s="6" t="s">
        <v>546</v>
      </c>
      <c r="F681" s="46">
        <f t="shared" si="183"/>
        <v>0</v>
      </c>
      <c r="G681" s="47"/>
      <c r="H681" s="46">
        <v>0</v>
      </c>
      <c r="I681" s="47"/>
      <c r="J681" s="46">
        <v>0</v>
      </c>
      <c r="K681" s="47"/>
      <c r="L681" s="46">
        <v>0</v>
      </c>
      <c r="M681" s="47"/>
      <c r="N681" s="46">
        <v>0</v>
      </c>
      <c r="O681" s="47"/>
      <c r="P681" s="46">
        <v>0</v>
      </c>
      <c r="Q681" s="47"/>
      <c r="R681" s="46">
        <v>0</v>
      </c>
      <c r="S681" s="43">
        <f t="shared" si="186"/>
        <v>0</v>
      </c>
      <c r="T681" s="12"/>
      <c r="U681" s="78"/>
    </row>
    <row r="682" spans="1:21" x14ac:dyDescent="0.2">
      <c r="B682" s="9"/>
      <c r="G682" s="47"/>
      <c r="I682" s="47"/>
      <c r="K682" s="47"/>
      <c r="M682" s="47"/>
      <c r="O682" s="47"/>
      <c r="Q682" s="47"/>
      <c r="T682" s="12"/>
    </row>
    <row r="683" spans="1:21" x14ac:dyDescent="0.2">
      <c r="B683" s="9"/>
      <c r="E683" s="6" t="s">
        <v>4</v>
      </c>
      <c r="F683" s="46">
        <f>SUM(F652:F681)</f>
        <v>47746000</v>
      </c>
      <c r="G683" s="48"/>
      <c r="H683" s="46">
        <f>SUM(H652:H681)</f>
        <v>-114197000</v>
      </c>
      <c r="I683" s="48"/>
      <c r="J683" s="46">
        <f>SUM(J652:J681)</f>
        <v>157394000</v>
      </c>
      <c r="K683" s="48"/>
      <c r="L683" s="46">
        <f>SUM(L652:L681)</f>
        <v>4549000</v>
      </c>
      <c r="M683" s="48"/>
      <c r="N683" s="46">
        <f>SUM(N652:N681)</f>
        <v>7133000</v>
      </c>
      <c r="O683" s="48"/>
      <c r="P683" s="46">
        <f>SUM(P652:P681)</f>
        <v>41044000</v>
      </c>
      <c r="Q683" s="46"/>
      <c r="R683" s="46">
        <f>SUM(R652:R681)</f>
        <v>431000</v>
      </c>
      <c r="S683" s="43">
        <f>SUM(N683:P683)-R683-F683</f>
        <v>0</v>
      </c>
      <c r="T683" s="12"/>
    </row>
    <row r="684" spans="1:21" s="18" customFormat="1" x14ac:dyDescent="0.2">
      <c r="A684" s="6"/>
      <c r="B684" s="9"/>
      <c r="C684" s="6"/>
      <c r="E684" s="6"/>
      <c r="F684" s="43"/>
      <c r="G684" s="47"/>
      <c r="H684" s="43"/>
      <c r="I684" s="47"/>
      <c r="J684" s="43"/>
      <c r="K684" s="47"/>
      <c r="L684" s="43"/>
      <c r="M684" s="47"/>
      <c r="N684" s="43"/>
      <c r="O684" s="47"/>
      <c r="P684" s="43"/>
      <c r="Q684" s="47"/>
      <c r="R684" s="43"/>
      <c r="S684" s="14"/>
      <c r="T684" s="12"/>
    </row>
    <row r="685" spans="1:21" s="18" customFormat="1" x14ac:dyDescent="0.2">
      <c r="A685" s="6"/>
      <c r="B685" s="6" t="s">
        <v>26</v>
      </c>
      <c r="C685" s="6"/>
      <c r="E685" s="6"/>
      <c r="F685" s="43"/>
      <c r="G685" s="47"/>
      <c r="H685" s="43"/>
      <c r="I685" s="47"/>
      <c r="J685" s="43"/>
      <c r="K685" s="47"/>
      <c r="L685" s="43"/>
      <c r="M685" s="47"/>
      <c r="N685" s="43"/>
      <c r="O685" s="47"/>
      <c r="P685" s="43"/>
      <c r="Q685" s="47"/>
      <c r="R685" s="43"/>
      <c r="S685" s="14"/>
      <c r="T685" s="12"/>
    </row>
    <row r="686" spans="1:21" s="18" customFormat="1" x14ac:dyDescent="0.2">
      <c r="A686" s="6"/>
      <c r="B686" s="9"/>
      <c r="C686" s="78" t="s">
        <v>547</v>
      </c>
      <c r="E686" s="6"/>
      <c r="F686" s="43">
        <f>SUM(H686:L686)</f>
        <v>0</v>
      </c>
      <c r="G686" s="47"/>
      <c r="H686" s="43">
        <v>0</v>
      </c>
      <c r="I686" s="47"/>
      <c r="J686" s="43">
        <v>0</v>
      </c>
      <c r="K686" s="47"/>
      <c r="L686" s="43">
        <v>0</v>
      </c>
      <c r="M686" s="47"/>
      <c r="N686" s="43">
        <v>0</v>
      </c>
      <c r="O686" s="47"/>
      <c r="P686" s="43">
        <v>0</v>
      </c>
      <c r="Q686" s="47"/>
      <c r="R686" s="43">
        <v>0</v>
      </c>
      <c r="S686" s="43">
        <f t="shared" ref="S686:S692" si="191">SUM(N686:P686)-R686-F686</f>
        <v>0</v>
      </c>
      <c r="T686" s="12"/>
    </row>
    <row r="687" spans="1:21" s="18" customFormat="1" x14ac:dyDescent="0.2">
      <c r="A687" s="78"/>
      <c r="B687" s="53"/>
      <c r="C687" s="78" t="s">
        <v>131</v>
      </c>
      <c r="E687" s="78"/>
      <c r="F687" s="43">
        <f>SUM(H687:L687)</f>
        <v>1283000</v>
      </c>
      <c r="G687" s="47"/>
      <c r="H687" s="43">
        <v>30000</v>
      </c>
      <c r="I687" s="47"/>
      <c r="J687" s="43">
        <v>572000</v>
      </c>
      <c r="K687" s="47"/>
      <c r="L687" s="43">
        <v>681000</v>
      </c>
      <c r="M687" s="47"/>
      <c r="N687" s="43">
        <v>544000</v>
      </c>
      <c r="O687" s="47"/>
      <c r="P687" s="43">
        <v>739000</v>
      </c>
      <c r="Q687" s="47"/>
      <c r="R687" s="43">
        <v>0</v>
      </c>
      <c r="S687" s="43">
        <f t="shared" ref="S687" si="192">SUM(N687:P687)-R687-F687</f>
        <v>0</v>
      </c>
      <c r="T687" s="77"/>
    </row>
    <row r="688" spans="1:21" x14ac:dyDescent="0.2">
      <c r="B688" s="9"/>
      <c r="C688" s="18" t="s">
        <v>298</v>
      </c>
      <c r="F688" s="43">
        <f t="shared" ref="F688:F692" si="193">SUM(H688:L688)</f>
        <v>13000</v>
      </c>
      <c r="G688" s="47"/>
      <c r="H688" s="43">
        <v>0</v>
      </c>
      <c r="I688" s="47"/>
      <c r="J688" s="43">
        <v>0</v>
      </c>
      <c r="K688" s="47"/>
      <c r="L688" s="43">
        <v>13000</v>
      </c>
      <c r="M688" s="47"/>
      <c r="N688" s="43">
        <v>0</v>
      </c>
      <c r="O688" s="47"/>
      <c r="P688" s="43">
        <v>13000</v>
      </c>
      <c r="Q688" s="47"/>
      <c r="R688" s="43">
        <v>0</v>
      </c>
      <c r="S688" s="43">
        <f t="shared" si="191"/>
        <v>0</v>
      </c>
      <c r="T688" s="12"/>
      <c r="U688" s="18"/>
    </row>
    <row r="689" spans="1:21" s="78" customFormat="1" x14ac:dyDescent="0.2">
      <c r="B689" s="53"/>
      <c r="C689" s="18" t="s">
        <v>511</v>
      </c>
      <c r="D689" s="53"/>
      <c r="F689" s="43">
        <f t="shared" ref="F689" si="194">SUM(H689:L689)</f>
        <v>-1000</v>
      </c>
      <c r="G689" s="47"/>
      <c r="H689" s="43">
        <v>0</v>
      </c>
      <c r="I689" s="47"/>
      <c r="J689" s="43">
        <v>-1000</v>
      </c>
      <c r="K689" s="47"/>
      <c r="L689" s="43">
        <v>0</v>
      </c>
      <c r="M689" s="47"/>
      <c r="N689" s="43">
        <v>0</v>
      </c>
      <c r="O689" s="47"/>
      <c r="P689" s="43">
        <v>0</v>
      </c>
      <c r="Q689" s="47"/>
      <c r="R689" s="43">
        <v>1000</v>
      </c>
      <c r="S689" s="43">
        <f t="shared" ref="S689:S690" si="195">SUM(N689:P689)-R689-F689</f>
        <v>0</v>
      </c>
      <c r="T689" s="77"/>
      <c r="U689" s="18"/>
    </row>
    <row r="690" spans="1:21" s="78" customFormat="1" x14ac:dyDescent="0.2">
      <c r="B690" s="53"/>
      <c r="C690" s="18" t="s">
        <v>284</v>
      </c>
      <c r="D690" s="53"/>
      <c r="F690" s="43">
        <f t="shared" si="193"/>
        <v>69000</v>
      </c>
      <c r="G690" s="47"/>
      <c r="H690" s="43">
        <v>0</v>
      </c>
      <c r="I690" s="47"/>
      <c r="J690" s="43">
        <v>0</v>
      </c>
      <c r="K690" s="47"/>
      <c r="L690" s="43">
        <v>69000</v>
      </c>
      <c r="M690" s="47"/>
      <c r="N690" s="43">
        <v>33000</v>
      </c>
      <c r="O690" s="47"/>
      <c r="P690" s="43">
        <v>36000</v>
      </c>
      <c r="Q690" s="47"/>
      <c r="R690" s="43">
        <v>0</v>
      </c>
      <c r="S690" s="43">
        <f t="shared" si="195"/>
        <v>0</v>
      </c>
      <c r="T690" s="77"/>
      <c r="U690" s="18"/>
    </row>
    <row r="691" spans="1:21" x14ac:dyDescent="0.2">
      <c r="A691" s="18"/>
      <c r="B691" s="9"/>
      <c r="C691" s="6" t="s">
        <v>285</v>
      </c>
      <c r="F691" s="43">
        <f t="shared" si="193"/>
        <v>3334000</v>
      </c>
      <c r="G691" s="47"/>
      <c r="H691" s="43">
        <v>1437000</v>
      </c>
      <c r="I691" s="47"/>
      <c r="J691" s="43">
        <v>642000</v>
      </c>
      <c r="K691" s="47"/>
      <c r="L691" s="43">
        <v>1255000</v>
      </c>
      <c r="M691" s="47"/>
      <c r="N691" s="43">
        <v>1949000</v>
      </c>
      <c r="O691" s="47"/>
      <c r="P691" s="43">
        <v>1843000</v>
      </c>
      <c r="Q691" s="47"/>
      <c r="R691" s="43">
        <v>458000</v>
      </c>
      <c r="S691" s="43">
        <f t="shared" si="191"/>
        <v>0</v>
      </c>
      <c r="T691" s="12"/>
      <c r="U691" s="18"/>
    </row>
    <row r="692" spans="1:21" s="78" customFormat="1" x14ac:dyDescent="0.2">
      <c r="A692" s="18"/>
      <c r="B692" s="53"/>
      <c r="C692" s="78" t="s">
        <v>548</v>
      </c>
      <c r="D692" s="53"/>
      <c r="F692" s="43">
        <f t="shared" si="193"/>
        <v>0</v>
      </c>
      <c r="G692" s="47"/>
      <c r="H692" s="43">
        <v>0</v>
      </c>
      <c r="I692" s="47"/>
      <c r="J692" s="43">
        <v>0</v>
      </c>
      <c r="K692" s="47"/>
      <c r="L692" s="43">
        <v>0</v>
      </c>
      <c r="M692" s="47"/>
      <c r="N692" s="43">
        <v>0</v>
      </c>
      <c r="O692" s="47"/>
      <c r="P692" s="43">
        <v>0</v>
      </c>
      <c r="Q692" s="47"/>
      <c r="R692" s="43">
        <v>0</v>
      </c>
      <c r="S692" s="43">
        <f t="shared" si="191"/>
        <v>0</v>
      </c>
      <c r="T692" s="77"/>
      <c r="U692" s="18"/>
    </row>
    <row r="693" spans="1:21" x14ac:dyDescent="0.2">
      <c r="A693" s="18"/>
      <c r="B693" s="9"/>
      <c r="C693" s="78" t="s">
        <v>132</v>
      </c>
      <c r="D693" s="78"/>
      <c r="E693" s="78"/>
      <c r="U693" s="18"/>
    </row>
    <row r="694" spans="1:21" x14ac:dyDescent="0.2">
      <c r="A694" s="18"/>
      <c r="B694" s="9"/>
      <c r="C694" s="18"/>
      <c r="D694" s="78" t="s">
        <v>576</v>
      </c>
      <c r="E694" s="78"/>
      <c r="F694" s="43">
        <f>SUM(H694:L694)</f>
        <v>177000</v>
      </c>
      <c r="G694" s="47"/>
      <c r="H694" s="43">
        <v>-2000</v>
      </c>
      <c r="I694" s="47"/>
      <c r="J694" s="43">
        <v>91000</v>
      </c>
      <c r="K694" s="47"/>
      <c r="L694" s="43">
        <v>88000</v>
      </c>
      <c r="M694" s="47"/>
      <c r="N694" s="43">
        <v>91000</v>
      </c>
      <c r="O694" s="47"/>
      <c r="P694" s="43">
        <v>86000</v>
      </c>
      <c r="Q694" s="47"/>
      <c r="R694" s="43">
        <v>0</v>
      </c>
      <c r="S694" s="43">
        <f t="shared" ref="S694:S702" si="196">SUM(N694:P694)-R694-F694</f>
        <v>0</v>
      </c>
      <c r="T694" s="12"/>
      <c r="U694" s="18"/>
    </row>
    <row r="695" spans="1:21" x14ac:dyDescent="0.2">
      <c r="A695" s="18"/>
      <c r="B695" s="9"/>
      <c r="C695" s="78" t="s">
        <v>299</v>
      </c>
      <c r="D695" s="15"/>
      <c r="E695" s="78"/>
      <c r="F695" s="43">
        <f t="shared" ref="F695:F702" si="197">SUM(H695:L695)</f>
        <v>0</v>
      </c>
      <c r="G695" s="47"/>
      <c r="H695" s="43">
        <v>0</v>
      </c>
      <c r="I695" s="47"/>
      <c r="J695" s="43">
        <v>0</v>
      </c>
      <c r="K695" s="47"/>
      <c r="L695" s="43">
        <v>0</v>
      </c>
      <c r="M695" s="47"/>
      <c r="N695" s="43">
        <v>-1000</v>
      </c>
      <c r="O695" s="47"/>
      <c r="P695" s="43">
        <v>1000</v>
      </c>
      <c r="Q695" s="47"/>
      <c r="R695" s="43">
        <v>0</v>
      </c>
      <c r="S695" s="43">
        <f t="shared" si="196"/>
        <v>0</v>
      </c>
      <c r="T695" s="12"/>
      <c r="U695" s="18"/>
    </row>
    <row r="696" spans="1:21" x14ac:dyDescent="0.2">
      <c r="B696" s="9"/>
      <c r="C696" s="78" t="s">
        <v>303</v>
      </c>
      <c r="D696" s="15"/>
      <c r="E696" s="78"/>
      <c r="F696" s="43">
        <f>SUM(H696:L696)</f>
        <v>3094000</v>
      </c>
      <c r="G696" s="47"/>
      <c r="H696" s="43">
        <v>349000</v>
      </c>
      <c r="I696" s="47"/>
      <c r="J696" s="43">
        <v>330000</v>
      </c>
      <c r="K696" s="47"/>
      <c r="L696" s="43">
        <v>2415000</v>
      </c>
      <c r="M696" s="47"/>
      <c r="N696" s="43">
        <v>1689000</v>
      </c>
      <c r="O696" s="47"/>
      <c r="P696" s="43">
        <v>1405000</v>
      </c>
      <c r="Q696" s="47"/>
      <c r="R696" s="43">
        <v>0</v>
      </c>
      <c r="S696" s="43">
        <f>SUM(N696:P696)-R696-F696</f>
        <v>0</v>
      </c>
      <c r="T696" s="12"/>
      <c r="U696" s="18"/>
    </row>
    <row r="697" spans="1:21" x14ac:dyDescent="0.2">
      <c r="B697" s="9"/>
      <c r="C697" s="6" t="s">
        <v>300</v>
      </c>
      <c r="F697" s="43">
        <f t="shared" si="197"/>
        <v>2544000</v>
      </c>
      <c r="G697" s="47"/>
      <c r="H697" s="43">
        <v>3000</v>
      </c>
      <c r="I697" s="47"/>
      <c r="J697" s="43">
        <v>173000</v>
      </c>
      <c r="K697" s="47"/>
      <c r="L697" s="43">
        <v>2368000</v>
      </c>
      <c r="M697" s="47"/>
      <c r="N697" s="43">
        <v>1723000</v>
      </c>
      <c r="O697" s="47"/>
      <c r="P697" s="43">
        <v>1344000</v>
      </c>
      <c r="Q697" s="47"/>
      <c r="R697" s="43">
        <v>523000</v>
      </c>
      <c r="S697" s="43">
        <f t="shared" si="196"/>
        <v>0</v>
      </c>
      <c r="T697" s="12"/>
      <c r="U697" s="18"/>
    </row>
    <row r="698" spans="1:21" x14ac:dyDescent="0.2">
      <c r="C698" s="6" t="s">
        <v>301</v>
      </c>
      <c r="F698" s="43">
        <f t="shared" si="197"/>
        <v>538000</v>
      </c>
      <c r="G698" s="47"/>
      <c r="H698" s="43">
        <v>-1000</v>
      </c>
      <c r="I698" s="47"/>
      <c r="J698" s="43">
        <v>539000</v>
      </c>
      <c r="K698" s="47"/>
      <c r="L698" s="43">
        <v>0</v>
      </c>
      <c r="M698" s="47"/>
      <c r="N698" s="43">
        <v>194000</v>
      </c>
      <c r="O698" s="47"/>
      <c r="P698" s="43">
        <v>468000</v>
      </c>
      <c r="Q698" s="47"/>
      <c r="R698" s="43">
        <v>124000</v>
      </c>
      <c r="S698" s="43">
        <f t="shared" si="196"/>
        <v>0</v>
      </c>
      <c r="T698" s="12"/>
      <c r="U698" s="18"/>
    </row>
    <row r="699" spans="1:21" x14ac:dyDescent="0.2">
      <c r="C699" s="6" t="s">
        <v>302</v>
      </c>
      <c r="F699" s="43">
        <f t="shared" si="197"/>
        <v>428000</v>
      </c>
      <c r="G699" s="47"/>
      <c r="H699" s="43">
        <v>0</v>
      </c>
      <c r="I699" s="47"/>
      <c r="J699" s="43">
        <v>114000</v>
      </c>
      <c r="K699" s="47"/>
      <c r="L699" s="43">
        <v>314000</v>
      </c>
      <c r="M699" s="47"/>
      <c r="N699" s="43">
        <v>281000</v>
      </c>
      <c r="O699" s="47"/>
      <c r="P699" s="43">
        <v>194000</v>
      </c>
      <c r="Q699" s="47"/>
      <c r="R699" s="43">
        <v>47000</v>
      </c>
      <c r="S699" s="43">
        <f t="shared" si="196"/>
        <v>0</v>
      </c>
      <c r="T699" s="12"/>
      <c r="U699" s="18"/>
    </row>
    <row r="700" spans="1:21" x14ac:dyDescent="0.2">
      <c r="B700" s="9"/>
      <c r="C700" s="6" t="s">
        <v>288</v>
      </c>
      <c r="F700" s="43">
        <f t="shared" si="197"/>
        <v>5000</v>
      </c>
      <c r="G700" s="47"/>
      <c r="H700" s="43">
        <v>0</v>
      </c>
      <c r="I700" s="47"/>
      <c r="J700" s="43">
        <v>0</v>
      </c>
      <c r="K700" s="47"/>
      <c r="L700" s="43">
        <v>5000</v>
      </c>
      <c r="M700" s="47"/>
      <c r="N700" s="43">
        <v>0</v>
      </c>
      <c r="O700" s="47"/>
      <c r="P700" s="43">
        <v>5000</v>
      </c>
      <c r="Q700" s="47"/>
      <c r="R700" s="43">
        <v>0</v>
      </c>
      <c r="S700" s="43">
        <f t="shared" si="196"/>
        <v>0</v>
      </c>
      <c r="T700" s="12"/>
      <c r="U700" s="18"/>
    </row>
    <row r="701" spans="1:21" x14ac:dyDescent="0.2">
      <c r="B701" s="9"/>
      <c r="C701" s="6" t="s">
        <v>304</v>
      </c>
      <c r="F701" s="43">
        <f t="shared" si="197"/>
        <v>433000</v>
      </c>
      <c r="G701" s="47"/>
      <c r="H701" s="43">
        <v>4000</v>
      </c>
      <c r="I701" s="47"/>
      <c r="J701" s="43">
        <v>128000</v>
      </c>
      <c r="K701" s="47"/>
      <c r="L701" s="43">
        <v>301000</v>
      </c>
      <c r="M701" s="47"/>
      <c r="N701" s="43">
        <v>216000</v>
      </c>
      <c r="O701" s="47"/>
      <c r="P701" s="43">
        <v>217000</v>
      </c>
      <c r="Q701" s="47"/>
      <c r="R701" s="43">
        <v>0</v>
      </c>
      <c r="S701" s="43">
        <f t="shared" si="196"/>
        <v>0</v>
      </c>
      <c r="T701" s="12"/>
      <c r="U701" s="18"/>
    </row>
    <row r="702" spans="1:21" s="78" customFormat="1" x14ac:dyDescent="0.2">
      <c r="B702" s="53"/>
      <c r="C702" s="78" t="s">
        <v>549</v>
      </c>
      <c r="D702" s="15"/>
      <c r="F702" s="43">
        <f t="shared" si="197"/>
        <v>0</v>
      </c>
      <c r="G702" s="47"/>
      <c r="H702" s="43">
        <v>0</v>
      </c>
      <c r="I702" s="47"/>
      <c r="J702" s="43">
        <v>0</v>
      </c>
      <c r="K702" s="47"/>
      <c r="L702" s="43">
        <v>0</v>
      </c>
      <c r="M702" s="47"/>
      <c r="N702" s="43">
        <v>0</v>
      </c>
      <c r="O702" s="47"/>
      <c r="P702" s="43">
        <v>0</v>
      </c>
      <c r="Q702" s="47"/>
      <c r="R702" s="43">
        <v>0</v>
      </c>
      <c r="S702" s="43">
        <f t="shared" si="196"/>
        <v>0</v>
      </c>
      <c r="T702" s="77"/>
      <c r="U702" s="18"/>
    </row>
    <row r="703" spans="1:21" x14ac:dyDescent="0.2">
      <c r="B703" s="9"/>
      <c r="C703" s="6" t="s">
        <v>133</v>
      </c>
      <c r="D703" s="6"/>
      <c r="U703" s="18"/>
    </row>
    <row r="704" spans="1:21" x14ac:dyDescent="0.2">
      <c r="B704" s="9"/>
      <c r="D704" s="6" t="s">
        <v>134</v>
      </c>
      <c r="F704" s="43">
        <f>SUM(H704:L704)</f>
        <v>713000</v>
      </c>
      <c r="G704" s="47"/>
      <c r="H704" s="43">
        <v>713000</v>
      </c>
      <c r="I704" s="47"/>
      <c r="J704" s="43">
        <v>0</v>
      </c>
      <c r="K704" s="47"/>
      <c r="L704" s="43">
        <v>0</v>
      </c>
      <c r="M704" s="47"/>
      <c r="N704" s="43">
        <v>0</v>
      </c>
      <c r="O704" s="47"/>
      <c r="P704" s="43">
        <v>713000</v>
      </c>
      <c r="Q704" s="47"/>
      <c r="R704" s="43">
        <v>0</v>
      </c>
      <c r="S704" s="43">
        <f t="shared" ref="S704:S705" si="198">SUM(N704:P704)-R704-F704</f>
        <v>0</v>
      </c>
      <c r="T704" s="12"/>
      <c r="U704" s="18"/>
    </row>
    <row r="705" spans="2:21" x14ac:dyDescent="0.2">
      <c r="B705" s="9"/>
      <c r="C705" s="6" t="s">
        <v>22</v>
      </c>
      <c r="F705" s="43">
        <f>SUM(H705:L705)</f>
        <v>-586000</v>
      </c>
      <c r="G705" s="47"/>
      <c r="H705" s="43">
        <v>1185000</v>
      </c>
      <c r="I705" s="47"/>
      <c r="J705" s="43">
        <v>-2095000</v>
      </c>
      <c r="K705" s="47"/>
      <c r="L705" s="43">
        <v>324000</v>
      </c>
      <c r="M705" s="47"/>
      <c r="N705" s="43">
        <v>439000</v>
      </c>
      <c r="O705" s="47"/>
      <c r="P705" s="43">
        <v>729000</v>
      </c>
      <c r="Q705" s="47"/>
      <c r="R705" s="43">
        <v>1754000</v>
      </c>
      <c r="S705" s="43">
        <f t="shared" si="198"/>
        <v>0</v>
      </c>
      <c r="T705" s="12"/>
      <c r="U705" s="18"/>
    </row>
    <row r="706" spans="2:21" s="78" customFormat="1" x14ac:dyDescent="0.2">
      <c r="B706" s="53"/>
      <c r="C706" s="78" t="s">
        <v>550</v>
      </c>
      <c r="F706" s="43"/>
      <c r="G706" s="44"/>
      <c r="H706" s="43"/>
      <c r="I706" s="43"/>
      <c r="J706" s="43"/>
      <c r="K706" s="43"/>
      <c r="L706" s="43"/>
      <c r="M706" s="43"/>
      <c r="N706" s="43"/>
      <c r="O706" s="43"/>
      <c r="P706" s="43"/>
      <c r="Q706" s="43"/>
      <c r="R706" s="43"/>
      <c r="S706" s="5"/>
      <c r="T706" s="77"/>
      <c r="U706" s="18"/>
    </row>
    <row r="707" spans="2:21" s="78" customFormat="1" x14ac:dyDescent="0.2">
      <c r="B707" s="53"/>
      <c r="D707" s="78" t="s">
        <v>551</v>
      </c>
      <c r="F707" s="43">
        <f>SUM(H707:L707)</f>
        <v>0</v>
      </c>
      <c r="G707" s="47"/>
      <c r="H707" s="43">
        <v>0</v>
      </c>
      <c r="I707" s="47"/>
      <c r="J707" s="43">
        <v>0</v>
      </c>
      <c r="K707" s="47"/>
      <c r="L707" s="43">
        <v>0</v>
      </c>
      <c r="M707" s="47"/>
      <c r="N707" s="43">
        <v>0</v>
      </c>
      <c r="O707" s="47"/>
      <c r="P707" s="43">
        <v>0</v>
      </c>
      <c r="Q707" s="47"/>
      <c r="R707" s="43">
        <v>0</v>
      </c>
      <c r="S707" s="43">
        <f t="shared" ref="S707:S708" si="199">SUM(N707:P707)-R707-F707</f>
        <v>0</v>
      </c>
      <c r="T707" s="77"/>
      <c r="U707" s="18"/>
    </row>
    <row r="708" spans="2:21" s="78" customFormat="1" x14ac:dyDescent="0.2">
      <c r="B708" s="53"/>
      <c r="C708" s="78" t="s">
        <v>552</v>
      </c>
      <c r="D708" s="53"/>
      <c r="F708" s="43">
        <f t="shared" ref="F708" si="200">SUM(H708:L708)</f>
        <v>0</v>
      </c>
      <c r="G708" s="47"/>
      <c r="H708" s="43">
        <v>0</v>
      </c>
      <c r="I708" s="47"/>
      <c r="J708" s="43">
        <v>0</v>
      </c>
      <c r="K708" s="47"/>
      <c r="L708" s="43">
        <v>0</v>
      </c>
      <c r="M708" s="47"/>
      <c r="N708" s="43">
        <v>0</v>
      </c>
      <c r="O708" s="47"/>
      <c r="P708" s="43">
        <v>0</v>
      </c>
      <c r="Q708" s="47"/>
      <c r="R708" s="43">
        <v>0</v>
      </c>
      <c r="S708" s="43">
        <f t="shared" si="199"/>
        <v>0</v>
      </c>
      <c r="T708" s="77"/>
      <c r="U708" s="18"/>
    </row>
    <row r="709" spans="2:21" x14ac:dyDescent="0.2">
      <c r="B709" s="9"/>
      <c r="C709" s="6" t="s">
        <v>290</v>
      </c>
      <c r="F709" s="43">
        <f t="shared" ref="F709:F733" si="201">SUM(H709:L709)</f>
        <v>5690000</v>
      </c>
      <c r="G709" s="47"/>
      <c r="H709" s="43">
        <v>1927000</v>
      </c>
      <c r="I709" s="47"/>
      <c r="J709" s="43">
        <v>3763000</v>
      </c>
      <c r="K709" s="47"/>
      <c r="L709" s="43">
        <v>0</v>
      </c>
      <c r="M709" s="47"/>
      <c r="N709" s="43">
        <v>0</v>
      </c>
      <c r="O709" s="47"/>
      <c r="P709" s="43">
        <v>5690000</v>
      </c>
      <c r="Q709" s="47"/>
      <c r="R709" s="43">
        <v>0</v>
      </c>
      <c r="S709" s="43">
        <f t="shared" ref="S709:S733" si="202">SUM(N709:P709)-R709-F709</f>
        <v>0</v>
      </c>
      <c r="T709" s="12"/>
      <c r="U709" s="18"/>
    </row>
    <row r="710" spans="2:21" x14ac:dyDescent="0.2">
      <c r="B710" s="9"/>
      <c r="C710" s="6" t="s">
        <v>305</v>
      </c>
      <c r="F710" s="43">
        <f t="shared" si="201"/>
        <v>37000</v>
      </c>
      <c r="G710" s="47"/>
      <c r="H710" s="43">
        <v>0</v>
      </c>
      <c r="I710" s="47"/>
      <c r="J710" s="43">
        <v>37000</v>
      </c>
      <c r="K710" s="47"/>
      <c r="L710" s="43">
        <v>0</v>
      </c>
      <c r="M710" s="47"/>
      <c r="N710" s="43">
        <v>0</v>
      </c>
      <c r="O710" s="47"/>
      <c r="P710" s="43">
        <v>37000</v>
      </c>
      <c r="Q710" s="47"/>
      <c r="R710" s="43">
        <v>0</v>
      </c>
      <c r="S710" s="43">
        <f t="shared" si="202"/>
        <v>0</v>
      </c>
      <c r="T710" s="12"/>
      <c r="U710" s="18"/>
    </row>
    <row r="711" spans="2:21" s="78" customFormat="1" x14ac:dyDescent="0.2">
      <c r="B711" s="53"/>
      <c r="C711" s="78" t="s">
        <v>512</v>
      </c>
      <c r="D711" s="53"/>
      <c r="F711" s="43">
        <f t="shared" ref="F711" si="203">SUM(H711:L711)</f>
        <v>56000</v>
      </c>
      <c r="G711" s="47"/>
      <c r="H711" s="43">
        <v>0</v>
      </c>
      <c r="I711" s="47"/>
      <c r="J711" s="43">
        <v>0</v>
      </c>
      <c r="K711" s="47"/>
      <c r="L711" s="43">
        <v>56000</v>
      </c>
      <c r="M711" s="47"/>
      <c r="N711" s="43">
        <v>34000</v>
      </c>
      <c r="O711" s="47"/>
      <c r="P711" s="43">
        <v>22000</v>
      </c>
      <c r="Q711" s="47"/>
      <c r="R711" s="43">
        <v>0</v>
      </c>
      <c r="S711" s="43">
        <f t="shared" ref="S711" si="204">SUM(N711:P711)-R711-F711</f>
        <v>0</v>
      </c>
      <c r="T711" s="77"/>
      <c r="U711" s="18"/>
    </row>
    <row r="712" spans="2:21" x14ac:dyDescent="0.2">
      <c r="B712" s="9"/>
      <c r="C712" s="6" t="s">
        <v>306</v>
      </c>
      <c r="F712" s="43">
        <f t="shared" si="201"/>
        <v>380000</v>
      </c>
      <c r="G712" s="47"/>
      <c r="H712" s="43">
        <v>336000</v>
      </c>
      <c r="I712" s="47"/>
      <c r="J712" s="43">
        <v>23000</v>
      </c>
      <c r="K712" s="47"/>
      <c r="L712" s="43">
        <v>21000</v>
      </c>
      <c r="M712" s="47"/>
      <c r="N712" s="43">
        <v>212000</v>
      </c>
      <c r="O712" s="47"/>
      <c r="P712" s="43">
        <v>168000</v>
      </c>
      <c r="Q712" s="47"/>
      <c r="R712" s="43">
        <v>0</v>
      </c>
      <c r="S712" s="43">
        <f t="shared" si="202"/>
        <v>0</v>
      </c>
      <c r="T712" s="12"/>
      <c r="U712" s="18"/>
    </row>
    <row r="713" spans="2:21" x14ac:dyDescent="0.2">
      <c r="B713" s="9"/>
      <c r="C713" s="6" t="s">
        <v>308</v>
      </c>
      <c r="F713" s="43">
        <f t="shared" si="201"/>
        <v>13652000</v>
      </c>
      <c r="G713" s="47"/>
      <c r="H713" s="43">
        <v>823000</v>
      </c>
      <c r="I713" s="47"/>
      <c r="J713" s="43">
        <v>2106000</v>
      </c>
      <c r="K713" s="47"/>
      <c r="L713" s="43">
        <v>10723000</v>
      </c>
      <c r="M713" s="47"/>
      <c r="N713" s="43">
        <v>6340000</v>
      </c>
      <c r="O713" s="47"/>
      <c r="P713" s="43">
        <v>7313000</v>
      </c>
      <c r="Q713" s="47"/>
      <c r="R713" s="43">
        <v>1000</v>
      </c>
      <c r="S713" s="43">
        <f t="shared" si="202"/>
        <v>0</v>
      </c>
      <c r="T713" s="12"/>
      <c r="U713" s="18"/>
    </row>
    <row r="714" spans="2:21" x14ac:dyDescent="0.2">
      <c r="B714" s="9"/>
      <c r="C714" s="6" t="s">
        <v>309</v>
      </c>
      <c r="F714" s="43">
        <f t="shared" si="201"/>
        <v>269000</v>
      </c>
      <c r="G714" s="47"/>
      <c r="H714" s="43">
        <v>170000</v>
      </c>
      <c r="I714" s="47"/>
      <c r="J714" s="43">
        <v>99000</v>
      </c>
      <c r="K714" s="47"/>
      <c r="L714" s="43">
        <v>0</v>
      </c>
      <c r="M714" s="47"/>
      <c r="N714" s="43">
        <v>134000</v>
      </c>
      <c r="O714" s="47"/>
      <c r="P714" s="43">
        <v>135000</v>
      </c>
      <c r="Q714" s="47"/>
      <c r="R714" s="43">
        <v>0</v>
      </c>
      <c r="S714" s="43">
        <f t="shared" si="202"/>
        <v>0</v>
      </c>
      <c r="T714" s="12"/>
      <c r="U714" s="18"/>
    </row>
    <row r="715" spans="2:21" s="78" customFormat="1" x14ac:dyDescent="0.2">
      <c r="B715" s="53"/>
      <c r="C715" s="78" t="s">
        <v>553</v>
      </c>
      <c r="D715" s="53"/>
      <c r="F715" s="43">
        <f t="shared" si="201"/>
        <v>0</v>
      </c>
      <c r="G715" s="47"/>
      <c r="H715" s="43">
        <v>0</v>
      </c>
      <c r="I715" s="47"/>
      <c r="J715" s="43">
        <v>0</v>
      </c>
      <c r="K715" s="47"/>
      <c r="L715" s="43">
        <v>0</v>
      </c>
      <c r="M715" s="47"/>
      <c r="N715" s="43">
        <v>0</v>
      </c>
      <c r="O715" s="47"/>
      <c r="P715" s="43">
        <v>0</v>
      </c>
      <c r="Q715" s="47"/>
      <c r="R715" s="43"/>
      <c r="S715" s="43">
        <f t="shared" si="202"/>
        <v>0</v>
      </c>
      <c r="T715" s="77"/>
      <c r="U715" s="18"/>
    </row>
    <row r="716" spans="2:21" x14ac:dyDescent="0.2">
      <c r="B716" s="9"/>
      <c r="C716" s="6" t="s">
        <v>310</v>
      </c>
      <c r="F716" s="43">
        <f t="shared" si="201"/>
        <v>6237000</v>
      </c>
      <c r="G716" s="47"/>
      <c r="H716" s="43">
        <v>1249000</v>
      </c>
      <c r="I716" s="47"/>
      <c r="J716" s="43">
        <v>965000</v>
      </c>
      <c r="K716" s="47"/>
      <c r="L716" s="43">
        <v>4023000</v>
      </c>
      <c r="M716" s="47"/>
      <c r="N716" s="43">
        <v>3514000</v>
      </c>
      <c r="O716" s="47"/>
      <c r="P716" s="43">
        <v>2725000</v>
      </c>
      <c r="Q716" s="47"/>
      <c r="R716" s="43">
        <v>2000</v>
      </c>
      <c r="S716" s="43">
        <f t="shared" si="202"/>
        <v>0</v>
      </c>
      <c r="T716" s="12"/>
      <c r="U716" s="18"/>
    </row>
    <row r="717" spans="2:21" x14ac:dyDescent="0.2">
      <c r="B717" s="9"/>
      <c r="C717" s="6" t="s">
        <v>311</v>
      </c>
      <c r="F717" s="43">
        <f t="shared" si="201"/>
        <v>536000</v>
      </c>
      <c r="G717" s="47"/>
      <c r="H717" s="43">
        <v>0</v>
      </c>
      <c r="I717" s="47"/>
      <c r="J717" s="43">
        <v>363000</v>
      </c>
      <c r="K717" s="47"/>
      <c r="L717" s="43">
        <v>173000</v>
      </c>
      <c r="M717" s="47"/>
      <c r="N717" s="43">
        <v>183000</v>
      </c>
      <c r="O717" s="47"/>
      <c r="P717" s="43">
        <v>363000</v>
      </c>
      <c r="Q717" s="47"/>
      <c r="R717" s="43">
        <v>10000</v>
      </c>
      <c r="S717" s="43">
        <f t="shared" si="202"/>
        <v>0</v>
      </c>
      <c r="T717" s="12"/>
      <c r="U717" s="18"/>
    </row>
    <row r="718" spans="2:21" x14ac:dyDescent="0.2">
      <c r="B718" s="9"/>
      <c r="C718" s="6" t="s">
        <v>293</v>
      </c>
      <c r="F718" s="43">
        <f t="shared" si="201"/>
        <v>2254000</v>
      </c>
      <c r="G718" s="47"/>
      <c r="H718" s="43">
        <v>51000</v>
      </c>
      <c r="I718" s="47"/>
      <c r="J718" s="43">
        <v>873000</v>
      </c>
      <c r="K718" s="47"/>
      <c r="L718" s="43">
        <v>1330000</v>
      </c>
      <c r="M718" s="47"/>
      <c r="N718" s="43">
        <v>1113000</v>
      </c>
      <c r="O718" s="47"/>
      <c r="P718" s="43">
        <v>1163000</v>
      </c>
      <c r="Q718" s="47"/>
      <c r="R718" s="43">
        <v>22000</v>
      </c>
      <c r="S718" s="43">
        <f t="shared" si="202"/>
        <v>0</v>
      </c>
      <c r="T718" s="12"/>
      <c r="U718" s="18"/>
    </row>
    <row r="719" spans="2:21" x14ac:dyDescent="0.2">
      <c r="B719" s="9"/>
      <c r="C719" s="6" t="s">
        <v>312</v>
      </c>
      <c r="F719" s="43">
        <f t="shared" si="201"/>
        <v>1009000</v>
      </c>
      <c r="G719" s="47"/>
      <c r="H719" s="43">
        <v>909000</v>
      </c>
      <c r="I719" s="47"/>
      <c r="J719" s="43">
        <v>22000</v>
      </c>
      <c r="K719" s="47"/>
      <c r="L719" s="43">
        <v>78000</v>
      </c>
      <c r="M719" s="47"/>
      <c r="N719" s="43">
        <v>620000</v>
      </c>
      <c r="O719" s="47"/>
      <c r="P719" s="43">
        <v>391000</v>
      </c>
      <c r="Q719" s="47"/>
      <c r="R719" s="43">
        <v>2000</v>
      </c>
      <c r="S719" s="43">
        <f t="shared" si="202"/>
        <v>0</v>
      </c>
      <c r="T719" s="12"/>
      <c r="U719" s="18"/>
    </row>
    <row r="720" spans="2:21" s="78" customFormat="1" x14ac:dyDescent="0.2">
      <c r="B720" s="53"/>
      <c r="C720" s="78" t="s">
        <v>554</v>
      </c>
      <c r="D720" s="53"/>
      <c r="F720" s="43">
        <f t="shared" si="201"/>
        <v>0</v>
      </c>
      <c r="G720" s="47"/>
      <c r="H720" s="43">
        <v>0</v>
      </c>
      <c r="I720" s="47"/>
      <c r="J720" s="43">
        <v>0</v>
      </c>
      <c r="K720" s="47"/>
      <c r="L720" s="43">
        <v>0</v>
      </c>
      <c r="M720" s="47"/>
      <c r="N720" s="43">
        <v>0</v>
      </c>
      <c r="O720" s="47"/>
      <c r="P720" s="43">
        <v>0</v>
      </c>
      <c r="Q720" s="47"/>
      <c r="R720" s="43"/>
      <c r="S720" s="43">
        <f t="shared" si="202"/>
        <v>0</v>
      </c>
      <c r="T720" s="77"/>
      <c r="U720" s="18"/>
    </row>
    <row r="721" spans="2:21" x14ac:dyDescent="0.2">
      <c r="B721" s="9"/>
      <c r="C721" s="6" t="s">
        <v>313</v>
      </c>
      <c r="F721" s="43">
        <f t="shared" si="201"/>
        <v>1285000</v>
      </c>
      <c r="G721" s="47"/>
      <c r="H721" s="43">
        <v>-153000</v>
      </c>
      <c r="I721" s="47"/>
      <c r="J721" s="43">
        <v>1438000</v>
      </c>
      <c r="K721" s="47"/>
      <c r="L721" s="43">
        <v>0</v>
      </c>
      <c r="M721" s="47"/>
      <c r="N721" s="43">
        <v>669000</v>
      </c>
      <c r="O721" s="47"/>
      <c r="P721" s="43">
        <v>616000</v>
      </c>
      <c r="Q721" s="47"/>
      <c r="R721" s="43">
        <v>0</v>
      </c>
      <c r="S721" s="43">
        <f t="shared" si="202"/>
        <v>0</v>
      </c>
      <c r="T721" s="12"/>
      <c r="U721" s="18"/>
    </row>
    <row r="722" spans="2:21" x14ac:dyDescent="0.2">
      <c r="B722" s="9"/>
      <c r="C722" s="6" t="s">
        <v>45</v>
      </c>
      <c r="F722" s="43">
        <f t="shared" si="201"/>
        <v>217000</v>
      </c>
      <c r="G722" s="47"/>
      <c r="H722" s="43">
        <v>91000</v>
      </c>
      <c r="I722" s="47"/>
      <c r="J722" s="43">
        <v>124000</v>
      </c>
      <c r="K722" s="47"/>
      <c r="L722" s="43">
        <v>2000</v>
      </c>
      <c r="M722" s="47"/>
      <c r="N722" s="43">
        <v>180000</v>
      </c>
      <c r="O722" s="47"/>
      <c r="P722" s="43">
        <v>226000</v>
      </c>
      <c r="Q722" s="47"/>
      <c r="R722" s="43">
        <v>189000</v>
      </c>
      <c r="S722" s="43">
        <f t="shared" si="202"/>
        <v>0</v>
      </c>
      <c r="T722" s="12"/>
      <c r="U722" s="18"/>
    </row>
    <row r="723" spans="2:21" x14ac:dyDescent="0.2">
      <c r="B723" s="9"/>
      <c r="C723" s="6" t="s">
        <v>314</v>
      </c>
      <c r="F723" s="43">
        <f t="shared" si="201"/>
        <v>24828000</v>
      </c>
      <c r="G723" s="47"/>
      <c r="H723" s="43">
        <v>333000</v>
      </c>
      <c r="I723" s="47"/>
      <c r="J723" s="43">
        <v>5179000</v>
      </c>
      <c r="K723" s="47"/>
      <c r="L723" s="43">
        <v>19316000</v>
      </c>
      <c r="M723" s="47"/>
      <c r="N723" s="43">
        <v>14512000</v>
      </c>
      <c r="O723" s="47"/>
      <c r="P723" s="43">
        <v>27140000</v>
      </c>
      <c r="Q723" s="47"/>
      <c r="R723" s="43">
        <v>16824000</v>
      </c>
      <c r="S723" s="43">
        <f t="shared" si="202"/>
        <v>0</v>
      </c>
      <c r="T723" s="12"/>
      <c r="U723" s="18"/>
    </row>
    <row r="724" spans="2:21" x14ac:dyDescent="0.2">
      <c r="B724" s="9"/>
      <c r="C724" s="6" t="s">
        <v>466</v>
      </c>
      <c r="D724" s="6"/>
      <c r="F724" s="43">
        <f t="shared" si="201"/>
        <v>26000</v>
      </c>
      <c r="G724" s="47"/>
      <c r="H724" s="43">
        <v>0</v>
      </c>
      <c r="I724" s="47"/>
      <c r="J724" s="43">
        <v>0</v>
      </c>
      <c r="K724" s="47"/>
      <c r="L724" s="43">
        <v>26000</v>
      </c>
      <c r="M724" s="47"/>
      <c r="N724" s="43">
        <v>13000</v>
      </c>
      <c r="O724" s="47"/>
      <c r="P724" s="43">
        <v>12000</v>
      </c>
      <c r="Q724" s="47"/>
      <c r="R724" s="43">
        <v>-1000</v>
      </c>
      <c r="S724" s="43">
        <f t="shared" si="202"/>
        <v>0</v>
      </c>
      <c r="T724" s="12"/>
      <c r="U724" s="18"/>
    </row>
    <row r="725" spans="2:21" x14ac:dyDescent="0.2">
      <c r="B725" s="9"/>
      <c r="C725" s="6" t="s">
        <v>315</v>
      </c>
      <c r="F725" s="43">
        <f t="shared" si="201"/>
        <v>316000</v>
      </c>
      <c r="G725" s="47"/>
      <c r="H725" s="43">
        <v>0</v>
      </c>
      <c r="I725" s="47"/>
      <c r="J725" s="43">
        <v>316000</v>
      </c>
      <c r="K725" s="47"/>
      <c r="L725" s="43">
        <v>0</v>
      </c>
      <c r="M725" s="47"/>
      <c r="N725" s="43">
        <v>186000</v>
      </c>
      <c r="O725" s="47"/>
      <c r="P725" s="43">
        <v>130000</v>
      </c>
      <c r="Q725" s="47"/>
      <c r="R725" s="43">
        <v>0</v>
      </c>
      <c r="S725" s="43">
        <f t="shared" si="202"/>
        <v>0</v>
      </c>
      <c r="T725" s="12"/>
      <c r="U725" s="18"/>
    </row>
    <row r="726" spans="2:21" s="78" customFormat="1" x14ac:dyDescent="0.2">
      <c r="B726" s="53"/>
      <c r="C726" s="78" t="s">
        <v>513</v>
      </c>
      <c r="D726" s="53"/>
      <c r="F726" s="43">
        <f t="shared" ref="F726:F728" si="205">SUM(H726:L726)</f>
        <v>2237000</v>
      </c>
      <c r="G726" s="47"/>
      <c r="H726" s="43">
        <v>0</v>
      </c>
      <c r="I726" s="47"/>
      <c r="J726" s="43">
        <v>1880000</v>
      </c>
      <c r="K726" s="47"/>
      <c r="L726" s="43">
        <v>357000</v>
      </c>
      <c r="M726" s="47"/>
      <c r="N726" s="43">
        <v>1206000</v>
      </c>
      <c r="O726" s="47"/>
      <c r="P726" s="43">
        <v>1031000</v>
      </c>
      <c r="Q726" s="47"/>
      <c r="R726" s="43">
        <v>0</v>
      </c>
      <c r="S726" s="43">
        <f t="shared" ref="S726:S728" si="206">SUM(N726:P726)-R726-F726</f>
        <v>0</v>
      </c>
      <c r="T726" s="77"/>
      <c r="U726" s="18"/>
    </row>
    <row r="727" spans="2:21" s="78" customFormat="1" x14ac:dyDescent="0.2">
      <c r="B727" s="53"/>
      <c r="C727" s="78" t="s">
        <v>514</v>
      </c>
      <c r="D727" s="53"/>
      <c r="F727" s="43">
        <f t="shared" si="205"/>
        <v>286000</v>
      </c>
      <c r="G727" s="47"/>
      <c r="H727" s="43">
        <v>0</v>
      </c>
      <c r="I727" s="47"/>
      <c r="J727" s="43">
        <v>286000</v>
      </c>
      <c r="K727" s="47"/>
      <c r="L727" s="43">
        <v>0</v>
      </c>
      <c r="M727" s="47"/>
      <c r="N727" s="43">
        <v>0</v>
      </c>
      <c r="O727" s="47"/>
      <c r="P727" s="43">
        <v>286000</v>
      </c>
      <c r="Q727" s="47"/>
      <c r="R727" s="43">
        <v>0</v>
      </c>
      <c r="S727" s="43">
        <f t="shared" si="206"/>
        <v>0</v>
      </c>
      <c r="T727" s="77"/>
      <c r="U727" s="18"/>
    </row>
    <row r="728" spans="2:21" s="78" customFormat="1" x14ac:dyDescent="0.2">
      <c r="B728" s="53"/>
      <c r="C728" s="78" t="s">
        <v>515</v>
      </c>
      <c r="D728" s="53"/>
      <c r="F728" s="43">
        <f t="shared" si="205"/>
        <v>0</v>
      </c>
      <c r="G728" s="47"/>
      <c r="H728" s="43"/>
      <c r="I728" s="47"/>
      <c r="J728" s="43"/>
      <c r="K728" s="47"/>
      <c r="L728" s="43"/>
      <c r="M728" s="47"/>
      <c r="N728" s="43"/>
      <c r="O728" s="47"/>
      <c r="P728" s="43"/>
      <c r="Q728" s="47"/>
      <c r="R728" s="43"/>
      <c r="S728" s="43">
        <f t="shared" si="206"/>
        <v>0</v>
      </c>
      <c r="T728" s="77"/>
      <c r="U728" s="18"/>
    </row>
    <row r="729" spans="2:21" x14ac:dyDescent="0.2">
      <c r="B729" s="9"/>
      <c r="C729" s="6" t="s">
        <v>135</v>
      </c>
      <c r="E729" s="18"/>
      <c r="F729" s="43">
        <f t="shared" si="201"/>
        <v>132000</v>
      </c>
      <c r="G729" s="47"/>
      <c r="H729" s="43">
        <v>0</v>
      </c>
      <c r="I729" s="47"/>
      <c r="J729" s="43">
        <v>132000</v>
      </c>
      <c r="K729" s="47"/>
      <c r="L729" s="43">
        <v>0</v>
      </c>
      <c r="M729" s="47"/>
      <c r="N729" s="43">
        <v>97000</v>
      </c>
      <c r="O729" s="47"/>
      <c r="P729" s="43">
        <v>108000</v>
      </c>
      <c r="Q729" s="47"/>
      <c r="R729" s="43">
        <v>73000</v>
      </c>
      <c r="S729" s="43">
        <f t="shared" si="202"/>
        <v>0</v>
      </c>
      <c r="T729" s="12"/>
      <c r="U729" s="18"/>
    </row>
    <row r="730" spans="2:21" x14ac:dyDescent="0.2">
      <c r="B730" s="9"/>
      <c r="C730" s="6" t="s">
        <v>316</v>
      </c>
      <c r="E730" s="18"/>
      <c r="F730" s="43">
        <f t="shared" si="201"/>
        <v>0</v>
      </c>
      <c r="G730" s="47"/>
      <c r="H730" s="43">
        <v>-3000</v>
      </c>
      <c r="I730" s="47"/>
      <c r="J730" s="43">
        <v>3000</v>
      </c>
      <c r="K730" s="47"/>
      <c r="L730" s="43">
        <v>0</v>
      </c>
      <c r="M730" s="47"/>
      <c r="N730" s="43">
        <v>0</v>
      </c>
      <c r="O730" s="47"/>
      <c r="P730" s="43">
        <v>0</v>
      </c>
      <c r="Q730" s="47"/>
      <c r="R730" s="43">
        <v>0</v>
      </c>
      <c r="S730" s="43">
        <f t="shared" si="202"/>
        <v>0</v>
      </c>
      <c r="T730" s="12"/>
      <c r="U730" s="18"/>
    </row>
    <row r="731" spans="2:21" s="78" customFormat="1" x14ac:dyDescent="0.2">
      <c r="B731" s="53"/>
      <c r="C731" s="78" t="s">
        <v>330</v>
      </c>
      <c r="D731" s="53"/>
      <c r="E731" s="18"/>
      <c r="F731" s="43">
        <f t="shared" si="201"/>
        <v>2000</v>
      </c>
      <c r="G731" s="47"/>
      <c r="H731" s="43">
        <v>0</v>
      </c>
      <c r="I731" s="47"/>
      <c r="J731" s="43">
        <v>2000</v>
      </c>
      <c r="K731" s="47"/>
      <c r="L731" s="43">
        <v>0</v>
      </c>
      <c r="M731" s="47"/>
      <c r="N731" s="43">
        <v>0</v>
      </c>
      <c r="O731" s="47"/>
      <c r="P731" s="43">
        <v>2000</v>
      </c>
      <c r="Q731" s="47"/>
      <c r="R731" s="43">
        <v>0</v>
      </c>
      <c r="S731" s="43">
        <f t="shared" si="202"/>
        <v>0</v>
      </c>
      <c r="T731" s="77"/>
      <c r="U731" s="18"/>
    </row>
    <row r="732" spans="2:21" s="78" customFormat="1" x14ac:dyDescent="0.2">
      <c r="B732" s="53"/>
      <c r="C732" s="78" t="s">
        <v>297</v>
      </c>
      <c r="D732" s="53"/>
      <c r="E732" s="18"/>
      <c r="F732" s="43">
        <f t="shared" si="201"/>
        <v>0</v>
      </c>
      <c r="G732" s="47"/>
      <c r="H732" s="43">
        <v>0</v>
      </c>
      <c r="I732" s="47"/>
      <c r="J732" s="43">
        <v>0</v>
      </c>
      <c r="K732" s="47"/>
      <c r="L732" s="43">
        <v>0</v>
      </c>
      <c r="M732" s="47"/>
      <c r="N732" s="43">
        <v>0</v>
      </c>
      <c r="O732" s="47"/>
      <c r="P732" s="43">
        <v>0</v>
      </c>
      <c r="Q732" s="47"/>
      <c r="R732" s="43">
        <v>0</v>
      </c>
      <c r="S732" s="43">
        <f t="shared" si="202"/>
        <v>0</v>
      </c>
      <c r="T732" s="77"/>
      <c r="U732" s="18"/>
    </row>
    <row r="733" spans="2:21" x14ac:dyDescent="0.2">
      <c r="B733" s="9"/>
      <c r="C733" s="78" t="s">
        <v>130</v>
      </c>
      <c r="E733" s="18"/>
      <c r="F733" s="46">
        <f t="shared" si="201"/>
        <v>0</v>
      </c>
      <c r="G733" s="47"/>
      <c r="H733" s="46">
        <v>0</v>
      </c>
      <c r="I733" s="47"/>
      <c r="J733" s="46">
        <v>0</v>
      </c>
      <c r="K733" s="47"/>
      <c r="L733" s="46">
        <v>0</v>
      </c>
      <c r="M733" s="47"/>
      <c r="N733" s="46">
        <v>0</v>
      </c>
      <c r="O733" s="47"/>
      <c r="P733" s="46">
        <v>0</v>
      </c>
      <c r="Q733" s="47"/>
      <c r="R733" s="46">
        <v>0</v>
      </c>
      <c r="S733" s="43">
        <f t="shared" si="202"/>
        <v>0</v>
      </c>
      <c r="T733" s="12"/>
      <c r="U733" s="18"/>
    </row>
    <row r="734" spans="2:21" x14ac:dyDescent="0.2">
      <c r="B734" s="9"/>
      <c r="F734" s="48"/>
      <c r="G734" s="47"/>
      <c r="H734" s="48"/>
      <c r="I734" s="47"/>
      <c r="J734" s="48"/>
      <c r="K734" s="47"/>
      <c r="L734" s="48"/>
      <c r="M734" s="47"/>
      <c r="N734" s="48"/>
      <c r="O734" s="47"/>
      <c r="P734" s="48"/>
      <c r="Q734" s="47"/>
      <c r="R734" s="48"/>
      <c r="T734" s="12"/>
    </row>
    <row r="735" spans="2:21" x14ac:dyDescent="0.2">
      <c r="B735" s="9"/>
      <c r="E735" s="6" t="s">
        <v>4</v>
      </c>
      <c r="F735" s="46">
        <f>SUM(F686:F733)</f>
        <v>71493000</v>
      </c>
      <c r="G735" s="48"/>
      <c r="H735" s="46">
        <f>SUM(H686:H733)</f>
        <v>9451000</v>
      </c>
      <c r="I735" s="48"/>
      <c r="J735" s="46">
        <f>SUM(J686:J733)</f>
        <v>18104000</v>
      </c>
      <c r="K735" s="48"/>
      <c r="L735" s="46">
        <f>SUM(L686:L733)</f>
        <v>43938000</v>
      </c>
      <c r="M735" s="48"/>
      <c r="N735" s="46">
        <f>SUM(N686:N733)</f>
        <v>36171000</v>
      </c>
      <c r="O735" s="48"/>
      <c r="P735" s="46">
        <f>SUM(P686:P733)</f>
        <v>55351000</v>
      </c>
      <c r="Q735" s="48"/>
      <c r="R735" s="46">
        <f>SUM(R686:R733)</f>
        <v>20029000</v>
      </c>
      <c r="S735" s="43">
        <f t="shared" ref="S735" si="207">SUM(N735:P735)-R735-F735</f>
        <v>0</v>
      </c>
      <c r="T735" s="12"/>
    </row>
    <row r="736" spans="2:21" x14ac:dyDescent="0.2">
      <c r="B736" s="9"/>
      <c r="F736" s="48"/>
      <c r="G736" s="47"/>
      <c r="H736" s="48"/>
      <c r="I736" s="47"/>
      <c r="J736" s="48"/>
      <c r="K736" s="47"/>
      <c r="L736" s="48"/>
      <c r="M736" s="47"/>
      <c r="N736" s="48"/>
      <c r="O736" s="47"/>
      <c r="P736" s="48"/>
      <c r="Q736" s="47"/>
      <c r="R736" s="48"/>
      <c r="T736" s="12"/>
    </row>
    <row r="737" spans="2:21" x14ac:dyDescent="0.2">
      <c r="B737" s="6" t="s">
        <v>63</v>
      </c>
      <c r="T737" s="12"/>
    </row>
    <row r="738" spans="2:21" s="78" customFormat="1" x14ac:dyDescent="0.2">
      <c r="C738" s="78" t="s">
        <v>131</v>
      </c>
      <c r="D738" s="53"/>
      <c r="F738" s="43">
        <f t="shared" ref="F738:F739" si="208">SUM(H738:L738)</f>
        <v>2269000</v>
      </c>
      <c r="G738" s="47"/>
      <c r="H738" s="43">
        <v>0</v>
      </c>
      <c r="I738" s="47"/>
      <c r="J738" s="43">
        <v>0</v>
      </c>
      <c r="K738" s="47"/>
      <c r="L738" s="43">
        <v>2269000</v>
      </c>
      <c r="M738" s="47"/>
      <c r="N738" s="43">
        <v>1227000</v>
      </c>
      <c r="O738" s="47"/>
      <c r="P738" s="43">
        <v>1042000</v>
      </c>
      <c r="Q738" s="47"/>
      <c r="R738" s="43">
        <v>0</v>
      </c>
      <c r="S738" s="43">
        <f t="shared" ref="S738:S739" si="209">SUM(N738:P738)-R738-F738</f>
        <v>0</v>
      </c>
      <c r="T738" s="77"/>
    </row>
    <row r="739" spans="2:21" s="78" customFormat="1" x14ac:dyDescent="0.2">
      <c r="C739" s="78" t="s">
        <v>555</v>
      </c>
      <c r="D739" s="53"/>
      <c r="F739" s="43">
        <f t="shared" si="208"/>
        <v>0</v>
      </c>
      <c r="G739" s="47"/>
      <c r="H739" s="43">
        <v>0</v>
      </c>
      <c r="I739" s="47"/>
      <c r="J739" s="43">
        <v>0</v>
      </c>
      <c r="K739" s="47"/>
      <c r="L739" s="43">
        <v>0</v>
      </c>
      <c r="M739" s="47"/>
      <c r="N739" s="43">
        <v>0</v>
      </c>
      <c r="O739" s="47"/>
      <c r="P739" s="43">
        <v>0</v>
      </c>
      <c r="Q739" s="47"/>
      <c r="R739" s="43">
        <v>0</v>
      </c>
      <c r="S739" s="43">
        <f t="shared" si="209"/>
        <v>0</v>
      </c>
      <c r="T739" s="77"/>
    </row>
    <row r="740" spans="2:21" s="72" customFormat="1" x14ac:dyDescent="0.2">
      <c r="B740" s="53"/>
      <c r="C740" s="72" t="s">
        <v>285</v>
      </c>
      <c r="D740" s="53"/>
      <c r="F740" s="43">
        <f t="shared" ref="F740:F750" si="210">SUM(H740:L740)</f>
        <v>8000</v>
      </c>
      <c r="G740" s="47"/>
      <c r="H740" s="43">
        <v>0</v>
      </c>
      <c r="I740" s="47"/>
      <c r="J740" s="43">
        <v>8000</v>
      </c>
      <c r="K740" s="47"/>
      <c r="L740" s="43">
        <v>0</v>
      </c>
      <c r="M740" s="47"/>
      <c r="N740" s="43">
        <v>0</v>
      </c>
      <c r="O740" s="47"/>
      <c r="P740" s="43">
        <v>9000</v>
      </c>
      <c r="Q740" s="47"/>
      <c r="R740" s="43">
        <v>1000</v>
      </c>
      <c r="S740" s="43">
        <f t="shared" ref="S740:S750" si="211">SUM(N740:P740)-R740-F740</f>
        <v>0</v>
      </c>
      <c r="T740" s="71"/>
      <c r="U740" s="78"/>
    </row>
    <row r="741" spans="2:21" s="78" customFormat="1" x14ac:dyDescent="0.2">
      <c r="B741" s="53"/>
      <c r="C741" s="78" t="s">
        <v>516</v>
      </c>
      <c r="D741" s="53"/>
      <c r="F741" s="43">
        <f t="shared" ref="F741" si="212">SUM(H741:L741)</f>
        <v>29000</v>
      </c>
      <c r="G741" s="47"/>
      <c r="H741" s="43">
        <v>0</v>
      </c>
      <c r="I741" s="47"/>
      <c r="J741" s="43">
        <v>0</v>
      </c>
      <c r="K741" s="47"/>
      <c r="L741" s="43">
        <v>29000</v>
      </c>
      <c r="M741" s="47"/>
      <c r="N741" s="43">
        <v>20000</v>
      </c>
      <c r="O741" s="47"/>
      <c r="P741" s="43">
        <v>9000</v>
      </c>
      <c r="Q741" s="47"/>
      <c r="R741" s="43">
        <v>0</v>
      </c>
      <c r="S741" s="43">
        <f t="shared" ref="S741" si="213">SUM(N741:P741)-R741-F741</f>
        <v>0</v>
      </c>
      <c r="T741" s="77"/>
    </row>
    <row r="742" spans="2:21" s="52" customFormat="1" x14ac:dyDescent="0.2">
      <c r="B742" s="53"/>
      <c r="C742" s="52" t="s">
        <v>317</v>
      </c>
      <c r="D742" s="53"/>
      <c r="F742" s="43">
        <f t="shared" si="210"/>
        <v>1239000</v>
      </c>
      <c r="G742" s="47"/>
      <c r="H742" s="43">
        <v>480000</v>
      </c>
      <c r="I742" s="47"/>
      <c r="J742" s="43">
        <v>597000</v>
      </c>
      <c r="K742" s="47"/>
      <c r="L742" s="43">
        <v>162000</v>
      </c>
      <c r="M742" s="47"/>
      <c r="N742" s="43">
        <v>542000</v>
      </c>
      <c r="O742" s="47"/>
      <c r="P742" s="43">
        <v>697000</v>
      </c>
      <c r="Q742" s="47"/>
      <c r="R742" s="43">
        <v>0</v>
      </c>
      <c r="S742" s="43">
        <f t="shared" si="211"/>
        <v>0</v>
      </c>
      <c r="T742" s="12"/>
      <c r="U742" s="78"/>
    </row>
    <row r="743" spans="2:21" s="78" customFormat="1" x14ac:dyDescent="0.2">
      <c r="B743" s="53"/>
      <c r="C743" s="78" t="s">
        <v>303</v>
      </c>
      <c r="D743" s="53"/>
      <c r="F743" s="43">
        <f t="shared" si="210"/>
        <v>4000</v>
      </c>
      <c r="G743" s="47"/>
      <c r="H743" s="43">
        <v>0</v>
      </c>
      <c r="I743" s="47"/>
      <c r="J743" s="43">
        <v>0</v>
      </c>
      <c r="K743" s="47"/>
      <c r="L743" s="43">
        <v>4000</v>
      </c>
      <c r="M743" s="47"/>
      <c r="N743" s="43">
        <v>0</v>
      </c>
      <c r="O743" s="47"/>
      <c r="P743" s="43">
        <v>4000</v>
      </c>
      <c r="Q743" s="47"/>
      <c r="R743" s="43">
        <v>0</v>
      </c>
      <c r="S743" s="43">
        <f t="shared" si="211"/>
        <v>0</v>
      </c>
      <c r="T743" s="77"/>
    </row>
    <row r="744" spans="2:21" x14ac:dyDescent="0.2">
      <c r="B744" s="9"/>
      <c r="C744" s="18" t="s">
        <v>318</v>
      </c>
      <c r="D744" s="18"/>
      <c r="F744" s="43">
        <f t="shared" si="210"/>
        <v>383000</v>
      </c>
      <c r="G744" s="47"/>
      <c r="H744" s="43">
        <v>0</v>
      </c>
      <c r="I744" s="47"/>
      <c r="J744" s="43">
        <v>0</v>
      </c>
      <c r="K744" s="47"/>
      <c r="L744" s="43">
        <v>383000</v>
      </c>
      <c r="M744" s="47"/>
      <c r="N744" s="43">
        <v>219000</v>
      </c>
      <c r="O744" s="47"/>
      <c r="P744" s="43">
        <v>163000</v>
      </c>
      <c r="Q744" s="47"/>
      <c r="R744" s="43">
        <v>-1000</v>
      </c>
      <c r="S744" s="43">
        <f t="shared" si="211"/>
        <v>0</v>
      </c>
      <c r="T744" s="12"/>
      <c r="U744" s="78"/>
    </row>
    <row r="745" spans="2:21" s="78" customFormat="1" x14ac:dyDescent="0.2">
      <c r="B745" s="53"/>
      <c r="C745" s="78" t="s">
        <v>120</v>
      </c>
      <c r="D745" s="53"/>
      <c r="F745" s="43">
        <f t="shared" si="210"/>
        <v>0</v>
      </c>
      <c r="G745" s="47"/>
      <c r="H745" s="43">
        <v>0</v>
      </c>
      <c r="I745" s="47"/>
      <c r="J745" s="43">
        <v>0</v>
      </c>
      <c r="K745" s="47"/>
      <c r="L745" s="43">
        <v>0</v>
      </c>
      <c r="M745" s="47"/>
      <c r="N745" s="43">
        <v>0</v>
      </c>
      <c r="O745" s="47"/>
      <c r="P745" s="43">
        <v>0</v>
      </c>
      <c r="Q745" s="47"/>
      <c r="R745" s="43">
        <v>0</v>
      </c>
      <c r="S745" s="43">
        <f t="shared" si="211"/>
        <v>0</v>
      </c>
      <c r="T745" s="77"/>
    </row>
    <row r="746" spans="2:21" x14ac:dyDescent="0.2">
      <c r="B746" s="9"/>
      <c r="C746" s="78" t="s">
        <v>480</v>
      </c>
      <c r="D746" s="15"/>
      <c r="E746" s="78"/>
      <c r="F746" s="43">
        <f t="shared" si="210"/>
        <v>-99000</v>
      </c>
      <c r="G746" s="47"/>
      <c r="H746" s="43">
        <v>0</v>
      </c>
      <c r="I746" s="47"/>
      <c r="J746" s="43">
        <v>-99000</v>
      </c>
      <c r="K746" s="47"/>
      <c r="L746" s="43">
        <v>0</v>
      </c>
      <c r="M746" s="47"/>
      <c r="N746" s="43">
        <v>352000</v>
      </c>
      <c r="O746" s="47"/>
      <c r="P746" s="43">
        <v>322000</v>
      </c>
      <c r="Q746" s="47"/>
      <c r="R746" s="43">
        <v>773000</v>
      </c>
      <c r="S746" s="43">
        <f t="shared" si="211"/>
        <v>0</v>
      </c>
      <c r="T746" s="12"/>
      <c r="U746" s="78"/>
    </row>
    <row r="747" spans="2:21" x14ac:dyDescent="0.2">
      <c r="B747" s="9"/>
      <c r="C747" s="18" t="s">
        <v>302</v>
      </c>
      <c r="F747" s="43">
        <f t="shared" si="210"/>
        <v>1250000</v>
      </c>
      <c r="G747" s="47"/>
      <c r="H747" s="43">
        <v>0</v>
      </c>
      <c r="I747" s="47"/>
      <c r="J747" s="43">
        <v>0</v>
      </c>
      <c r="K747" s="47"/>
      <c r="L747" s="43">
        <v>1250000</v>
      </c>
      <c r="M747" s="47"/>
      <c r="N747" s="43">
        <v>18000</v>
      </c>
      <c r="O747" s="47"/>
      <c r="P747" s="43">
        <v>1231000</v>
      </c>
      <c r="Q747" s="47"/>
      <c r="R747" s="43">
        <v>-1000</v>
      </c>
      <c r="S747" s="43">
        <f t="shared" si="211"/>
        <v>0</v>
      </c>
      <c r="T747" s="12"/>
      <c r="U747" s="78"/>
    </row>
    <row r="748" spans="2:21" s="78" customFormat="1" x14ac:dyDescent="0.2">
      <c r="B748" s="53"/>
      <c r="C748" s="18" t="s">
        <v>304</v>
      </c>
      <c r="D748" s="53"/>
      <c r="F748" s="43">
        <f t="shared" si="210"/>
        <v>0</v>
      </c>
      <c r="G748" s="47"/>
      <c r="H748" s="43">
        <v>0</v>
      </c>
      <c r="I748" s="47"/>
      <c r="J748" s="43">
        <v>0</v>
      </c>
      <c r="K748" s="47"/>
      <c r="L748" s="43">
        <v>0</v>
      </c>
      <c r="M748" s="47"/>
      <c r="N748" s="43">
        <v>0</v>
      </c>
      <c r="O748" s="47"/>
      <c r="P748" s="43">
        <v>0</v>
      </c>
      <c r="Q748" s="47"/>
      <c r="R748" s="43">
        <v>0</v>
      </c>
      <c r="S748" s="43">
        <f t="shared" si="211"/>
        <v>0</v>
      </c>
      <c r="T748" s="77"/>
    </row>
    <row r="749" spans="2:21" x14ac:dyDescent="0.2">
      <c r="B749" s="9"/>
      <c r="C749" s="6" t="s">
        <v>22</v>
      </c>
      <c r="F749" s="43">
        <f t="shared" si="210"/>
        <v>2141000</v>
      </c>
      <c r="G749" s="47"/>
      <c r="H749" s="43">
        <v>117000</v>
      </c>
      <c r="I749" s="47"/>
      <c r="J749" s="43">
        <v>416000</v>
      </c>
      <c r="K749" s="47"/>
      <c r="L749" s="43">
        <v>1608000</v>
      </c>
      <c r="M749" s="47"/>
      <c r="N749" s="43">
        <v>919000</v>
      </c>
      <c r="O749" s="47"/>
      <c r="P749" s="43">
        <v>1904000</v>
      </c>
      <c r="Q749" s="47"/>
      <c r="R749" s="43">
        <v>682000</v>
      </c>
      <c r="S749" s="43">
        <f t="shared" si="211"/>
        <v>0</v>
      </c>
      <c r="T749" s="12"/>
      <c r="U749" s="78"/>
    </row>
    <row r="750" spans="2:21" s="78" customFormat="1" x14ac:dyDescent="0.2">
      <c r="B750" s="53"/>
      <c r="C750" s="78" t="s">
        <v>556</v>
      </c>
      <c r="D750" s="53"/>
      <c r="F750" s="43">
        <f t="shared" si="210"/>
        <v>0</v>
      </c>
      <c r="G750" s="47"/>
      <c r="H750" s="43">
        <v>0</v>
      </c>
      <c r="I750" s="47"/>
      <c r="J750" s="43">
        <v>0</v>
      </c>
      <c r="K750" s="47"/>
      <c r="L750" s="43">
        <v>0</v>
      </c>
      <c r="M750" s="47"/>
      <c r="N750" s="43">
        <v>0</v>
      </c>
      <c r="O750" s="47"/>
      <c r="P750" s="43">
        <v>0</v>
      </c>
      <c r="Q750" s="47"/>
      <c r="R750" s="43">
        <v>0</v>
      </c>
      <c r="S750" s="43">
        <f t="shared" si="211"/>
        <v>0</v>
      </c>
      <c r="T750" s="77"/>
    </row>
    <row r="751" spans="2:21" s="78" customFormat="1" x14ac:dyDescent="0.2">
      <c r="B751" s="53"/>
      <c r="C751" s="78" t="s">
        <v>308</v>
      </c>
      <c r="F751" s="43">
        <f t="shared" ref="F751" si="214">SUM(H751:L751)</f>
        <v>279000</v>
      </c>
      <c r="G751" s="47"/>
      <c r="H751" s="43">
        <v>0</v>
      </c>
      <c r="I751" s="47"/>
      <c r="J751" s="43">
        <v>0</v>
      </c>
      <c r="K751" s="47"/>
      <c r="L751" s="43">
        <v>279000</v>
      </c>
      <c r="M751" s="47"/>
      <c r="N751" s="43">
        <v>54000</v>
      </c>
      <c r="O751" s="47"/>
      <c r="P751" s="43">
        <v>226000</v>
      </c>
      <c r="Q751" s="47"/>
      <c r="R751" s="43">
        <v>1000</v>
      </c>
      <c r="S751" s="43">
        <f t="shared" ref="S751" si="215">SUM(N751:P751)-R751-F751</f>
        <v>0</v>
      </c>
      <c r="T751" s="77"/>
    </row>
    <row r="752" spans="2:21" s="78" customFormat="1" x14ac:dyDescent="0.2">
      <c r="B752" s="53"/>
      <c r="C752" s="78" t="s">
        <v>517</v>
      </c>
      <c r="F752" s="43">
        <f t="shared" ref="F752" si="216">SUM(H752:L752)</f>
        <v>51000</v>
      </c>
      <c r="G752" s="47"/>
      <c r="H752" s="43">
        <v>0</v>
      </c>
      <c r="I752" s="47"/>
      <c r="J752" s="43">
        <v>0</v>
      </c>
      <c r="K752" s="47"/>
      <c r="L752" s="43">
        <v>51000</v>
      </c>
      <c r="M752" s="47"/>
      <c r="N752" s="43">
        <v>7000</v>
      </c>
      <c r="O752" s="47"/>
      <c r="P752" s="43">
        <v>43000</v>
      </c>
      <c r="Q752" s="47"/>
      <c r="R752" s="43">
        <v>-1000</v>
      </c>
      <c r="S752" s="43">
        <f t="shared" ref="S752" si="217">SUM(N752:P752)-R752-F752</f>
        <v>0</v>
      </c>
    </row>
    <row r="753" spans="1:21" s="52" customFormat="1" x14ac:dyDescent="0.2">
      <c r="B753" s="53"/>
      <c r="C753" s="6" t="s">
        <v>319</v>
      </c>
      <c r="D753" s="53"/>
      <c r="F753" s="43">
        <f t="shared" ref="F753:F763" si="218">SUM(H753:L753)</f>
        <v>-15000</v>
      </c>
      <c r="G753" s="47"/>
      <c r="H753" s="43">
        <v>0</v>
      </c>
      <c r="I753" s="47"/>
      <c r="J753" s="43">
        <v>-15000</v>
      </c>
      <c r="K753" s="47"/>
      <c r="L753" s="43">
        <v>0</v>
      </c>
      <c r="M753" s="47"/>
      <c r="N753" s="43">
        <v>0</v>
      </c>
      <c r="O753" s="47"/>
      <c r="P753" s="43">
        <v>-15000</v>
      </c>
      <c r="Q753" s="47"/>
      <c r="R753" s="43">
        <v>0</v>
      </c>
      <c r="S753" s="43">
        <f t="shared" ref="S753:S763" si="219">SUM(N753:P753)-R753-F753</f>
        <v>0</v>
      </c>
      <c r="T753" s="12"/>
      <c r="U753" s="78"/>
    </row>
    <row r="754" spans="1:21" x14ac:dyDescent="0.2">
      <c r="B754" s="9"/>
      <c r="C754" s="6" t="s">
        <v>136</v>
      </c>
      <c r="F754" s="43">
        <f t="shared" si="218"/>
        <v>456000</v>
      </c>
      <c r="G754" s="47"/>
      <c r="H754" s="43">
        <v>0</v>
      </c>
      <c r="I754" s="47"/>
      <c r="J754" s="43">
        <v>95000</v>
      </c>
      <c r="K754" s="47"/>
      <c r="L754" s="43">
        <v>361000</v>
      </c>
      <c r="M754" s="47"/>
      <c r="N754" s="43">
        <v>1211000</v>
      </c>
      <c r="O754" s="47"/>
      <c r="P754" s="43">
        <v>-195000</v>
      </c>
      <c r="Q754" s="47"/>
      <c r="R754" s="43">
        <v>560000</v>
      </c>
      <c r="S754" s="43">
        <f t="shared" si="219"/>
        <v>0</v>
      </c>
      <c r="T754" s="12"/>
      <c r="U754" s="78"/>
    </row>
    <row r="755" spans="1:21" s="78" customFormat="1" x14ac:dyDescent="0.2">
      <c r="B755" s="53"/>
      <c r="C755" s="78" t="s">
        <v>557</v>
      </c>
      <c r="D755" s="53"/>
      <c r="F755" s="43">
        <f t="shared" si="218"/>
        <v>0</v>
      </c>
      <c r="G755" s="47"/>
      <c r="H755" s="43">
        <v>0</v>
      </c>
      <c r="I755" s="47"/>
      <c r="J755" s="43">
        <v>0</v>
      </c>
      <c r="K755" s="47"/>
      <c r="L755" s="43">
        <v>0</v>
      </c>
      <c r="M755" s="47"/>
      <c r="N755" s="43">
        <v>0</v>
      </c>
      <c r="O755" s="47"/>
      <c r="P755" s="43">
        <v>0</v>
      </c>
      <c r="Q755" s="47"/>
      <c r="R755" s="43">
        <v>0</v>
      </c>
      <c r="S755" s="43">
        <f t="shared" si="219"/>
        <v>0</v>
      </c>
      <c r="T755" s="77"/>
    </row>
    <row r="756" spans="1:21" x14ac:dyDescent="0.2">
      <c r="B756" s="9"/>
      <c r="C756" s="6" t="s">
        <v>518</v>
      </c>
      <c r="F756" s="43">
        <f t="shared" si="218"/>
        <v>0</v>
      </c>
      <c r="G756" s="47"/>
      <c r="H756" s="43">
        <v>0</v>
      </c>
      <c r="I756" s="47"/>
      <c r="J756" s="43">
        <v>0</v>
      </c>
      <c r="K756" s="47"/>
      <c r="L756" s="43">
        <v>0</v>
      </c>
      <c r="M756" s="47"/>
      <c r="N756" s="43">
        <v>0</v>
      </c>
      <c r="O756" s="47"/>
      <c r="P756" s="43">
        <v>0</v>
      </c>
      <c r="Q756" s="47"/>
      <c r="R756" s="43">
        <v>0</v>
      </c>
      <c r="S756" s="43">
        <f t="shared" si="219"/>
        <v>0</v>
      </c>
      <c r="T756" s="12"/>
      <c r="U756" s="78"/>
    </row>
    <row r="757" spans="1:21" x14ac:dyDescent="0.2">
      <c r="B757" s="9"/>
      <c r="C757" s="6" t="s">
        <v>320</v>
      </c>
      <c r="F757" s="43">
        <f t="shared" si="218"/>
        <v>8199000</v>
      </c>
      <c r="G757" s="47"/>
      <c r="H757" s="43">
        <v>2389000</v>
      </c>
      <c r="I757" s="47"/>
      <c r="J757" s="43">
        <v>361000</v>
      </c>
      <c r="K757" s="47"/>
      <c r="L757" s="43">
        <v>5449000</v>
      </c>
      <c r="M757" s="47"/>
      <c r="N757" s="43">
        <v>2955000</v>
      </c>
      <c r="O757" s="47"/>
      <c r="P757" s="43">
        <v>5280000</v>
      </c>
      <c r="Q757" s="47"/>
      <c r="R757" s="43">
        <v>36000</v>
      </c>
      <c r="S757" s="43">
        <f t="shared" si="219"/>
        <v>0</v>
      </c>
      <c r="T757" s="12"/>
      <c r="U757" s="78"/>
    </row>
    <row r="758" spans="1:21" s="78" customFormat="1" x14ac:dyDescent="0.2">
      <c r="B758" s="53"/>
      <c r="C758" s="78" t="s">
        <v>316</v>
      </c>
      <c r="D758" s="53"/>
      <c r="F758" s="43"/>
      <c r="G758" s="47"/>
      <c r="H758" s="43">
        <v>0</v>
      </c>
      <c r="I758" s="47"/>
      <c r="J758" s="43">
        <v>0</v>
      </c>
      <c r="K758" s="47"/>
      <c r="L758" s="43">
        <v>0</v>
      </c>
      <c r="M758" s="47"/>
      <c r="N758" s="43">
        <v>0</v>
      </c>
      <c r="O758" s="47"/>
      <c r="P758" s="43">
        <v>0</v>
      </c>
      <c r="Q758" s="47"/>
      <c r="R758" s="43">
        <v>0</v>
      </c>
      <c r="S758" s="43"/>
      <c r="T758" s="77"/>
    </row>
    <row r="759" spans="1:21" s="72" customFormat="1" x14ac:dyDescent="0.2">
      <c r="C759" s="6" t="s">
        <v>321</v>
      </c>
      <c r="D759" s="53"/>
      <c r="F759" s="43">
        <f t="shared" si="218"/>
        <v>347000</v>
      </c>
      <c r="G759" s="47"/>
      <c r="H759" s="43">
        <v>9000</v>
      </c>
      <c r="I759" s="47"/>
      <c r="J759" s="43">
        <v>241000</v>
      </c>
      <c r="K759" s="47"/>
      <c r="L759" s="43">
        <v>97000</v>
      </c>
      <c r="M759" s="47"/>
      <c r="N759" s="43">
        <v>149000</v>
      </c>
      <c r="O759" s="47"/>
      <c r="P759" s="43">
        <v>199000</v>
      </c>
      <c r="Q759" s="47"/>
      <c r="R759" s="43">
        <v>1000</v>
      </c>
      <c r="S759" s="43">
        <f t="shared" si="219"/>
        <v>0</v>
      </c>
      <c r="T759" s="71"/>
      <c r="U759" s="78"/>
    </row>
    <row r="760" spans="1:21" x14ac:dyDescent="0.2">
      <c r="C760" s="72" t="s">
        <v>476</v>
      </c>
      <c r="E760" s="18"/>
      <c r="F760" s="43">
        <f t="shared" si="218"/>
        <v>0</v>
      </c>
      <c r="G760" s="47"/>
      <c r="H760" s="43">
        <v>0</v>
      </c>
      <c r="I760" s="47"/>
      <c r="J760" s="43">
        <v>0</v>
      </c>
      <c r="K760" s="47"/>
      <c r="L760" s="43">
        <v>0</v>
      </c>
      <c r="M760" s="47"/>
      <c r="N760" s="43">
        <v>0</v>
      </c>
      <c r="O760" s="47"/>
      <c r="P760" s="43">
        <v>0</v>
      </c>
      <c r="Q760" s="47"/>
      <c r="R760" s="43">
        <v>0</v>
      </c>
      <c r="S760" s="43">
        <f t="shared" si="219"/>
        <v>0</v>
      </c>
      <c r="T760" s="12"/>
      <c r="U760" s="78"/>
    </row>
    <row r="761" spans="1:21" s="72" customFormat="1" x14ac:dyDescent="0.2">
      <c r="C761" s="6" t="s">
        <v>322</v>
      </c>
      <c r="D761" s="53"/>
      <c r="E761" s="18"/>
      <c r="F761" s="43">
        <f t="shared" si="218"/>
        <v>8330000</v>
      </c>
      <c r="G761" s="47"/>
      <c r="H761" s="43">
        <v>49000</v>
      </c>
      <c r="I761" s="47"/>
      <c r="J761" s="43">
        <v>2229000</v>
      </c>
      <c r="K761" s="47"/>
      <c r="L761" s="43">
        <v>6052000</v>
      </c>
      <c r="M761" s="47"/>
      <c r="N761" s="43">
        <v>1891000</v>
      </c>
      <c r="O761" s="47"/>
      <c r="P761" s="43">
        <v>6464000</v>
      </c>
      <c r="Q761" s="47"/>
      <c r="R761" s="43">
        <v>25000</v>
      </c>
      <c r="S761" s="43">
        <f t="shared" si="219"/>
        <v>0</v>
      </c>
      <c r="T761" s="71"/>
      <c r="U761" s="78"/>
    </row>
    <row r="762" spans="1:21" s="78" customFormat="1" x14ac:dyDescent="0.2">
      <c r="C762" s="78" t="s">
        <v>137</v>
      </c>
      <c r="D762" s="53"/>
      <c r="E762" s="18"/>
      <c r="F762" s="43">
        <f t="shared" ref="F762" si="220">SUM(H762:L762)</f>
        <v>229000</v>
      </c>
      <c r="G762" s="47"/>
      <c r="H762" s="43">
        <v>0</v>
      </c>
      <c r="I762" s="47"/>
      <c r="J762" s="43">
        <v>229000</v>
      </c>
      <c r="K762" s="47"/>
      <c r="L762" s="43">
        <v>0</v>
      </c>
      <c r="M762" s="47"/>
      <c r="N762" s="43">
        <v>162000</v>
      </c>
      <c r="O762" s="47"/>
      <c r="P762" s="43">
        <v>67000</v>
      </c>
      <c r="Q762" s="47"/>
      <c r="R762" s="43">
        <v>0</v>
      </c>
      <c r="S762" s="43">
        <f t="shared" ref="S762" si="221">SUM(N762:P762)-R762-F762</f>
        <v>0</v>
      </c>
      <c r="T762" s="77"/>
    </row>
    <row r="763" spans="1:21" x14ac:dyDescent="0.2">
      <c r="C763" s="78" t="s">
        <v>130</v>
      </c>
      <c r="E763" s="18"/>
      <c r="F763" s="46">
        <f t="shared" si="218"/>
        <v>0</v>
      </c>
      <c r="G763" s="47"/>
      <c r="H763" s="46">
        <v>0</v>
      </c>
      <c r="I763" s="47"/>
      <c r="J763" s="46">
        <v>0</v>
      </c>
      <c r="K763" s="47"/>
      <c r="L763" s="46">
        <v>0</v>
      </c>
      <c r="M763" s="47"/>
      <c r="N763" s="46">
        <v>0</v>
      </c>
      <c r="O763" s="47"/>
      <c r="P763" s="46">
        <v>0</v>
      </c>
      <c r="Q763" s="47"/>
      <c r="R763" s="46">
        <v>0</v>
      </c>
      <c r="S763" s="43">
        <f t="shared" si="219"/>
        <v>0</v>
      </c>
      <c r="T763" s="12"/>
      <c r="U763" s="78"/>
    </row>
    <row r="764" spans="1:21" x14ac:dyDescent="0.2">
      <c r="B764" s="27"/>
      <c r="G764" s="47"/>
      <c r="I764" s="47"/>
      <c r="K764" s="47"/>
      <c r="M764" s="47"/>
      <c r="O764" s="47"/>
      <c r="Q764" s="47"/>
      <c r="T764" s="12"/>
    </row>
    <row r="765" spans="1:21" x14ac:dyDescent="0.2">
      <c r="B765" s="27"/>
      <c r="E765" s="6" t="s">
        <v>4</v>
      </c>
      <c r="F765" s="46">
        <f>SUM(F738:F763)</f>
        <v>25100000</v>
      </c>
      <c r="G765" s="48"/>
      <c r="H765" s="46">
        <f>SUM(H738:H763)</f>
        <v>3044000</v>
      </c>
      <c r="I765" s="48"/>
      <c r="J765" s="46">
        <f>SUM(J738:J763)</f>
        <v>4062000</v>
      </c>
      <c r="K765" s="48"/>
      <c r="L765" s="46">
        <f>SUM(L738:L763)</f>
        <v>17994000</v>
      </c>
      <c r="M765" s="48"/>
      <c r="N765" s="46">
        <f>SUM(N738:N763)</f>
        <v>9726000</v>
      </c>
      <c r="O765" s="48"/>
      <c r="P765" s="46">
        <f>SUM(P738:P763)</f>
        <v>17450000</v>
      </c>
      <c r="Q765" s="48"/>
      <c r="R765" s="46">
        <f>SUM(R738:R763)</f>
        <v>2076000</v>
      </c>
      <c r="S765" s="43">
        <f t="shared" ref="S765" si="222">SUM(N765:P765)-R765-F765</f>
        <v>0</v>
      </c>
      <c r="T765" s="12"/>
    </row>
    <row r="766" spans="1:21" s="18" customFormat="1" x14ac:dyDescent="0.2">
      <c r="A766" s="6"/>
      <c r="B766" s="27"/>
      <c r="C766" s="6"/>
      <c r="E766" s="6"/>
      <c r="F766" s="43"/>
      <c r="G766" s="47"/>
      <c r="H766" s="43"/>
      <c r="I766" s="47"/>
      <c r="J766" s="43"/>
      <c r="K766" s="47"/>
      <c r="L766" s="43"/>
      <c r="M766" s="47"/>
      <c r="N766" s="43"/>
      <c r="O766" s="47"/>
      <c r="P766" s="43"/>
      <c r="Q766" s="47"/>
      <c r="R766" s="43"/>
      <c r="S766" s="14"/>
      <c r="T766" s="12"/>
    </row>
    <row r="767" spans="1:21" x14ac:dyDescent="0.2">
      <c r="B767" s="18" t="s">
        <v>54</v>
      </c>
      <c r="G767" s="47"/>
      <c r="I767" s="47"/>
      <c r="K767" s="47"/>
      <c r="M767" s="47"/>
      <c r="O767" s="47"/>
      <c r="Q767" s="47"/>
      <c r="T767" s="12"/>
    </row>
    <row r="768" spans="1:21" x14ac:dyDescent="0.2">
      <c r="B768" s="27"/>
      <c r="C768" s="6" t="s">
        <v>323</v>
      </c>
      <c r="F768" s="43">
        <f>SUM(H768:L768)</f>
        <v>2000</v>
      </c>
      <c r="G768" s="47"/>
      <c r="H768" s="43">
        <v>0</v>
      </c>
      <c r="I768" s="47"/>
      <c r="J768" s="43">
        <v>2000</v>
      </c>
      <c r="K768" s="47"/>
      <c r="L768" s="43">
        <v>0</v>
      </c>
      <c r="M768" s="47"/>
      <c r="N768" s="43">
        <v>469000</v>
      </c>
      <c r="O768" s="47"/>
      <c r="P768" s="43">
        <v>327000</v>
      </c>
      <c r="Q768" s="47"/>
      <c r="R768" s="43">
        <v>794000</v>
      </c>
      <c r="S768" s="43">
        <f t="shared" ref="S768" si="223">SUM(N768:P768)-R768-F768</f>
        <v>0</v>
      </c>
      <c r="T768" s="12"/>
    </row>
    <row r="769" spans="1:21" x14ac:dyDescent="0.2">
      <c r="B769" s="27"/>
      <c r="C769" s="6" t="s">
        <v>138</v>
      </c>
      <c r="D769" s="6"/>
      <c r="U769" s="78"/>
    </row>
    <row r="770" spans="1:21" x14ac:dyDescent="0.2">
      <c r="B770" s="27"/>
      <c r="D770" s="6" t="s">
        <v>139</v>
      </c>
      <c r="F770" s="43">
        <f>SUM(H770:L770)</f>
        <v>3909000</v>
      </c>
      <c r="G770" s="47"/>
      <c r="H770" s="43">
        <v>559000</v>
      </c>
      <c r="I770" s="47"/>
      <c r="J770" s="43">
        <v>3350000</v>
      </c>
      <c r="K770" s="47"/>
      <c r="L770" s="43">
        <v>0</v>
      </c>
      <c r="M770" s="47"/>
      <c r="N770" s="43">
        <v>817000</v>
      </c>
      <c r="O770" s="47"/>
      <c r="P770" s="43">
        <v>3092000</v>
      </c>
      <c r="Q770" s="47"/>
      <c r="R770" s="43">
        <v>0</v>
      </c>
      <c r="S770" s="43">
        <f t="shared" ref="S770:S792" si="224">SUM(N770:P770)-R770-F770</f>
        <v>0</v>
      </c>
      <c r="T770" s="12"/>
      <c r="U770" s="78"/>
    </row>
    <row r="771" spans="1:21" x14ac:dyDescent="0.2">
      <c r="B771" s="27"/>
      <c r="C771" s="6" t="s">
        <v>298</v>
      </c>
      <c r="F771" s="43">
        <f t="shared" ref="F771:F786" si="225">SUM(H771:L771)</f>
        <v>2067000</v>
      </c>
      <c r="G771" s="47"/>
      <c r="H771" s="43">
        <v>1385000</v>
      </c>
      <c r="I771" s="47"/>
      <c r="J771" s="43">
        <v>11000</v>
      </c>
      <c r="K771" s="47"/>
      <c r="L771" s="43">
        <v>671000</v>
      </c>
      <c r="M771" s="47"/>
      <c r="N771" s="43">
        <v>1105000</v>
      </c>
      <c r="O771" s="47"/>
      <c r="P771" s="43">
        <v>962000</v>
      </c>
      <c r="Q771" s="47"/>
      <c r="R771" s="43">
        <v>0</v>
      </c>
      <c r="S771" s="43">
        <f t="shared" si="224"/>
        <v>0</v>
      </c>
      <c r="T771" s="12"/>
      <c r="U771" s="78"/>
    </row>
    <row r="772" spans="1:21" x14ac:dyDescent="0.2">
      <c r="B772" s="27"/>
      <c r="C772" s="6" t="s">
        <v>287</v>
      </c>
      <c r="F772" s="43">
        <f t="shared" si="225"/>
        <v>1057000</v>
      </c>
      <c r="G772" s="47"/>
      <c r="H772" s="43">
        <v>8000</v>
      </c>
      <c r="I772" s="47"/>
      <c r="J772" s="43">
        <v>0</v>
      </c>
      <c r="K772" s="47"/>
      <c r="L772" s="43">
        <v>1049000</v>
      </c>
      <c r="M772" s="47"/>
      <c r="N772" s="43">
        <v>358000</v>
      </c>
      <c r="O772" s="47"/>
      <c r="P772" s="43">
        <v>699000</v>
      </c>
      <c r="Q772" s="47"/>
      <c r="R772" s="43">
        <v>0</v>
      </c>
      <c r="S772" s="43">
        <f t="shared" si="224"/>
        <v>0</v>
      </c>
      <c r="T772" s="12"/>
      <c r="U772" s="78"/>
    </row>
    <row r="773" spans="1:21" x14ac:dyDescent="0.2">
      <c r="B773" s="27"/>
      <c r="C773" s="6" t="s">
        <v>324</v>
      </c>
      <c r="F773" s="43">
        <f t="shared" si="225"/>
        <v>135000</v>
      </c>
      <c r="G773" s="47"/>
      <c r="H773" s="43">
        <v>118000</v>
      </c>
      <c r="I773" s="47"/>
      <c r="J773" s="43">
        <v>17000</v>
      </c>
      <c r="K773" s="47"/>
      <c r="L773" s="43">
        <v>0</v>
      </c>
      <c r="M773" s="47"/>
      <c r="N773" s="43">
        <v>82000</v>
      </c>
      <c r="O773" s="47"/>
      <c r="P773" s="43">
        <v>53000</v>
      </c>
      <c r="Q773" s="47"/>
      <c r="R773" s="43">
        <v>0</v>
      </c>
      <c r="S773" s="43">
        <f t="shared" si="224"/>
        <v>0</v>
      </c>
      <c r="T773" s="12"/>
      <c r="U773" s="78"/>
    </row>
    <row r="774" spans="1:21" x14ac:dyDescent="0.2">
      <c r="A774" s="18"/>
      <c r="B774" s="27"/>
      <c r="C774" s="6" t="s">
        <v>289</v>
      </c>
      <c r="F774" s="43">
        <f t="shared" si="225"/>
        <v>0</v>
      </c>
      <c r="G774" s="47"/>
      <c r="H774" s="43">
        <v>-33171000</v>
      </c>
      <c r="I774" s="47"/>
      <c r="J774" s="43">
        <v>33171000</v>
      </c>
      <c r="K774" s="47"/>
      <c r="L774" s="43">
        <v>0</v>
      </c>
      <c r="M774" s="47"/>
      <c r="N774" s="43">
        <v>0</v>
      </c>
      <c r="O774" s="47"/>
      <c r="P774" s="43">
        <v>0</v>
      </c>
      <c r="Q774" s="47"/>
      <c r="R774" s="43">
        <v>0</v>
      </c>
      <c r="S774" s="43">
        <f t="shared" si="224"/>
        <v>0</v>
      </c>
      <c r="T774" s="12"/>
      <c r="U774" s="78"/>
    </row>
    <row r="775" spans="1:21" x14ac:dyDescent="0.2">
      <c r="B775" s="27"/>
      <c r="C775" s="6" t="s">
        <v>22</v>
      </c>
      <c r="F775" s="43">
        <f t="shared" si="225"/>
        <v>-4102000</v>
      </c>
      <c r="G775" s="47"/>
      <c r="H775" s="43">
        <v>-202000</v>
      </c>
      <c r="I775" s="47"/>
      <c r="J775" s="43">
        <v>-3716000</v>
      </c>
      <c r="K775" s="47"/>
      <c r="L775" s="43">
        <v>-184000</v>
      </c>
      <c r="M775" s="47"/>
      <c r="N775" s="43">
        <v>729000</v>
      </c>
      <c r="O775" s="47"/>
      <c r="P775" s="43">
        <v>10511000</v>
      </c>
      <c r="Q775" s="47"/>
      <c r="R775" s="43">
        <v>15342000</v>
      </c>
      <c r="S775" s="43">
        <f t="shared" si="224"/>
        <v>0</v>
      </c>
      <c r="T775" s="12"/>
      <c r="U775" s="78"/>
    </row>
    <row r="776" spans="1:21" x14ac:dyDescent="0.2">
      <c r="B776" s="27"/>
      <c r="C776" s="6" t="s">
        <v>140</v>
      </c>
      <c r="F776" s="43">
        <f t="shared" si="225"/>
        <v>5198000</v>
      </c>
      <c r="G776" s="47"/>
      <c r="H776" s="43">
        <v>3244000</v>
      </c>
      <c r="I776" s="47"/>
      <c r="J776" s="43">
        <v>1409000</v>
      </c>
      <c r="K776" s="47"/>
      <c r="L776" s="43">
        <v>545000</v>
      </c>
      <c r="M776" s="47"/>
      <c r="N776" s="43">
        <v>2947000</v>
      </c>
      <c r="O776" s="47"/>
      <c r="P776" s="43">
        <v>2252000</v>
      </c>
      <c r="Q776" s="47"/>
      <c r="R776" s="43">
        <v>1000</v>
      </c>
      <c r="S776" s="43">
        <f t="shared" si="224"/>
        <v>0</v>
      </c>
      <c r="T776" s="12"/>
      <c r="U776" s="78"/>
    </row>
    <row r="777" spans="1:21" x14ac:dyDescent="0.2">
      <c r="B777" s="27"/>
      <c r="C777" s="6" t="s">
        <v>325</v>
      </c>
      <c r="E777" s="18"/>
      <c r="F777" s="43">
        <f t="shared" si="225"/>
        <v>9000</v>
      </c>
      <c r="G777" s="47"/>
      <c r="H777" s="43">
        <v>0</v>
      </c>
      <c r="I777" s="47"/>
      <c r="J777" s="43">
        <v>9000</v>
      </c>
      <c r="K777" s="47"/>
      <c r="L777" s="43">
        <v>0</v>
      </c>
      <c r="M777" s="47"/>
      <c r="N777" s="43">
        <v>27000</v>
      </c>
      <c r="O777" s="47"/>
      <c r="P777" s="43">
        <v>45000</v>
      </c>
      <c r="Q777" s="47"/>
      <c r="R777" s="43">
        <v>63000</v>
      </c>
      <c r="S777" s="43">
        <f t="shared" si="224"/>
        <v>0</v>
      </c>
      <c r="T777" s="12"/>
      <c r="U777" s="78"/>
    </row>
    <row r="778" spans="1:21" x14ac:dyDescent="0.2">
      <c r="B778" s="27"/>
      <c r="C778" s="6" t="s">
        <v>141</v>
      </c>
      <c r="F778" s="43">
        <f t="shared" si="225"/>
        <v>21229000</v>
      </c>
      <c r="G778" s="47"/>
      <c r="H778" s="43">
        <v>19695000</v>
      </c>
      <c r="I778" s="47"/>
      <c r="J778" s="43">
        <v>743000</v>
      </c>
      <c r="K778" s="47"/>
      <c r="L778" s="43">
        <v>791000</v>
      </c>
      <c r="M778" s="47"/>
      <c r="N778" s="43">
        <v>8486000</v>
      </c>
      <c r="O778" s="47"/>
      <c r="P778" s="43">
        <v>12748000</v>
      </c>
      <c r="Q778" s="47"/>
      <c r="R778" s="43">
        <v>5000</v>
      </c>
      <c r="S778" s="43">
        <f t="shared" si="224"/>
        <v>0</v>
      </c>
      <c r="T778" s="12"/>
      <c r="U778" s="78"/>
    </row>
    <row r="779" spans="1:21" x14ac:dyDescent="0.2">
      <c r="C779" s="6" t="s">
        <v>142</v>
      </c>
      <c r="F779" s="43">
        <f t="shared" si="225"/>
        <v>2184000</v>
      </c>
      <c r="G779" s="47"/>
      <c r="H779" s="43">
        <v>2695000</v>
      </c>
      <c r="I779" s="47"/>
      <c r="J779" s="43">
        <v>-629000</v>
      </c>
      <c r="K779" s="47"/>
      <c r="L779" s="43">
        <v>118000</v>
      </c>
      <c r="M779" s="47"/>
      <c r="N779" s="43">
        <v>648000</v>
      </c>
      <c r="O779" s="47"/>
      <c r="P779" s="43">
        <v>2495000</v>
      </c>
      <c r="Q779" s="47"/>
      <c r="R779" s="43">
        <v>959000</v>
      </c>
      <c r="S779" s="43">
        <f t="shared" si="224"/>
        <v>0</v>
      </c>
      <c r="T779" s="12"/>
      <c r="U779" s="78"/>
    </row>
    <row r="780" spans="1:21" x14ac:dyDescent="0.2">
      <c r="C780" s="6" t="s">
        <v>143</v>
      </c>
      <c r="F780" s="43">
        <f t="shared" si="225"/>
        <v>2501000</v>
      </c>
      <c r="G780" s="47"/>
      <c r="H780" s="43">
        <v>848000</v>
      </c>
      <c r="I780" s="47"/>
      <c r="J780" s="43">
        <v>1612000</v>
      </c>
      <c r="K780" s="47"/>
      <c r="L780" s="43">
        <v>41000</v>
      </c>
      <c r="M780" s="47"/>
      <c r="N780" s="43">
        <v>995000</v>
      </c>
      <c r="O780" s="47"/>
      <c r="P780" s="43">
        <v>1506000</v>
      </c>
      <c r="Q780" s="47"/>
      <c r="R780" s="43">
        <v>0</v>
      </c>
      <c r="S780" s="43">
        <f t="shared" si="224"/>
        <v>0</v>
      </c>
      <c r="T780" s="12"/>
      <c r="U780" s="78"/>
    </row>
    <row r="781" spans="1:21" x14ac:dyDescent="0.2">
      <c r="C781" s="6" t="s">
        <v>326</v>
      </c>
      <c r="F781" s="43">
        <f t="shared" si="225"/>
        <v>42000</v>
      </c>
      <c r="G781" s="47"/>
      <c r="H781" s="43">
        <v>0</v>
      </c>
      <c r="I781" s="47"/>
      <c r="J781" s="43">
        <v>42000</v>
      </c>
      <c r="K781" s="47"/>
      <c r="L781" s="43">
        <v>0</v>
      </c>
      <c r="M781" s="47"/>
      <c r="N781" s="43">
        <v>172000</v>
      </c>
      <c r="O781" s="47"/>
      <c r="P781" s="43">
        <v>159000</v>
      </c>
      <c r="Q781" s="47"/>
      <c r="R781" s="43">
        <v>289000</v>
      </c>
      <c r="S781" s="43">
        <f t="shared" si="224"/>
        <v>0</v>
      </c>
      <c r="T781" s="12"/>
      <c r="U781" s="78"/>
    </row>
    <row r="782" spans="1:21" x14ac:dyDescent="0.2">
      <c r="C782" s="6" t="s">
        <v>327</v>
      </c>
      <c r="F782" s="43">
        <f t="shared" si="225"/>
        <v>636000</v>
      </c>
      <c r="G782" s="47"/>
      <c r="H782" s="43">
        <v>636000</v>
      </c>
      <c r="I782" s="47"/>
      <c r="J782" s="43">
        <v>0</v>
      </c>
      <c r="K782" s="47"/>
      <c r="L782" s="43">
        <v>0</v>
      </c>
      <c r="M782" s="47"/>
      <c r="N782" s="43">
        <v>434000</v>
      </c>
      <c r="O782" s="47"/>
      <c r="P782" s="43">
        <v>202000</v>
      </c>
      <c r="Q782" s="47"/>
      <c r="R782" s="43">
        <v>0</v>
      </c>
      <c r="S782" s="43">
        <f t="shared" si="224"/>
        <v>0</v>
      </c>
      <c r="T782" s="12"/>
      <c r="U782" s="78"/>
    </row>
    <row r="783" spans="1:21" x14ac:dyDescent="0.2">
      <c r="B783" s="9"/>
      <c r="C783" s="6" t="s">
        <v>328</v>
      </c>
      <c r="F783" s="43">
        <f t="shared" si="225"/>
        <v>281000</v>
      </c>
      <c r="G783" s="47"/>
      <c r="H783" s="43">
        <v>219000</v>
      </c>
      <c r="I783" s="47"/>
      <c r="J783" s="43">
        <v>62000</v>
      </c>
      <c r="K783" s="47"/>
      <c r="L783" s="43">
        <v>0</v>
      </c>
      <c r="M783" s="47"/>
      <c r="N783" s="43">
        <v>213000</v>
      </c>
      <c r="O783" s="47"/>
      <c r="P783" s="43">
        <v>182000</v>
      </c>
      <c r="Q783" s="47"/>
      <c r="R783" s="43">
        <v>114000</v>
      </c>
      <c r="S783" s="43">
        <f t="shared" si="224"/>
        <v>0</v>
      </c>
      <c r="T783" s="12"/>
      <c r="U783" s="78"/>
    </row>
    <row r="784" spans="1:21" x14ac:dyDescent="0.2">
      <c r="B784" s="9"/>
      <c r="C784" s="6" t="s">
        <v>135</v>
      </c>
      <c r="F784" s="43">
        <f t="shared" si="225"/>
        <v>102000</v>
      </c>
      <c r="G784" s="47"/>
      <c r="H784" s="43">
        <v>102000</v>
      </c>
      <c r="I784" s="47"/>
      <c r="J784" s="43">
        <v>0</v>
      </c>
      <c r="K784" s="47"/>
      <c r="L784" s="43">
        <v>0</v>
      </c>
      <c r="M784" s="47"/>
      <c r="N784" s="43">
        <v>74000</v>
      </c>
      <c r="O784" s="47"/>
      <c r="P784" s="43">
        <v>29000</v>
      </c>
      <c r="Q784" s="47"/>
      <c r="R784" s="43">
        <v>1000</v>
      </c>
      <c r="S784" s="43">
        <f t="shared" si="224"/>
        <v>0</v>
      </c>
      <c r="T784" s="12"/>
      <c r="U784" s="78"/>
    </row>
    <row r="785" spans="1:21" s="78" customFormat="1" x14ac:dyDescent="0.2">
      <c r="B785" s="53"/>
      <c r="C785" s="78" t="s">
        <v>519</v>
      </c>
      <c r="D785" s="53"/>
      <c r="F785" s="43">
        <f t="shared" ref="F785" si="226">SUM(H785:L785)</f>
        <v>4421000</v>
      </c>
      <c r="G785" s="47"/>
      <c r="H785" s="43">
        <v>2005000</v>
      </c>
      <c r="I785" s="47"/>
      <c r="J785" s="43">
        <v>1079000</v>
      </c>
      <c r="K785" s="47"/>
      <c r="L785" s="43">
        <v>1337000</v>
      </c>
      <c r="M785" s="47"/>
      <c r="N785" s="43">
        <v>1507000</v>
      </c>
      <c r="O785" s="47"/>
      <c r="P785" s="43">
        <v>2918000</v>
      </c>
      <c r="Q785" s="47"/>
      <c r="R785" s="43">
        <v>4000</v>
      </c>
      <c r="S785" s="43">
        <f t="shared" ref="S785" si="227">SUM(N785:P785)-R785-F785</f>
        <v>0</v>
      </c>
      <c r="T785" s="77"/>
    </row>
    <row r="786" spans="1:21" x14ac:dyDescent="0.2">
      <c r="B786" s="9"/>
      <c r="C786" s="6" t="s">
        <v>329</v>
      </c>
      <c r="F786" s="43">
        <f t="shared" si="225"/>
        <v>186000</v>
      </c>
      <c r="G786" s="47"/>
      <c r="H786" s="43">
        <v>44000</v>
      </c>
      <c r="I786" s="47"/>
      <c r="J786" s="43">
        <v>142000</v>
      </c>
      <c r="K786" s="47"/>
      <c r="L786" s="43">
        <v>0</v>
      </c>
      <c r="M786" s="47"/>
      <c r="N786" s="43">
        <v>55000</v>
      </c>
      <c r="O786" s="47"/>
      <c r="P786" s="43">
        <v>131000</v>
      </c>
      <c r="Q786" s="47"/>
      <c r="R786" s="43">
        <v>0</v>
      </c>
      <c r="S786" s="43">
        <f t="shared" si="224"/>
        <v>0</v>
      </c>
      <c r="T786" s="12"/>
      <c r="U786" s="78"/>
    </row>
    <row r="787" spans="1:21" s="78" customFormat="1" x14ac:dyDescent="0.2">
      <c r="B787" s="53"/>
      <c r="C787" s="78" t="s">
        <v>520</v>
      </c>
      <c r="D787" s="53"/>
      <c r="F787" s="43">
        <f t="shared" ref="F787" si="228">SUM(H787:L787)</f>
        <v>54000</v>
      </c>
      <c r="G787" s="47"/>
      <c r="H787" s="43">
        <v>1000</v>
      </c>
      <c r="I787" s="47"/>
      <c r="J787" s="43">
        <v>53000</v>
      </c>
      <c r="K787" s="47"/>
      <c r="L787" s="43">
        <v>0</v>
      </c>
      <c r="M787" s="47"/>
      <c r="N787" s="43">
        <v>1473000</v>
      </c>
      <c r="O787" s="47"/>
      <c r="P787" s="43">
        <v>3947000</v>
      </c>
      <c r="Q787" s="47"/>
      <c r="R787" s="43">
        <v>5366000</v>
      </c>
      <c r="S787" s="43">
        <f t="shared" ref="S787" si="229">SUM(N787:P787)-R787-F787</f>
        <v>0</v>
      </c>
      <c r="T787" s="77"/>
    </row>
    <row r="788" spans="1:21" x14ac:dyDescent="0.2">
      <c r="B788" s="9"/>
      <c r="C788" s="6" t="s">
        <v>330</v>
      </c>
      <c r="F788" s="43">
        <f>SUM(H788:L788)</f>
        <v>7000</v>
      </c>
      <c r="G788" s="47"/>
      <c r="H788" s="43">
        <v>0</v>
      </c>
      <c r="I788" s="47"/>
      <c r="J788" s="43">
        <v>7000</v>
      </c>
      <c r="K788" s="47"/>
      <c r="L788" s="43">
        <v>0</v>
      </c>
      <c r="M788" s="47"/>
      <c r="N788" s="43">
        <v>0</v>
      </c>
      <c r="O788" s="47"/>
      <c r="P788" s="43">
        <v>7000</v>
      </c>
      <c r="Q788" s="47"/>
      <c r="R788" s="43">
        <v>0</v>
      </c>
      <c r="S788" s="43">
        <f t="shared" si="224"/>
        <v>0</v>
      </c>
      <c r="T788" s="12"/>
      <c r="U788" s="78"/>
    </row>
    <row r="789" spans="1:21" s="78" customFormat="1" x14ac:dyDescent="0.2">
      <c r="B789" s="53"/>
      <c r="C789" s="78" t="s">
        <v>331</v>
      </c>
      <c r="F789" s="43">
        <f>SUM(H789:L789)</f>
        <v>0</v>
      </c>
      <c r="G789" s="47"/>
      <c r="H789" s="43">
        <v>0</v>
      </c>
      <c r="I789" s="47"/>
      <c r="J789" s="43">
        <v>0</v>
      </c>
      <c r="K789" s="47"/>
      <c r="L789" s="43">
        <v>0</v>
      </c>
      <c r="M789" s="47"/>
      <c r="N789" s="43">
        <v>0</v>
      </c>
      <c r="O789" s="47"/>
      <c r="P789" s="43">
        <v>0</v>
      </c>
      <c r="Q789" s="47"/>
      <c r="R789" s="43">
        <v>0</v>
      </c>
      <c r="S789" s="43">
        <f t="shared" si="224"/>
        <v>0</v>
      </c>
      <c r="T789" s="77"/>
    </row>
    <row r="790" spans="1:21" s="78" customFormat="1" x14ac:dyDescent="0.2">
      <c r="B790" s="53"/>
      <c r="C790" s="78" t="s">
        <v>332</v>
      </c>
      <c r="D790" s="53"/>
      <c r="F790" s="43">
        <f>SUM(H790:L790)</f>
        <v>-3000</v>
      </c>
      <c r="G790" s="47"/>
      <c r="H790" s="43">
        <v>0</v>
      </c>
      <c r="I790" s="47"/>
      <c r="J790" s="43">
        <v>0</v>
      </c>
      <c r="K790" s="47"/>
      <c r="L790" s="43">
        <v>-3000</v>
      </c>
      <c r="M790" s="47"/>
      <c r="N790" s="43">
        <v>0</v>
      </c>
      <c r="O790" s="47"/>
      <c r="P790" s="43">
        <v>0</v>
      </c>
      <c r="Q790" s="47"/>
      <c r="R790" s="43">
        <v>3000</v>
      </c>
      <c r="S790" s="43">
        <f t="shared" si="224"/>
        <v>0</v>
      </c>
      <c r="T790" s="77"/>
    </row>
    <row r="791" spans="1:21" s="78" customFormat="1" x14ac:dyDescent="0.2">
      <c r="B791" s="53"/>
      <c r="C791" s="78" t="s">
        <v>297</v>
      </c>
      <c r="F791" s="43">
        <f>SUM(H791:L791)</f>
        <v>0</v>
      </c>
      <c r="G791" s="47"/>
      <c r="H791" s="43">
        <v>0</v>
      </c>
      <c r="I791" s="47"/>
      <c r="J791" s="43">
        <v>0</v>
      </c>
      <c r="K791" s="47"/>
      <c r="L791" s="43">
        <v>0</v>
      </c>
      <c r="M791" s="47"/>
      <c r="N791" s="43">
        <v>0</v>
      </c>
      <c r="O791" s="47"/>
      <c r="P791" s="43">
        <v>0</v>
      </c>
      <c r="Q791" s="47"/>
      <c r="R791" s="43">
        <v>0</v>
      </c>
      <c r="S791" s="43">
        <f t="shared" ref="S791" si="230">SUM(N791:P791)-R791-F791</f>
        <v>0</v>
      </c>
      <c r="T791" s="77"/>
    </row>
    <row r="792" spans="1:21" x14ac:dyDescent="0.2">
      <c r="B792" s="9"/>
      <c r="C792" s="78" t="s">
        <v>558</v>
      </c>
      <c r="F792" s="46">
        <f>SUM(H792:L792)</f>
        <v>0</v>
      </c>
      <c r="G792" s="47"/>
      <c r="H792" s="46">
        <v>0</v>
      </c>
      <c r="I792" s="47"/>
      <c r="J792" s="46">
        <v>0</v>
      </c>
      <c r="K792" s="47"/>
      <c r="L792" s="46">
        <v>0</v>
      </c>
      <c r="M792" s="47"/>
      <c r="N792" s="46">
        <v>0</v>
      </c>
      <c r="O792" s="47"/>
      <c r="P792" s="46">
        <v>0</v>
      </c>
      <c r="Q792" s="47"/>
      <c r="R792" s="46">
        <v>0</v>
      </c>
      <c r="S792" s="43">
        <f t="shared" si="224"/>
        <v>0</v>
      </c>
      <c r="T792" s="12"/>
      <c r="U792" s="78"/>
    </row>
    <row r="793" spans="1:21" s="18" customFormat="1" x14ac:dyDescent="0.2">
      <c r="A793" s="6"/>
      <c r="B793" s="9"/>
      <c r="C793" s="6"/>
      <c r="E793" s="6"/>
      <c r="F793" s="43"/>
      <c r="G793" s="47"/>
      <c r="H793" s="43"/>
      <c r="I793" s="47"/>
      <c r="J793" s="43"/>
      <c r="K793" s="47"/>
      <c r="L793" s="43"/>
      <c r="M793" s="47"/>
      <c r="N793" s="43"/>
      <c r="O793" s="47"/>
      <c r="P793" s="43"/>
      <c r="Q793" s="47"/>
      <c r="R793" s="43"/>
      <c r="S793" s="14"/>
      <c r="T793" s="12"/>
    </row>
    <row r="794" spans="1:21" x14ac:dyDescent="0.2">
      <c r="A794" s="18"/>
      <c r="B794" s="9"/>
      <c r="E794" s="6" t="s">
        <v>4</v>
      </c>
      <c r="F794" s="46">
        <f>SUM(F768:F792)</f>
        <v>39915000</v>
      </c>
      <c r="G794" s="48"/>
      <c r="H794" s="46">
        <f>SUM(H768:H792)</f>
        <v>-1814000</v>
      </c>
      <c r="I794" s="48"/>
      <c r="J794" s="46">
        <f>SUM(J768:J792)</f>
        <v>37364000</v>
      </c>
      <c r="K794" s="48"/>
      <c r="L794" s="46">
        <f>SUM(L768:L792)</f>
        <v>4365000</v>
      </c>
      <c r="M794" s="48"/>
      <c r="N794" s="46">
        <f>SUM(N768:N792)</f>
        <v>20591000</v>
      </c>
      <c r="O794" s="48"/>
      <c r="P794" s="46">
        <f>SUM(P768:P792)</f>
        <v>42265000</v>
      </c>
      <c r="Q794" s="48"/>
      <c r="R794" s="46">
        <f>SUM(R768:R792)</f>
        <v>22941000</v>
      </c>
      <c r="S794" s="43">
        <f>SUM(N794:P794)-R794-F794</f>
        <v>0</v>
      </c>
      <c r="T794" s="12"/>
    </row>
    <row r="795" spans="1:21" x14ac:dyDescent="0.2">
      <c r="B795" s="9"/>
      <c r="G795" s="47"/>
      <c r="I795" s="47"/>
      <c r="K795" s="47"/>
      <c r="M795" s="47"/>
      <c r="O795" s="47"/>
      <c r="Q795" s="47"/>
      <c r="T795" s="12"/>
    </row>
    <row r="796" spans="1:21" ht="13.5" customHeight="1" x14ac:dyDescent="0.2">
      <c r="B796" s="11"/>
      <c r="E796" s="6" t="s">
        <v>333</v>
      </c>
      <c r="F796" s="46">
        <f>F683+F735+F765+F794</f>
        <v>184254000</v>
      </c>
      <c r="G796" s="48"/>
      <c r="H796" s="46">
        <f>H683+H735+H765+H794</f>
        <v>-103516000</v>
      </c>
      <c r="I796" s="48"/>
      <c r="J796" s="46">
        <f>J683+J735+J765+J794</f>
        <v>216924000</v>
      </c>
      <c r="K796" s="48"/>
      <c r="L796" s="46">
        <f>L683+L735+L765+L794</f>
        <v>70846000</v>
      </c>
      <c r="M796" s="48"/>
      <c r="N796" s="46">
        <f>N683+N735+N765+N794</f>
        <v>73621000</v>
      </c>
      <c r="O796" s="48"/>
      <c r="P796" s="46">
        <f>P683+P735+P765+P794</f>
        <v>156110000</v>
      </c>
      <c r="Q796" s="48"/>
      <c r="R796" s="46">
        <f>R683+R735+R765+R794</f>
        <v>45477000</v>
      </c>
      <c r="S796" s="43">
        <f t="shared" ref="S796" si="231">SUM(N796:P796)-R796-F796</f>
        <v>0</v>
      </c>
      <c r="T796" s="12"/>
    </row>
    <row r="797" spans="1:21" x14ac:dyDescent="0.2">
      <c r="A797" s="11"/>
      <c r="B797" s="11"/>
      <c r="G797" s="47"/>
      <c r="I797" s="47"/>
      <c r="K797" s="47"/>
      <c r="M797" s="47"/>
      <c r="O797" s="47"/>
      <c r="Q797" s="47"/>
      <c r="T797" s="12"/>
    </row>
    <row r="798" spans="1:21" x14ac:dyDescent="0.2">
      <c r="A798" s="11" t="s">
        <v>334</v>
      </c>
      <c r="B798" s="9"/>
      <c r="G798" s="47"/>
      <c r="I798" s="47"/>
      <c r="K798" s="47"/>
      <c r="M798" s="47"/>
      <c r="O798" s="47"/>
      <c r="Q798" s="47"/>
      <c r="T798" s="12"/>
    </row>
    <row r="799" spans="1:21" x14ac:dyDescent="0.2">
      <c r="B799" s="9"/>
      <c r="C799" s="6" t="s">
        <v>335</v>
      </c>
      <c r="F799" s="46">
        <f>SUM(H799:L799)</f>
        <v>1874450000</v>
      </c>
      <c r="G799" s="47"/>
      <c r="H799" s="46">
        <v>0</v>
      </c>
      <c r="I799" s="47"/>
      <c r="J799" s="46">
        <v>1874025000</v>
      </c>
      <c r="K799" s="47"/>
      <c r="L799" s="46">
        <v>425000</v>
      </c>
      <c r="M799" s="47"/>
      <c r="N799" s="46">
        <v>846456000</v>
      </c>
      <c r="O799" s="47"/>
      <c r="P799" s="46">
        <v>1097666000</v>
      </c>
      <c r="Q799" s="47"/>
      <c r="R799" s="46">
        <v>69672000</v>
      </c>
      <c r="S799" s="43">
        <f t="shared" ref="S799" si="232">SUM(N799:P799)-R799-F799</f>
        <v>0</v>
      </c>
      <c r="T799" s="12"/>
    </row>
    <row r="800" spans="1:21" x14ac:dyDescent="0.2">
      <c r="B800" s="9"/>
      <c r="G800" s="47"/>
      <c r="I800" s="47"/>
      <c r="K800" s="47"/>
      <c r="M800" s="47"/>
      <c r="O800" s="47"/>
      <c r="Q800" s="47"/>
      <c r="T800" s="12"/>
    </row>
    <row r="801" spans="1:21" x14ac:dyDescent="0.2">
      <c r="B801" s="9"/>
      <c r="E801" s="6" t="s">
        <v>336</v>
      </c>
      <c r="F801" s="46">
        <f>F799</f>
        <v>1874450000</v>
      </c>
      <c r="G801" s="48"/>
      <c r="H801" s="46">
        <f>H799</f>
        <v>0</v>
      </c>
      <c r="I801" s="48"/>
      <c r="J801" s="46">
        <f>J799</f>
        <v>1874025000</v>
      </c>
      <c r="K801" s="48"/>
      <c r="L801" s="46">
        <f>L799</f>
        <v>425000</v>
      </c>
      <c r="M801" s="48"/>
      <c r="N801" s="46">
        <f>N799</f>
        <v>846456000</v>
      </c>
      <c r="O801" s="48"/>
      <c r="P801" s="46">
        <f>P799</f>
        <v>1097666000</v>
      </c>
      <c r="Q801" s="48"/>
      <c r="R801" s="46">
        <f>R799</f>
        <v>69672000</v>
      </c>
      <c r="S801" s="43">
        <f t="shared" ref="S801" si="233">SUM(N801:P801)-R801-F801</f>
        <v>0</v>
      </c>
      <c r="T801" s="12"/>
    </row>
    <row r="802" spans="1:21" x14ac:dyDescent="0.2">
      <c r="B802" s="9"/>
      <c r="G802" s="47"/>
      <c r="I802" s="47"/>
      <c r="K802" s="47"/>
      <c r="M802" s="47"/>
      <c r="O802" s="47"/>
      <c r="Q802" s="47"/>
      <c r="T802" s="12"/>
    </row>
    <row r="803" spans="1:21" x14ac:dyDescent="0.2">
      <c r="A803" s="11" t="s">
        <v>14</v>
      </c>
      <c r="B803" s="9"/>
      <c r="G803" s="47"/>
      <c r="I803" s="47"/>
      <c r="K803" s="47"/>
      <c r="M803" s="47"/>
      <c r="O803" s="47"/>
      <c r="Q803" s="47"/>
      <c r="T803" s="12"/>
    </row>
    <row r="804" spans="1:21" x14ac:dyDescent="0.2">
      <c r="B804" s="9"/>
      <c r="G804" s="47"/>
      <c r="I804" s="47"/>
      <c r="K804" s="47"/>
      <c r="M804" s="47"/>
      <c r="O804" s="47"/>
      <c r="Q804" s="47"/>
      <c r="T804" s="12"/>
    </row>
    <row r="805" spans="1:21" x14ac:dyDescent="0.2">
      <c r="B805" s="16" t="s">
        <v>337</v>
      </c>
      <c r="G805" s="47"/>
      <c r="I805" s="47"/>
      <c r="K805" s="47"/>
      <c r="M805" s="47"/>
      <c r="O805" s="47"/>
      <c r="Q805" s="47"/>
      <c r="T805" s="12"/>
    </row>
    <row r="806" spans="1:21" x14ac:dyDescent="0.2">
      <c r="C806" s="6" t="s">
        <v>338</v>
      </c>
      <c r="G806" s="47"/>
      <c r="I806" s="47"/>
      <c r="K806" s="47"/>
      <c r="M806" s="47"/>
      <c r="O806" s="47"/>
      <c r="Q806" s="47"/>
      <c r="T806" s="12"/>
    </row>
    <row r="807" spans="1:21" x14ac:dyDescent="0.2">
      <c r="B807" s="9"/>
      <c r="D807" s="6" t="s">
        <v>339</v>
      </c>
      <c r="F807" s="43">
        <f>SUM(H807:L807)</f>
        <v>4010000</v>
      </c>
      <c r="G807" s="47"/>
      <c r="H807" s="43">
        <v>39000</v>
      </c>
      <c r="I807" s="47"/>
      <c r="J807" s="43">
        <v>3971000</v>
      </c>
      <c r="K807" s="47"/>
      <c r="L807" s="43">
        <v>0</v>
      </c>
      <c r="M807" s="47"/>
      <c r="N807" s="43">
        <v>0</v>
      </c>
      <c r="O807" s="47"/>
      <c r="P807" s="43">
        <v>4010000</v>
      </c>
      <c r="Q807" s="47"/>
      <c r="R807" s="43">
        <v>0</v>
      </c>
      <c r="S807" s="43">
        <f t="shared" ref="S807:S809" si="234">SUM(N807:P807)-R807-F807</f>
        <v>0</v>
      </c>
      <c r="T807" s="12"/>
    </row>
    <row r="808" spans="1:21" x14ac:dyDescent="0.2">
      <c r="B808" s="9"/>
      <c r="D808" s="6" t="s">
        <v>340</v>
      </c>
      <c r="F808" s="43">
        <f>SUM(H808:L808)</f>
        <v>2042000</v>
      </c>
      <c r="G808" s="47"/>
      <c r="H808" s="43">
        <v>0</v>
      </c>
      <c r="I808" s="47"/>
      <c r="J808" s="43">
        <v>2041000</v>
      </c>
      <c r="K808" s="47"/>
      <c r="L808" s="43">
        <v>1000</v>
      </c>
      <c r="M808" s="47"/>
      <c r="N808" s="43">
        <v>786000</v>
      </c>
      <c r="O808" s="47"/>
      <c r="P808" s="43">
        <v>1258000</v>
      </c>
      <c r="Q808" s="47"/>
      <c r="R808" s="43">
        <v>2000</v>
      </c>
      <c r="S808" s="43">
        <f t="shared" si="234"/>
        <v>0</v>
      </c>
      <c r="T808" s="12"/>
      <c r="U808" s="78"/>
    </row>
    <row r="809" spans="1:21" x14ac:dyDescent="0.2">
      <c r="D809" s="6" t="s">
        <v>341</v>
      </c>
      <c r="F809" s="46">
        <f>SUM(H809:L809)</f>
        <v>11919000</v>
      </c>
      <c r="G809" s="47"/>
      <c r="H809" s="46">
        <v>1754000</v>
      </c>
      <c r="I809" s="47"/>
      <c r="J809" s="46">
        <v>10019000</v>
      </c>
      <c r="K809" s="47"/>
      <c r="L809" s="46">
        <v>146000</v>
      </c>
      <c r="M809" s="47"/>
      <c r="N809" s="46">
        <v>7388000</v>
      </c>
      <c r="O809" s="47"/>
      <c r="P809" s="46">
        <v>6584000</v>
      </c>
      <c r="Q809" s="47"/>
      <c r="R809" s="46">
        <v>2053000</v>
      </c>
      <c r="S809" s="43">
        <f t="shared" si="234"/>
        <v>0</v>
      </c>
      <c r="T809" s="12"/>
      <c r="U809" s="78"/>
    </row>
    <row r="810" spans="1:21" x14ac:dyDescent="0.2">
      <c r="G810" s="47"/>
      <c r="I810" s="47"/>
      <c r="K810" s="47"/>
      <c r="M810" s="47"/>
      <c r="O810" s="47"/>
      <c r="Q810" s="47"/>
      <c r="T810" s="12"/>
    </row>
    <row r="811" spans="1:21" x14ac:dyDescent="0.2">
      <c r="E811" s="6" t="s">
        <v>4</v>
      </c>
      <c r="F811" s="46">
        <f>SUM(F807:F809)</f>
        <v>17971000</v>
      </c>
      <c r="G811" s="48"/>
      <c r="H811" s="46">
        <f>SUM(H807:H809)</f>
        <v>1793000</v>
      </c>
      <c r="I811" s="48"/>
      <c r="J811" s="46">
        <f>SUM(J807:J809)</f>
        <v>16031000</v>
      </c>
      <c r="K811" s="48"/>
      <c r="L811" s="46">
        <f>SUM(L807:L809)</f>
        <v>147000</v>
      </c>
      <c r="M811" s="48"/>
      <c r="N811" s="46">
        <f>SUM(N807:N809)</f>
        <v>8174000</v>
      </c>
      <c r="O811" s="48"/>
      <c r="P811" s="46">
        <f>SUM(P807:P809)</f>
        <v>11852000</v>
      </c>
      <c r="Q811" s="48"/>
      <c r="R811" s="46">
        <f>SUM(R807:R809)</f>
        <v>2055000</v>
      </c>
      <c r="S811" s="43">
        <f t="shared" ref="S811" si="235">SUM(N811:P811)-R811-F811</f>
        <v>0</v>
      </c>
      <c r="T811" s="12"/>
    </row>
    <row r="812" spans="1:21" x14ac:dyDescent="0.2">
      <c r="G812" s="47"/>
      <c r="I812" s="47"/>
      <c r="K812" s="47"/>
      <c r="M812" s="47"/>
      <c r="O812" s="47"/>
      <c r="Q812" s="47"/>
      <c r="T812" s="12"/>
    </row>
    <row r="813" spans="1:21" x14ac:dyDescent="0.2">
      <c r="B813" s="6" t="s">
        <v>144</v>
      </c>
      <c r="D813" s="6"/>
      <c r="G813" s="47"/>
      <c r="I813" s="47"/>
      <c r="K813" s="47"/>
      <c r="M813" s="47"/>
      <c r="O813" s="47"/>
      <c r="Q813" s="47"/>
      <c r="T813" s="12"/>
    </row>
    <row r="814" spans="1:21" x14ac:dyDescent="0.2">
      <c r="C814" s="6" t="s">
        <v>145</v>
      </c>
      <c r="D814" s="6"/>
      <c r="G814" s="47"/>
      <c r="I814" s="47"/>
      <c r="K814" s="47"/>
      <c r="M814" s="47"/>
      <c r="O814" s="47"/>
      <c r="Q814" s="47"/>
      <c r="T814" s="12"/>
    </row>
    <row r="815" spans="1:21" s="72" customFormat="1" x14ac:dyDescent="0.2">
      <c r="C815" s="78" t="s">
        <v>577</v>
      </c>
      <c r="D815" s="53"/>
      <c r="F815" s="43">
        <f>SUM(H815:L815)</f>
        <v>0</v>
      </c>
      <c r="G815" s="47"/>
      <c r="H815" s="43">
        <v>0</v>
      </c>
      <c r="I815" s="47"/>
      <c r="J815" s="43">
        <v>0</v>
      </c>
      <c r="K815" s="47"/>
      <c r="L815" s="43">
        <v>0</v>
      </c>
      <c r="M815" s="47"/>
      <c r="N815" s="43">
        <v>0</v>
      </c>
      <c r="O815" s="47"/>
      <c r="P815" s="43">
        <v>0</v>
      </c>
      <c r="Q815" s="47"/>
      <c r="R815" s="43">
        <v>0</v>
      </c>
      <c r="S815" s="43">
        <f t="shared" ref="S815:S826" si="236">SUM(N815:P815)-R815-F815</f>
        <v>0</v>
      </c>
      <c r="T815" s="71"/>
      <c r="U815" s="78"/>
    </row>
    <row r="816" spans="1:21" s="78" customFormat="1" x14ac:dyDescent="0.2">
      <c r="C816" s="78" t="s">
        <v>342</v>
      </c>
      <c r="D816" s="53"/>
      <c r="F816" s="43">
        <f>SUM(H816:L816)</f>
        <v>737000</v>
      </c>
      <c r="G816" s="47"/>
      <c r="H816" s="43">
        <v>0</v>
      </c>
      <c r="I816" s="47"/>
      <c r="J816" s="43">
        <v>737000</v>
      </c>
      <c r="K816" s="47"/>
      <c r="L816" s="43">
        <v>0</v>
      </c>
      <c r="M816" s="47"/>
      <c r="N816" s="43">
        <v>586000</v>
      </c>
      <c r="O816" s="47"/>
      <c r="P816" s="43">
        <v>246000</v>
      </c>
      <c r="Q816" s="47"/>
      <c r="R816" s="43">
        <v>95000</v>
      </c>
      <c r="S816" s="43">
        <f t="shared" ref="S816" si="237">SUM(N816:P816)-R816-F816</f>
        <v>0</v>
      </c>
      <c r="T816" s="77"/>
    </row>
    <row r="817" spans="1:21" x14ac:dyDescent="0.2">
      <c r="C817" s="6" t="s">
        <v>343</v>
      </c>
      <c r="F817" s="43">
        <f t="shared" ref="F817:F835" si="238">SUM(H817:L817)</f>
        <v>45000</v>
      </c>
      <c r="G817" s="47"/>
      <c r="H817" s="43">
        <v>0</v>
      </c>
      <c r="I817" s="47"/>
      <c r="J817" s="43">
        <v>43000</v>
      </c>
      <c r="K817" s="47"/>
      <c r="L817" s="43">
        <v>2000</v>
      </c>
      <c r="M817" s="47"/>
      <c r="N817" s="43">
        <v>25000</v>
      </c>
      <c r="O817" s="47"/>
      <c r="P817" s="43">
        <v>20000</v>
      </c>
      <c r="Q817" s="47"/>
      <c r="R817" s="43">
        <v>0</v>
      </c>
      <c r="S817" s="43">
        <f t="shared" si="236"/>
        <v>0</v>
      </c>
      <c r="T817" s="12"/>
      <c r="U817" s="78"/>
    </row>
    <row r="818" spans="1:21" s="78" customFormat="1" x14ac:dyDescent="0.2">
      <c r="C818" s="78" t="s">
        <v>521</v>
      </c>
      <c r="D818" s="53"/>
      <c r="F818" s="43">
        <f t="shared" ref="F818" si="239">SUM(H818:L818)</f>
        <v>2000</v>
      </c>
      <c r="G818" s="47"/>
      <c r="H818" s="43">
        <v>0</v>
      </c>
      <c r="I818" s="47"/>
      <c r="J818" s="43">
        <v>2000</v>
      </c>
      <c r="K818" s="47"/>
      <c r="L818" s="43">
        <v>0</v>
      </c>
      <c r="M818" s="47"/>
      <c r="N818" s="43">
        <v>0</v>
      </c>
      <c r="O818" s="47"/>
      <c r="P818" s="43">
        <v>2000</v>
      </c>
      <c r="Q818" s="47"/>
      <c r="R818" s="43">
        <v>0</v>
      </c>
      <c r="S818" s="43">
        <f t="shared" ref="S818" si="240">SUM(N818:P818)-R818-F818</f>
        <v>0</v>
      </c>
      <c r="T818" s="77"/>
    </row>
    <row r="819" spans="1:21" x14ac:dyDescent="0.2">
      <c r="A819" s="11"/>
      <c r="B819" s="11"/>
      <c r="C819" s="6" t="s">
        <v>344</v>
      </c>
      <c r="F819" s="43">
        <f t="shared" si="238"/>
        <v>5000</v>
      </c>
      <c r="G819" s="47"/>
      <c r="H819" s="43">
        <v>0</v>
      </c>
      <c r="I819" s="47"/>
      <c r="J819" s="43">
        <v>0</v>
      </c>
      <c r="K819" s="47"/>
      <c r="L819" s="43">
        <v>5000</v>
      </c>
      <c r="M819" s="47"/>
      <c r="N819" s="43">
        <v>0</v>
      </c>
      <c r="O819" s="47"/>
      <c r="P819" s="43">
        <v>5000</v>
      </c>
      <c r="Q819" s="47"/>
      <c r="R819" s="43">
        <v>0</v>
      </c>
      <c r="S819" s="43">
        <f t="shared" si="236"/>
        <v>0</v>
      </c>
      <c r="T819" s="12"/>
      <c r="U819" s="78"/>
    </row>
    <row r="820" spans="1:21" x14ac:dyDescent="0.2">
      <c r="C820" s="6" t="s">
        <v>286</v>
      </c>
      <c r="F820" s="43">
        <f t="shared" si="238"/>
        <v>-4837000</v>
      </c>
      <c r="G820" s="47"/>
      <c r="H820" s="43">
        <v>-4871000</v>
      </c>
      <c r="I820" s="47"/>
      <c r="J820" s="43">
        <v>20000</v>
      </c>
      <c r="K820" s="47"/>
      <c r="L820" s="43">
        <v>14000</v>
      </c>
      <c r="M820" s="47"/>
      <c r="N820" s="43">
        <v>113000</v>
      </c>
      <c r="O820" s="47"/>
      <c r="P820" s="43">
        <v>-4950000</v>
      </c>
      <c r="Q820" s="47"/>
      <c r="R820" s="43">
        <v>0</v>
      </c>
      <c r="S820" s="43">
        <f t="shared" si="236"/>
        <v>0</v>
      </c>
      <c r="T820" s="12"/>
      <c r="U820" s="78"/>
    </row>
    <row r="821" spans="1:21" x14ac:dyDescent="0.2">
      <c r="C821" s="6" t="s">
        <v>345</v>
      </c>
      <c r="F821" s="43">
        <f t="shared" si="238"/>
        <v>1271000</v>
      </c>
      <c r="G821" s="47"/>
      <c r="H821" s="43">
        <v>0</v>
      </c>
      <c r="I821" s="47"/>
      <c r="J821" s="43">
        <v>1271000</v>
      </c>
      <c r="K821" s="47"/>
      <c r="L821" s="43">
        <v>0</v>
      </c>
      <c r="M821" s="47"/>
      <c r="N821" s="43">
        <v>657000</v>
      </c>
      <c r="O821" s="47"/>
      <c r="P821" s="43">
        <v>614000</v>
      </c>
      <c r="Q821" s="47"/>
      <c r="R821" s="43">
        <v>0</v>
      </c>
      <c r="S821" s="43">
        <f t="shared" si="236"/>
        <v>0</v>
      </c>
      <c r="T821" s="12"/>
      <c r="U821" s="78"/>
    </row>
    <row r="822" spans="1:21" x14ac:dyDescent="0.2">
      <c r="C822" s="6" t="s">
        <v>346</v>
      </c>
      <c r="F822" s="43">
        <f t="shared" si="238"/>
        <v>10000</v>
      </c>
      <c r="G822" s="47"/>
      <c r="H822" s="43">
        <v>0</v>
      </c>
      <c r="I822" s="47"/>
      <c r="J822" s="43">
        <v>10000</v>
      </c>
      <c r="K822" s="47"/>
      <c r="L822" s="43">
        <v>0</v>
      </c>
      <c r="M822" s="47"/>
      <c r="N822" s="43">
        <v>0</v>
      </c>
      <c r="O822" s="47"/>
      <c r="P822" s="43">
        <v>10000</v>
      </c>
      <c r="Q822" s="47"/>
      <c r="R822" s="43">
        <v>0</v>
      </c>
      <c r="S822" s="43">
        <f t="shared" si="236"/>
        <v>0</v>
      </c>
      <c r="T822" s="12"/>
      <c r="U822" s="78"/>
    </row>
    <row r="823" spans="1:21" s="78" customFormat="1" x14ac:dyDescent="0.2">
      <c r="C823" s="78" t="s">
        <v>559</v>
      </c>
      <c r="D823" s="53"/>
      <c r="F823" s="43">
        <f t="shared" si="238"/>
        <v>0</v>
      </c>
      <c r="G823" s="47"/>
      <c r="H823" s="43">
        <v>0</v>
      </c>
      <c r="I823" s="47"/>
      <c r="J823" s="43">
        <v>0</v>
      </c>
      <c r="K823" s="47"/>
      <c r="L823" s="43">
        <v>0</v>
      </c>
      <c r="M823" s="47"/>
      <c r="N823" s="43">
        <v>0</v>
      </c>
      <c r="O823" s="47"/>
      <c r="P823" s="43">
        <v>0</v>
      </c>
      <c r="Q823" s="47"/>
      <c r="R823" s="43">
        <v>0</v>
      </c>
      <c r="S823" s="43">
        <f t="shared" si="236"/>
        <v>0</v>
      </c>
      <c r="T823" s="77"/>
    </row>
    <row r="824" spans="1:21" x14ac:dyDescent="0.2">
      <c r="C824" s="6" t="s">
        <v>347</v>
      </c>
      <c r="F824" s="43">
        <f t="shared" si="238"/>
        <v>20267000</v>
      </c>
      <c r="G824" s="47"/>
      <c r="H824" s="43">
        <v>0</v>
      </c>
      <c r="I824" s="47"/>
      <c r="J824" s="43">
        <v>18758000</v>
      </c>
      <c r="K824" s="47"/>
      <c r="L824" s="43">
        <v>1509000</v>
      </c>
      <c r="M824" s="47"/>
      <c r="N824" s="43">
        <v>8364000</v>
      </c>
      <c r="O824" s="47"/>
      <c r="P824" s="43">
        <v>12225000</v>
      </c>
      <c r="Q824" s="47"/>
      <c r="R824" s="43">
        <v>322000</v>
      </c>
      <c r="S824" s="43">
        <f t="shared" si="236"/>
        <v>0</v>
      </c>
      <c r="T824" s="12"/>
      <c r="U824" s="78"/>
    </row>
    <row r="825" spans="1:21" x14ac:dyDescent="0.2">
      <c r="C825" s="6" t="s">
        <v>348</v>
      </c>
      <c r="F825" s="43">
        <f t="shared" si="238"/>
        <v>404000</v>
      </c>
      <c r="G825" s="47"/>
      <c r="H825" s="43">
        <v>0</v>
      </c>
      <c r="I825" s="47"/>
      <c r="J825" s="43">
        <v>402000</v>
      </c>
      <c r="K825" s="47"/>
      <c r="L825" s="43">
        <v>2000</v>
      </c>
      <c r="M825" s="47"/>
      <c r="N825" s="43">
        <v>237000</v>
      </c>
      <c r="O825" s="47"/>
      <c r="P825" s="43">
        <v>168000</v>
      </c>
      <c r="Q825" s="47"/>
      <c r="R825" s="43">
        <v>1000</v>
      </c>
      <c r="S825" s="43">
        <f t="shared" si="236"/>
        <v>0</v>
      </c>
      <c r="T825" s="12"/>
      <c r="U825" s="78"/>
    </row>
    <row r="826" spans="1:21" s="78" customFormat="1" x14ac:dyDescent="0.2">
      <c r="C826" s="78" t="s">
        <v>560</v>
      </c>
      <c r="D826" s="53"/>
      <c r="F826" s="43">
        <f t="shared" si="238"/>
        <v>0</v>
      </c>
      <c r="G826" s="47"/>
      <c r="H826" s="43">
        <v>0</v>
      </c>
      <c r="I826" s="47"/>
      <c r="J826" s="43">
        <v>0</v>
      </c>
      <c r="K826" s="47"/>
      <c r="L826" s="43">
        <v>0</v>
      </c>
      <c r="M826" s="47"/>
      <c r="N826" s="43">
        <v>0</v>
      </c>
      <c r="O826" s="47"/>
      <c r="P826" s="43">
        <v>0</v>
      </c>
      <c r="Q826" s="47"/>
      <c r="R826" s="43">
        <v>0</v>
      </c>
      <c r="S826" s="43">
        <f t="shared" si="236"/>
        <v>0</v>
      </c>
      <c r="T826" s="77"/>
    </row>
    <row r="827" spans="1:21" s="78" customFormat="1" x14ac:dyDescent="0.2">
      <c r="C827" s="78" t="s">
        <v>561</v>
      </c>
      <c r="F827" s="43"/>
      <c r="G827" s="47"/>
      <c r="H827" s="43"/>
      <c r="I827" s="47"/>
      <c r="J827" s="43"/>
      <c r="K827" s="47"/>
      <c r="L827" s="43"/>
      <c r="M827" s="47"/>
      <c r="N827" s="43"/>
      <c r="O827" s="47"/>
      <c r="P827" s="43"/>
      <c r="Q827" s="47"/>
      <c r="R827" s="43"/>
      <c r="S827" s="5"/>
      <c r="T827" s="77"/>
    </row>
    <row r="828" spans="1:21" s="78" customFormat="1" x14ac:dyDescent="0.2">
      <c r="D828" s="78" t="s">
        <v>562</v>
      </c>
      <c r="F828" s="43">
        <f t="shared" ref="F828" si="241">SUM(H828:L828)</f>
        <v>0</v>
      </c>
      <c r="G828" s="47"/>
      <c r="H828" s="43">
        <v>0</v>
      </c>
      <c r="I828" s="47"/>
      <c r="J828" s="43">
        <v>0</v>
      </c>
      <c r="K828" s="47"/>
      <c r="L828" s="43">
        <v>0</v>
      </c>
      <c r="M828" s="47"/>
      <c r="N828" s="43">
        <v>0</v>
      </c>
      <c r="O828" s="47"/>
      <c r="P828" s="43">
        <v>0</v>
      </c>
      <c r="Q828" s="47"/>
      <c r="R828" s="43">
        <v>0</v>
      </c>
      <c r="S828" s="43">
        <f t="shared" ref="S828" si="242">SUM(N828:P828)-R828-F828</f>
        <v>0</v>
      </c>
      <c r="T828" s="77"/>
    </row>
    <row r="829" spans="1:21" x14ac:dyDescent="0.2">
      <c r="C829" s="6" t="s">
        <v>146</v>
      </c>
      <c r="F829" s="43">
        <f t="shared" si="238"/>
        <v>1869000</v>
      </c>
      <c r="G829" s="47"/>
      <c r="H829" s="43">
        <v>0</v>
      </c>
      <c r="I829" s="47"/>
      <c r="J829" s="43">
        <v>1869000</v>
      </c>
      <c r="K829" s="47"/>
      <c r="L829" s="43">
        <v>0</v>
      </c>
      <c r="M829" s="47"/>
      <c r="N829" s="43">
        <v>667000</v>
      </c>
      <c r="O829" s="47"/>
      <c r="P829" s="43">
        <v>1383000</v>
      </c>
      <c r="Q829" s="47"/>
      <c r="R829" s="43">
        <v>181000</v>
      </c>
      <c r="S829" s="43">
        <f t="shared" ref="S829" si="243">SUM(N829:P829)-R829-F829</f>
        <v>0</v>
      </c>
      <c r="T829" s="12"/>
      <c r="U829" s="78"/>
    </row>
    <row r="830" spans="1:21" x14ac:dyDescent="0.2">
      <c r="C830" s="6" t="s">
        <v>147</v>
      </c>
      <c r="D830" s="6"/>
      <c r="G830" s="47"/>
      <c r="I830" s="47"/>
      <c r="K830" s="47"/>
      <c r="M830" s="47"/>
      <c r="O830" s="47"/>
      <c r="Q830" s="47"/>
      <c r="U830" s="78"/>
    </row>
    <row r="831" spans="1:21" x14ac:dyDescent="0.2">
      <c r="B831" s="9"/>
      <c r="D831" s="6" t="s">
        <v>148</v>
      </c>
      <c r="F831" s="43">
        <f t="shared" si="238"/>
        <v>65000</v>
      </c>
      <c r="G831" s="47"/>
      <c r="H831" s="43">
        <v>0</v>
      </c>
      <c r="I831" s="47"/>
      <c r="J831" s="43">
        <v>65000</v>
      </c>
      <c r="K831" s="47"/>
      <c r="L831" s="43">
        <v>0</v>
      </c>
      <c r="M831" s="47"/>
      <c r="N831" s="43">
        <v>52000</v>
      </c>
      <c r="O831" s="47"/>
      <c r="P831" s="43">
        <v>13000</v>
      </c>
      <c r="Q831" s="47"/>
      <c r="R831" s="43">
        <v>0</v>
      </c>
      <c r="S831" s="43">
        <f t="shared" ref="S831:S836" si="244">SUM(N831:P831)-R831-F831</f>
        <v>0</v>
      </c>
      <c r="T831" s="12"/>
      <c r="U831" s="78"/>
    </row>
    <row r="832" spans="1:21" x14ac:dyDescent="0.2">
      <c r="C832" s="6" t="s">
        <v>349</v>
      </c>
      <c r="F832" s="43">
        <f t="shared" si="238"/>
        <v>6249000</v>
      </c>
      <c r="G832" s="47"/>
      <c r="H832" s="43">
        <v>0</v>
      </c>
      <c r="I832" s="47"/>
      <c r="J832" s="43">
        <v>6216000</v>
      </c>
      <c r="K832" s="47"/>
      <c r="L832" s="43">
        <v>33000</v>
      </c>
      <c r="M832" s="47"/>
      <c r="N832" s="43">
        <v>3305000</v>
      </c>
      <c r="O832" s="47"/>
      <c r="P832" s="43">
        <v>4059000</v>
      </c>
      <c r="Q832" s="47"/>
      <c r="R832" s="43">
        <v>1115000</v>
      </c>
      <c r="S832" s="43">
        <f t="shared" si="244"/>
        <v>0</v>
      </c>
      <c r="T832" s="12"/>
      <c r="U832" s="78"/>
    </row>
    <row r="833" spans="2:21" x14ac:dyDescent="0.2">
      <c r="C833" s="6" t="s">
        <v>340</v>
      </c>
      <c r="F833" s="43">
        <f t="shared" si="238"/>
        <v>47000</v>
      </c>
      <c r="G833" s="47"/>
      <c r="H833" s="43">
        <v>0</v>
      </c>
      <c r="I833" s="47"/>
      <c r="J833" s="43">
        <v>47000</v>
      </c>
      <c r="K833" s="47"/>
      <c r="L833" s="43">
        <v>0</v>
      </c>
      <c r="M833" s="47"/>
      <c r="N833" s="43">
        <v>0</v>
      </c>
      <c r="O833" s="47"/>
      <c r="P833" s="43">
        <v>47000</v>
      </c>
      <c r="Q833" s="47"/>
      <c r="R833" s="43">
        <v>0</v>
      </c>
      <c r="S833" s="43">
        <f t="shared" si="244"/>
        <v>0</v>
      </c>
      <c r="T833" s="12"/>
      <c r="U833" s="78"/>
    </row>
    <row r="834" spans="2:21" x14ac:dyDescent="0.2">
      <c r="B834" s="9"/>
      <c r="C834" s="6" t="s">
        <v>350</v>
      </c>
      <c r="F834" s="43">
        <f t="shared" si="238"/>
        <v>4202000</v>
      </c>
      <c r="G834" s="47"/>
      <c r="H834" s="43">
        <v>0</v>
      </c>
      <c r="I834" s="47"/>
      <c r="J834" s="43">
        <v>4198000</v>
      </c>
      <c r="K834" s="47"/>
      <c r="L834" s="43">
        <v>4000</v>
      </c>
      <c r="M834" s="47"/>
      <c r="N834" s="43">
        <v>2338000</v>
      </c>
      <c r="O834" s="47"/>
      <c r="P834" s="43">
        <v>1863000</v>
      </c>
      <c r="Q834" s="47"/>
      <c r="R834" s="43">
        <v>-1000</v>
      </c>
      <c r="S834" s="43">
        <f t="shared" si="244"/>
        <v>0</v>
      </c>
      <c r="T834" s="12"/>
      <c r="U834" s="78"/>
    </row>
    <row r="835" spans="2:21" x14ac:dyDescent="0.2">
      <c r="B835" s="9"/>
      <c r="C835" s="6" t="s">
        <v>351</v>
      </c>
      <c r="F835" s="43">
        <f t="shared" si="238"/>
        <v>1106000</v>
      </c>
      <c r="G835" s="47"/>
      <c r="H835" s="43">
        <v>0</v>
      </c>
      <c r="I835" s="47"/>
      <c r="J835" s="43">
        <v>1106000</v>
      </c>
      <c r="K835" s="47"/>
      <c r="L835" s="43">
        <v>0</v>
      </c>
      <c r="M835" s="47"/>
      <c r="N835" s="43">
        <v>654000</v>
      </c>
      <c r="O835" s="47"/>
      <c r="P835" s="43">
        <v>452000</v>
      </c>
      <c r="Q835" s="47"/>
      <c r="R835" s="43">
        <v>0</v>
      </c>
      <c r="S835" s="43">
        <f t="shared" si="244"/>
        <v>0</v>
      </c>
      <c r="T835" s="12"/>
      <c r="U835" s="78"/>
    </row>
    <row r="836" spans="2:21" x14ac:dyDescent="0.2">
      <c r="B836" s="9"/>
      <c r="C836" s="6" t="s">
        <v>352</v>
      </c>
      <c r="F836" s="46">
        <f t="shared" ref="F836" si="245">SUM(H836:L836)</f>
        <v>2449000</v>
      </c>
      <c r="G836" s="47"/>
      <c r="H836" s="46">
        <v>0</v>
      </c>
      <c r="I836" s="47"/>
      <c r="J836" s="46">
        <v>2449000</v>
      </c>
      <c r="K836" s="47"/>
      <c r="L836" s="46">
        <v>0</v>
      </c>
      <c r="M836" s="47"/>
      <c r="N836" s="46">
        <v>567000</v>
      </c>
      <c r="O836" s="47"/>
      <c r="P836" s="46">
        <v>1882000</v>
      </c>
      <c r="Q836" s="47"/>
      <c r="R836" s="46">
        <v>0</v>
      </c>
      <c r="S836" s="43">
        <f t="shared" si="244"/>
        <v>0</v>
      </c>
      <c r="T836" s="12"/>
      <c r="U836" s="78"/>
    </row>
    <row r="837" spans="2:21" x14ac:dyDescent="0.2">
      <c r="B837" s="9"/>
      <c r="G837" s="47"/>
      <c r="I837" s="47"/>
      <c r="K837" s="47"/>
      <c r="M837" s="47"/>
      <c r="O837" s="47"/>
      <c r="Q837" s="47"/>
      <c r="T837" s="12"/>
    </row>
    <row r="838" spans="2:21" x14ac:dyDescent="0.2">
      <c r="B838" s="9"/>
      <c r="E838" s="6" t="s">
        <v>4</v>
      </c>
      <c r="F838" s="46">
        <f>SUM(F815:F836)</f>
        <v>33891000</v>
      </c>
      <c r="G838" s="48"/>
      <c r="H838" s="46">
        <f>SUM(H815:H836)</f>
        <v>-4871000</v>
      </c>
      <c r="I838" s="48"/>
      <c r="J838" s="46">
        <f>SUM(J815:J836)</f>
        <v>37193000</v>
      </c>
      <c r="K838" s="48"/>
      <c r="L838" s="46">
        <f>SUM(L815:L836)</f>
        <v>1569000</v>
      </c>
      <c r="M838" s="48"/>
      <c r="N838" s="46">
        <f>SUM(N815:N836)</f>
        <v>17565000</v>
      </c>
      <c r="O838" s="48"/>
      <c r="P838" s="46">
        <f>SUM(P815:P836)</f>
        <v>18039000</v>
      </c>
      <c r="Q838" s="48"/>
      <c r="R838" s="46">
        <f>SUM(R815:R836)</f>
        <v>1713000</v>
      </c>
      <c r="S838" s="43">
        <f t="shared" ref="S838" si="246">SUM(N838:P838)-R838-F838</f>
        <v>0</v>
      </c>
      <c r="T838" s="12"/>
    </row>
    <row r="839" spans="2:21" x14ac:dyDescent="0.2">
      <c r="B839" s="9"/>
      <c r="G839" s="47"/>
      <c r="I839" s="47"/>
      <c r="K839" s="47"/>
      <c r="M839" s="47"/>
      <c r="O839" s="47"/>
      <c r="Q839" s="47"/>
      <c r="T839" s="12"/>
    </row>
    <row r="840" spans="2:21" x14ac:dyDescent="0.2">
      <c r="B840" s="6" t="s">
        <v>353</v>
      </c>
      <c r="F840" s="48"/>
      <c r="G840" s="47"/>
      <c r="H840" s="48"/>
      <c r="I840" s="47"/>
      <c r="J840" s="48"/>
      <c r="K840" s="47"/>
      <c r="L840" s="48"/>
      <c r="M840" s="47"/>
      <c r="N840" s="48"/>
      <c r="O840" s="47"/>
      <c r="P840" s="48"/>
      <c r="Q840" s="47"/>
      <c r="R840" s="48"/>
      <c r="T840" s="12"/>
    </row>
    <row r="841" spans="2:21" x14ac:dyDescent="0.2">
      <c r="C841" s="6" t="s">
        <v>354</v>
      </c>
      <c r="G841" s="47"/>
      <c r="H841" s="48"/>
      <c r="I841" s="47"/>
      <c r="J841" s="48"/>
      <c r="K841" s="47"/>
      <c r="L841" s="48"/>
      <c r="M841" s="47"/>
      <c r="N841" s="48"/>
      <c r="O841" s="47"/>
      <c r="P841" s="48"/>
      <c r="Q841" s="47"/>
      <c r="R841" s="48"/>
      <c r="T841" s="12"/>
    </row>
    <row r="842" spans="2:21" x14ac:dyDescent="0.2">
      <c r="C842" s="6" t="s">
        <v>355</v>
      </c>
      <c r="F842" s="43">
        <f>SUM(H842:L842)</f>
        <v>13000</v>
      </c>
      <c r="G842" s="47"/>
      <c r="H842" s="43">
        <v>0</v>
      </c>
      <c r="I842" s="47"/>
      <c r="J842" s="43">
        <v>13000</v>
      </c>
      <c r="K842" s="47"/>
      <c r="L842" s="43">
        <v>0</v>
      </c>
      <c r="M842" s="47"/>
      <c r="N842" s="43">
        <v>0</v>
      </c>
      <c r="O842" s="47"/>
      <c r="P842" s="43">
        <v>13000</v>
      </c>
      <c r="Q842" s="47"/>
      <c r="R842" s="43">
        <v>0</v>
      </c>
      <c r="S842" s="43">
        <f t="shared" ref="S842:S890" si="247">SUM(N842:P842)-R842-F842</f>
        <v>0</v>
      </c>
      <c r="T842" s="12"/>
    </row>
    <row r="843" spans="2:21" s="78" customFormat="1" x14ac:dyDescent="0.2">
      <c r="C843" s="78" t="s">
        <v>563</v>
      </c>
      <c r="D843" s="53"/>
      <c r="F843" s="43">
        <f>SUM(H843:L843)</f>
        <v>0</v>
      </c>
      <c r="G843" s="47"/>
      <c r="H843" s="43">
        <v>0</v>
      </c>
      <c r="I843" s="47"/>
      <c r="J843" s="43">
        <v>0</v>
      </c>
      <c r="K843" s="47"/>
      <c r="L843" s="43">
        <v>0</v>
      </c>
      <c r="M843" s="47"/>
      <c r="N843" s="43">
        <v>0</v>
      </c>
      <c r="O843" s="47"/>
      <c r="P843" s="43">
        <v>0</v>
      </c>
      <c r="Q843" s="47"/>
      <c r="R843" s="43">
        <v>0</v>
      </c>
      <c r="S843" s="43">
        <f t="shared" si="247"/>
        <v>0</v>
      </c>
      <c r="T843" s="77"/>
    </row>
    <row r="844" spans="2:21" x14ac:dyDescent="0.2">
      <c r="B844" s="9"/>
      <c r="C844" s="6" t="s">
        <v>356</v>
      </c>
      <c r="F844" s="43">
        <f>SUM(H844:L844)</f>
        <v>39000</v>
      </c>
      <c r="G844" s="47"/>
      <c r="H844" s="43">
        <v>0</v>
      </c>
      <c r="I844" s="47"/>
      <c r="J844" s="43">
        <v>39000</v>
      </c>
      <c r="K844" s="47"/>
      <c r="L844" s="43">
        <v>0</v>
      </c>
      <c r="M844" s="47"/>
      <c r="N844" s="43">
        <v>0</v>
      </c>
      <c r="O844" s="47"/>
      <c r="P844" s="43">
        <v>39000</v>
      </c>
      <c r="Q844" s="47"/>
      <c r="R844" s="43">
        <v>0</v>
      </c>
      <c r="S844" s="43">
        <f t="shared" si="247"/>
        <v>0</v>
      </c>
      <c r="T844" s="12"/>
      <c r="U844" s="78"/>
    </row>
    <row r="845" spans="2:21" s="78" customFormat="1" x14ac:dyDescent="0.2">
      <c r="B845" s="53"/>
      <c r="C845" s="78" t="s">
        <v>357</v>
      </c>
      <c r="D845" s="53"/>
      <c r="F845" s="43">
        <f>SUM(H845:L845)</f>
        <v>297000</v>
      </c>
      <c r="G845" s="47"/>
      <c r="H845" s="43">
        <v>0</v>
      </c>
      <c r="I845" s="47"/>
      <c r="J845" s="43">
        <v>297000</v>
      </c>
      <c r="K845" s="47"/>
      <c r="L845" s="43">
        <v>0</v>
      </c>
      <c r="M845" s="47"/>
      <c r="N845" s="43">
        <v>65000</v>
      </c>
      <c r="O845" s="47"/>
      <c r="P845" s="43">
        <v>232000</v>
      </c>
      <c r="Q845" s="47"/>
      <c r="R845" s="43">
        <v>0</v>
      </c>
      <c r="S845" s="43"/>
      <c r="T845" s="77"/>
    </row>
    <row r="846" spans="2:21" x14ac:dyDescent="0.2">
      <c r="B846" s="9"/>
      <c r="C846" s="78" t="s">
        <v>330</v>
      </c>
      <c r="F846" s="46">
        <f>SUM(H846:L846)</f>
        <v>0</v>
      </c>
      <c r="G846" s="47"/>
      <c r="H846" s="46"/>
      <c r="I846" s="47"/>
      <c r="J846" s="46"/>
      <c r="K846" s="47"/>
      <c r="L846" s="46"/>
      <c r="M846" s="47"/>
      <c r="N846" s="46"/>
      <c r="O846" s="47"/>
      <c r="P846" s="46"/>
      <c r="Q846" s="47"/>
      <c r="R846" s="46">
        <v>0</v>
      </c>
      <c r="S846" s="43">
        <f t="shared" si="247"/>
        <v>0</v>
      </c>
      <c r="T846" s="12"/>
      <c r="U846" s="78"/>
    </row>
    <row r="847" spans="2:21" x14ac:dyDescent="0.2">
      <c r="B847" s="9"/>
      <c r="G847" s="47"/>
      <c r="I847" s="47"/>
      <c r="K847" s="47"/>
      <c r="M847" s="47"/>
      <c r="O847" s="47"/>
      <c r="Q847" s="47"/>
      <c r="T847" s="12"/>
    </row>
    <row r="848" spans="2:21" x14ac:dyDescent="0.2">
      <c r="B848" s="9"/>
      <c r="E848" s="6" t="s">
        <v>4</v>
      </c>
      <c r="F848" s="46">
        <f>SUM(F842:F846)</f>
        <v>349000</v>
      </c>
      <c r="G848" s="48"/>
      <c r="H848" s="46">
        <f>SUM(H842:H846)</f>
        <v>0</v>
      </c>
      <c r="I848" s="48"/>
      <c r="J848" s="46">
        <f>SUM(J842:J846)</f>
        <v>349000</v>
      </c>
      <c r="K848" s="48"/>
      <c r="L848" s="46">
        <f>SUM(L842:L846)</f>
        <v>0</v>
      </c>
      <c r="M848" s="48"/>
      <c r="N848" s="46">
        <f>SUM(N842:N846)</f>
        <v>65000</v>
      </c>
      <c r="O848" s="48"/>
      <c r="P848" s="46">
        <f>SUM(P842:P846)</f>
        <v>284000</v>
      </c>
      <c r="Q848" s="48"/>
      <c r="R848" s="46">
        <f>SUM(R842:R846)</f>
        <v>0</v>
      </c>
      <c r="S848" s="43">
        <f t="shared" si="247"/>
        <v>0</v>
      </c>
      <c r="T848" s="12"/>
    </row>
    <row r="849" spans="2:21" x14ac:dyDescent="0.2">
      <c r="B849" s="9"/>
      <c r="G849" s="47"/>
      <c r="I849" s="47"/>
      <c r="K849" s="47"/>
      <c r="M849" s="47"/>
      <c r="O849" s="47"/>
      <c r="Q849" s="47"/>
      <c r="T849" s="12"/>
    </row>
    <row r="850" spans="2:21" x14ac:dyDescent="0.2">
      <c r="B850" s="6" t="s">
        <v>358</v>
      </c>
      <c r="G850" s="47"/>
      <c r="I850" s="47"/>
      <c r="K850" s="47"/>
      <c r="M850" s="47"/>
      <c r="O850" s="47"/>
      <c r="Q850" s="47"/>
      <c r="T850" s="12"/>
    </row>
    <row r="851" spans="2:21" x14ac:dyDescent="0.2">
      <c r="C851" s="6" t="s">
        <v>359</v>
      </c>
      <c r="G851" s="47"/>
      <c r="I851" s="47"/>
      <c r="K851" s="47"/>
      <c r="M851" s="47"/>
      <c r="O851" s="47"/>
      <c r="Q851" s="47"/>
      <c r="T851" s="12"/>
    </row>
    <row r="852" spans="2:21" x14ac:dyDescent="0.2">
      <c r="B852" s="9"/>
      <c r="C852" s="6" t="s">
        <v>360</v>
      </c>
      <c r="F852" s="43">
        <f>SUM(H852:L852)</f>
        <v>6826000</v>
      </c>
      <c r="G852" s="47"/>
      <c r="H852" s="43">
        <v>81000</v>
      </c>
      <c r="I852" s="47"/>
      <c r="J852" s="43">
        <v>6528000</v>
      </c>
      <c r="K852" s="47"/>
      <c r="L852" s="43">
        <v>217000</v>
      </c>
      <c r="M852" s="47"/>
      <c r="N852" s="43">
        <v>3646000</v>
      </c>
      <c r="O852" s="47"/>
      <c r="P852" s="43">
        <v>3850000</v>
      </c>
      <c r="Q852" s="47"/>
      <c r="R852" s="43">
        <v>670000</v>
      </c>
      <c r="S852" s="43">
        <f t="shared" si="247"/>
        <v>0</v>
      </c>
      <c r="T852" s="12"/>
    </row>
    <row r="853" spans="2:21" x14ac:dyDescent="0.2">
      <c r="B853" s="9"/>
      <c r="C853" s="6" t="s">
        <v>361</v>
      </c>
      <c r="F853" s="43">
        <f t="shared" ref="F853:F857" si="248">SUM(H853:L853)</f>
        <v>2665000</v>
      </c>
      <c r="G853" s="47"/>
      <c r="H853" s="43">
        <v>738000</v>
      </c>
      <c r="I853" s="47"/>
      <c r="J853" s="43">
        <v>1788000</v>
      </c>
      <c r="K853" s="47"/>
      <c r="L853" s="43">
        <v>139000</v>
      </c>
      <c r="M853" s="47"/>
      <c r="N853" s="43">
        <v>1577000</v>
      </c>
      <c r="O853" s="47"/>
      <c r="P853" s="43">
        <v>1089000</v>
      </c>
      <c r="Q853" s="47"/>
      <c r="R853" s="43">
        <v>1000</v>
      </c>
      <c r="S853" s="43">
        <f t="shared" si="247"/>
        <v>0</v>
      </c>
      <c r="T853" s="12"/>
      <c r="U853" s="78"/>
    </row>
    <row r="854" spans="2:21" x14ac:dyDescent="0.2">
      <c r="B854" s="9"/>
      <c r="C854" s="6" t="s">
        <v>362</v>
      </c>
      <c r="F854" s="43">
        <f t="shared" si="248"/>
        <v>4256000</v>
      </c>
      <c r="G854" s="47"/>
      <c r="H854" s="43">
        <v>38000</v>
      </c>
      <c r="I854" s="47"/>
      <c r="J854" s="43">
        <v>4213000</v>
      </c>
      <c r="K854" s="47"/>
      <c r="L854" s="43">
        <v>5000</v>
      </c>
      <c r="M854" s="47"/>
      <c r="N854" s="43">
        <v>2781000</v>
      </c>
      <c r="O854" s="47"/>
      <c r="P854" s="43">
        <v>1475000</v>
      </c>
      <c r="Q854" s="47"/>
      <c r="R854" s="43">
        <v>0</v>
      </c>
      <c r="S854" s="43">
        <f t="shared" si="247"/>
        <v>0</v>
      </c>
      <c r="T854" s="12"/>
      <c r="U854" s="78"/>
    </row>
    <row r="855" spans="2:21" x14ac:dyDescent="0.2">
      <c r="B855" s="9"/>
      <c r="C855" s="6" t="s">
        <v>149</v>
      </c>
      <c r="D855" s="15"/>
      <c r="F855" s="43">
        <f t="shared" si="248"/>
        <v>1425000</v>
      </c>
      <c r="G855" s="47"/>
      <c r="H855" s="43">
        <v>1155000</v>
      </c>
      <c r="I855" s="47"/>
      <c r="J855" s="43">
        <v>270000</v>
      </c>
      <c r="K855" s="47"/>
      <c r="L855" s="43">
        <v>0</v>
      </c>
      <c r="M855" s="47"/>
      <c r="N855" s="43">
        <v>779000</v>
      </c>
      <c r="O855" s="47"/>
      <c r="P855" s="43">
        <v>646000</v>
      </c>
      <c r="Q855" s="47"/>
      <c r="R855" s="43">
        <v>0</v>
      </c>
      <c r="S855" s="43">
        <f t="shared" si="247"/>
        <v>0</v>
      </c>
      <c r="T855" s="12"/>
      <c r="U855" s="78"/>
    </row>
    <row r="856" spans="2:21" x14ac:dyDescent="0.2">
      <c r="C856" s="6" t="s">
        <v>363</v>
      </c>
      <c r="F856" s="43">
        <f t="shared" si="248"/>
        <v>31000</v>
      </c>
      <c r="G856" s="47"/>
      <c r="H856" s="43">
        <v>31000</v>
      </c>
      <c r="I856" s="47"/>
      <c r="J856" s="43">
        <v>0</v>
      </c>
      <c r="K856" s="47"/>
      <c r="L856" s="43">
        <v>0</v>
      </c>
      <c r="M856" s="47"/>
      <c r="N856" s="43">
        <v>0</v>
      </c>
      <c r="O856" s="47"/>
      <c r="P856" s="43">
        <v>31000</v>
      </c>
      <c r="Q856" s="47"/>
      <c r="R856" s="43">
        <v>0</v>
      </c>
      <c r="S856" s="43">
        <f t="shared" si="247"/>
        <v>0</v>
      </c>
      <c r="T856" s="12"/>
      <c r="U856" s="78"/>
    </row>
    <row r="857" spans="2:21" x14ac:dyDescent="0.2">
      <c r="B857" s="9"/>
      <c r="C857" s="6" t="s">
        <v>364</v>
      </c>
      <c r="F857" s="43">
        <f t="shared" si="248"/>
        <v>2032000</v>
      </c>
      <c r="G857" s="47"/>
      <c r="H857" s="43">
        <v>1286000</v>
      </c>
      <c r="I857" s="47"/>
      <c r="J857" s="43">
        <v>702000</v>
      </c>
      <c r="K857" s="47"/>
      <c r="L857" s="43">
        <v>44000</v>
      </c>
      <c r="M857" s="47"/>
      <c r="N857" s="43">
        <v>1253000</v>
      </c>
      <c r="O857" s="47"/>
      <c r="P857" s="43">
        <v>780000</v>
      </c>
      <c r="Q857" s="47"/>
      <c r="R857" s="43">
        <v>1000</v>
      </c>
      <c r="S857" s="43">
        <f t="shared" si="247"/>
        <v>0</v>
      </c>
      <c r="T857" s="12"/>
      <c r="U857" s="78"/>
    </row>
    <row r="858" spans="2:21" x14ac:dyDescent="0.2">
      <c r="B858" s="9"/>
      <c r="C858" s="18" t="s">
        <v>331</v>
      </c>
      <c r="F858" s="46">
        <f t="shared" ref="F858" si="249">SUM(H858:L858)</f>
        <v>610000</v>
      </c>
      <c r="G858" s="47"/>
      <c r="H858" s="46">
        <v>53000</v>
      </c>
      <c r="I858" s="47"/>
      <c r="J858" s="46">
        <v>556000</v>
      </c>
      <c r="K858" s="47"/>
      <c r="L858" s="46">
        <v>1000</v>
      </c>
      <c r="M858" s="47"/>
      <c r="N858" s="46">
        <v>305000</v>
      </c>
      <c r="O858" s="47"/>
      <c r="P858" s="46">
        <v>304000</v>
      </c>
      <c r="Q858" s="47"/>
      <c r="R858" s="46">
        <v>-1000</v>
      </c>
      <c r="S858" s="43">
        <f t="shared" si="247"/>
        <v>0</v>
      </c>
      <c r="T858" s="12"/>
      <c r="U858" s="78"/>
    </row>
    <row r="859" spans="2:21" x14ac:dyDescent="0.2">
      <c r="F859" s="48"/>
      <c r="G859" s="47"/>
      <c r="H859" s="48"/>
      <c r="I859" s="47"/>
      <c r="J859" s="48"/>
      <c r="K859" s="47"/>
      <c r="L859" s="48"/>
      <c r="M859" s="47"/>
      <c r="N859" s="48"/>
      <c r="O859" s="47"/>
      <c r="P859" s="48"/>
      <c r="Q859" s="47"/>
      <c r="R859" s="48"/>
      <c r="T859" s="12"/>
    </row>
    <row r="860" spans="2:21" x14ac:dyDescent="0.2">
      <c r="E860" s="6" t="s">
        <v>4</v>
      </c>
      <c r="F860" s="46">
        <f>SUM(F852:F858)</f>
        <v>17845000</v>
      </c>
      <c r="G860" s="48"/>
      <c r="H860" s="46">
        <f>SUM(H852:H858)</f>
        <v>3382000</v>
      </c>
      <c r="I860" s="48"/>
      <c r="J860" s="46">
        <f>SUM(J852:J858)</f>
        <v>14057000</v>
      </c>
      <c r="K860" s="48"/>
      <c r="L860" s="46">
        <f>SUM(L852:L858)</f>
        <v>406000</v>
      </c>
      <c r="M860" s="48"/>
      <c r="N860" s="46">
        <f>SUM(N852:N858)</f>
        <v>10341000</v>
      </c>
      <c r="O860" s="48"/>
      <c r="P860" s="46">
        <f>SUM(P852:P858)</f>
        <v>8175000</v>
      </c>
      <c r="Q860" s="48"/>
      <c r="R860" s="46">
        <f>SUM(R852:R858)</f>
        <v>671000</v>
      </c>
      <c r="S860" s="43">
        <f t="shared" si="247"/>
        <v>0</v>
      </c>
      <c r="T860" s="12"/>
    </row>
    <row r="861" spans="2:21" x14ac:dyDescent="0.2">
      <c r="F861" s="48"/>
      <c r="G861" s="47"/>
      <c r="H861" s="48"/>
      <c r="I861" s="47"/>
      <c r="J861" s="48"/>
      <c r="K861" s="47"/>
      <c r="L861" s="48"/>
      <c r="M861" s="47"/>
      <c r="N861" s="48"/>
      <c r="O861" s="47"/>
      <c r="P861" s="48"/>
      <c r="Q861" s="47"/>
      <c r="R861" s="48"/>
      <c r="T861" s="12"/>
    </row>
    <row r="862" spans="2:21" x14ac:dyDescent="0.2">
      <c r="B862" s="6" t="s">
        <v>150</v>
      </c>
      <c r="D862" s="6"/>
      <c r="F862" s="48"/>
      <c r="G862" s="47"/>
      <c r="H862" s="48"/>
      <c r="I862" s="47"/>
      <c r="J862" s="48"/>
      <c r="K862" s="47"/>
      <c r="L862" s="48"/>
      <c r="M862" s="47"/>
      <c r="N862" s="48"/>
      <c r="O862" s="47"/>
      <c r="P862" s="48"/>
      <c r="Q862" s="47"/>
      <c r="R862" s="48"/>
      <c r="T862" s="12"/>
    </row>
    <row r="863" spans="2:21" x14ac:dyDescent="0.2">
      <c r="C863" s="6" t="s">
        <v>337</v>
      </c>
      <c r="D863" s="6"/>
      <c r="F863" s="48"/>
      <c r="G863" s="47"/>
      <c r="H863" s="48"/>
      <c r="I863" s="47"/>
      <c r="J863" s="48"/>
      <c r="K863" s="47"/>
      <c r="L863" s="48"/>
      <c r="M863" s="47"/>
      <c r="N863" s="48"/>
      <c r="O863" s="47"/>
      <c r="P863" s="48"/>
      <c r="Q863" s="47"/>
      <c r="R863" s="48"/>
      <c r="T863" s="12"/>
    </row>
    <row r="864" spans="2:21" x14ac:dyDescent="0.2">
      <c r="C864" s="6" t="s">
        <v>365</v>
      </c>
      <c r="F864" s="43">
        <f>SUM(H864:L864)</f>
        <v>1017000</v>
      </c>
      <c r="G864" s="47"/>
      <c r="H864" s="43">
        <v>634000</v>
      </c>
      <c r="I864" s="47"/>
      <c r="J864" s="43">
        <v>383000</v>
      </c>
      <c r="K864" s="47"/>
      <c r="L864" s="43">
        <v>0</v>
      </c>
      <c r="M864" s="47"/>
      <c r="N864" s="43">
        <v>605000</v>
      </c>
      <c r="O864" s="47"/>
      <c r="P864" s="43">
        <v>496000</v>
      </c>
      <c r="Q864" s="47"/>
      <c r="R864" s="43">
        <v>84000</v>
      </c>
      <c r="S864" s="43">
        <f t="shared" si="247"/>
        <v>0</v>
      </c>
      <c r="T864" s="12"/>
    </row>
    <row r="865" spans="2:21" x14ac:dyDescent="0.2">
      <c r="B865" s="9"/>
      <c r="C865" s="6" t="s">
        <v>366</v>
      </c>
      <c r="F865" s="46">
        <f>SUM(H865:L865)</f>
        <v>4334000</v>
      </c>
      <c r="G865" s="47"/>
      <c r="H865" s="46">
        <v>3776000</v>
      </c>
      <c r="I865" s="47"/>
      <c r="J865" s="46">
        <v>553000</v>
      </c>
      <c r="K865" s="47"/>
      <c r="L865" s="46">
        <v>5000</v>
      </c>
      <c r="M865" s="47"/>
      <c r="N865" s="46">
        <v>2560000</v>
      </c>
      <c r="O865" s="47"/>
      <c r="P865" s="46">
        <v>1792000</v>
      </c>
      <c r="Q865" s="47"/>
      <c r="R865" s="46">
        <v>18000</v>
      </c>
      <c r="S865" s="43">
        <f t="shared" si="247"/>
        <v>0</v>
      </c>
      <c r="T865" s="12"/>
      <c r="U865" s="78"/>
    </row>
    <row r="866" spans="2:21" x14ac:dyDescent="0.2">
      <c r="B866" s="9"/>
      <c r="G866" s="47"/>
      <c r="I866" s="47"/>
      <c r="K866" s="47"/>
      <c r="M866" s="47"/>
      <c r="O866" s="47"/>
      <c r="Q866" s="47"/>
      <c r="T866" s="12"/>
    </row>
    <row r="867" spans="2:21" x14ac:dyDescent="0.2">
      <c r="B867" s="9"/>
      <c r="E867" s="6" t="s">
        <v>4</v>
      </c>
      <c r="F867" s="46">
        <f>SUM(F864:F865)</f>
        <v>5351000</v>
      </c>
      <c r="G867" s="48"/>
      <c r="H867" s="46">
        <f>SUM(H864:H865)</f>
        <v>4410000</v>
      </c>
      <c r="I867" s="48"/>
      <c r="J867" s="46">
        <f>SUM(J864:J865)</f>
        <v>936000</v>
      </c>
      <c r="K867" s="48"/>
      <c r="L867" s="46">
        <f>SUM(L864:L865)</f>
        <v>5000</v>
      </c>
      <c r="M867" s="48"/>
      <c r="N867" s="46">
        <f>SUM(N864:N865)</f>
        <v>3165000</v>
      </c>
      <c r="O867" s="48"/>
      <c r="P867" s="46">
        <f>SUM(P864:P865)</f>
        <v>2288000</v>
      </c>
      <c r="Q867" s="48"/>
      <c r="R867" s="46">
        <f>SUM(R864:R865)</f>
        <v>102000</v>
      </c>
      <c r="S867" s="43">
        <f t="shared" si="247"/>
        <v>0</v>
      </c>
      <c r="T867" s="12"/>
    </row>
    <row r="868" spans="2:21" x14ac:dyDescent="0.2">
      <c r="B868" s="9"/>
      <c r="F868" s="48"/>
      <c r="G868" s="47"/>
      <c r="H868" s="48"/>
      <c r="I868" s="47"/>
      <c r="J868" s="48"/>
      <c r="K868" s="47"/>
      <c r="L868" s="48"/>
      <c r="M868" s="47"/>
      <c r="N868" s="48"/>
      <c r="O868" s="47"/>
      <c r="P868" s="48"/>
      <c r="Q868" s="47"/>
      <c r="R868" s="48"/>
      <c r="T868" s="12"/>
    </row>
    <row r="869" spans="2:21" x14ac:dyDescent="0.2">
      <c r="B869" s="6" t="s">
        <v>151</v>
      </c>
      <c r="D869" s="6"/>
      <c r="G869" s="47"/>
      <c r="I869" s="47"/>
      <c r="K869" s="47"/>
      <c r="M869" s="47"/>
      <c r="O869" s="47"/>
      <c r="Q869" s="47"/>
      <c r="T869" s="12"/>
    </row>
    <row r="870" spans="2:21" x14ac:dyDescent="0.2">
      <c r="C870" s="6" t="s">
        <v>152</v>
      </c>
      <c r="D870" s="6"/>
      <c r="G870" s="47"/>
      <c r="I870" s="47"/>
      <c r="K870" s="47"/>
      <c r="M870" s="47"/>
      <c r="O870" s="47"/>
      <c r="Q870" s="47"/>
      <c r="T870" s="12"/>
    </row>
    <row r="871" spans="2:21" x14ac:dyDescent="0.2">
      <c r="B871" s="9"/>
      <c r="C871" s="6" t="s">
        <v>367</v>
      </c>
      <c r="E871" s="18"/>
      <c r="F871" s="43">
        <f>SUM(H871:L871)</f>
        <v>4559000</v>
      </c>
      <c r="G871" s="47"/>
      <c r="H871" s="43">
        <v>1000000</v>
      </c>
      <c r="I871" s="47"/>
      <c r="J871" s="43">
        <v>3559000</v>
      </c>
      <c r="K871" s="47"/>
      <c r="L871" s="43">
        <v>0</v>
      </c>
      <c r="M871" s="47"/>
      <c r="N871" s="43">
        <v>2281000</v>
      </c>
      <c r="O871" s="47"/>
      <c r="P871" s="43">
        <v>2319000</v>
      </c>
      <c r="Q871" s="47"/>
      <c r="R871" s="43">
        <v>41000</v>
      </c>
      <c r="S871" s="43">
        <f t="shared" si="247"/>
        <v>0</v>
      </c>
      <c r="T871" s="12"/>
    </row>
    <row r="872" spans="2:21" x14ac:dyDescent="0.2">
      <c r="C872" s="6" t="s">
        <v>368</v>
      </c>
      <c r="F872" s="46">
        <f>SUM(H872:L872)</f>
        <v>8957000</v>
      </c>
      <c r="G872" s="47"/>
      <c r="H872" s="46">
        <v>8444000</v>
      </c>
      <c r="I872" s="47"/>
      <c r="J872" s="46">
        <v>513000</v>
      </c>
      <c r="K872" s="47"/>
      <c r="L872" s="46">
        <v>0</v>
      </c>
      <c r="M872" s="47"/>
      <c r="N872" s="46">
        <v>4869000</v>
      </c>
      <c r="O872" s="47"/>
      <c r="P872" s="46">
        <v>4096000</v>
      </c>
      <c r="Q872" s="47"/>
      <c r="R872" s="46">
        <v>8000</v>
      </c>
      <c r="S872" s="43">
        <f t="shared" si="247"/>
        <v>0</v>
      </c>
      <c r="T872" s="12"/>
      <c r="U872" s="78"/>
    </row>
    <row r="873" spans="2:21" x14ac:dyDescent="0.2">
      <c r="G873" s="47"/>
      <c r="I873" s="47"/>
      <c r="K873" s="47"/>
      <c r="M873" s="47"/>
      <c r="O873" s="47"/>
      <c r="Q873" s="47"/>
      <c r="T873" s="12"/>
    </row>
    <row r="874" spans="2:21" x14ac:dyDescent="0.2">
      <c r="E874" s="6" t="s">
        <v>4</v>
      </c>
      <c r="F874" s="46">
        <f>SUM(F871:F872)</f>
        <v>13516000</v>
      </c>
      <c r="G874" s="48"/>
      <c r="H874" s="46">
        <f>SUM(H871:H872)</f>
        <v>9444000</v>
      </c>
      <c r="I874" s="48"/>
      <c r="J874" s="46">
        <f>SUM(J871:J872)</f>
        <v>4072000</v>
      </c>
      <c r="K874" s="48"/>
      <c r="L874" s="46">
        <f>SUM(L871:L872)</f>
        <v>0</v>
      </c>
      <c r="M874" s="48"/>
      <c r="N874" s="46">
        <f>SUM(N871:N872)</f>
        <v>7150000</v>
      </c>
      <c r="O874" s="48"/>
      <c r="P874" s="46">
        <f>SUM(P871:P872)</f>
        <v>6415000</v>
      </c>
      <c r="Q874" s="48"/>
      <c r="R874" s="46">
        <f>SUM(R871:R872)</f>
        <v>49000</v>
      </c>
      <c r="S874" s="43">
        <f t="shared" si="247"/>
        <v>0</v>
      </c>
      <c r="T874" s="12"/>
    </row>
    <row r="875" spans="2:21" x14ac:dyDescent="0.2">
      <c r="F875" s="48"/>
      <c r="G875" s="47"/>
      <c r="H875" s="48"/>
      <c r="I875" s="47"/>
      <c r="J875" s="48"/>
      <c r="K875" s="47"/>
      <c r="L875" s="48"/>
      <c r="M875" s="47"/>
      <c r="N875" s="48"/>
      <c r="O875" s="47"/>
      <c r="P875" s="48"/>
      <c r="Q875" s="47"/>
      <c r="R875" s="48"/>
      <c r="T875" s="12"/>
    </row>
    <row r="876" spans="2:21" x14ac:dyDescent="0.2">
      <c r="B876" s="6" t="s">
        <v>369</v>
      </c>
      <c r="F876" s="48"/>
      <c r="G876" s="47"/>
      <c r="H876" s="48"/>
      <c r="I876" s="47"/>
      <c r="J876" s="48"/>
      <c r="K876" s="47"/>
      <c r="L876" s="48"/>
      <c r="M876" s="47"/>
      <c r="N876" s="48"/>
      <c r="O876" s="47"/>
      <c r="P876" s="48"/>
      <c r="Q876" s="47"/>
      <c r="R876" s="48"/>
      <c r="T876" s="12"/>
    </row>
    <row r="877" spans="2:21" x14ac:dyDescent="0.2">
      <c r="B877" s="9"/>
      <c r="C877" s="6" t="s">
        <v>370</v>
      </c>
      <c r="F877" s="43">
        <f>SUM(H877:L877)</f>
        <v>0</v>
      </c>
      <c r="G877" s="47"/>
      <c r="H877" s="43">
        <v>-14658000</v>
      </c>
      <c r="I877" s="47"/>
      <c r="J877" s="43">
        <v>14658000</v>
      </c>
      <c r="K877" s="47"/>
      <c r="L877" s="43">
        <v>0</v>
      </c>
      <c r="M877" s="47"/>
      <c r="N877" s="43">
        <v>0</v>
      </c>
      <c r="O877" s="47"/>
      <c r="P877" s="43">
        <v>0</v>
      </c>
      <c r="Q877" s="47"/>
      <c r="R877" s="43">
        <v>0</v>
      </c>
      <c r="S877" s="43">
        <f t="shared" si="247"/>
        <v>0</v>
      </c>
      <c r="T877" s="12"/>
    </row>
    <row r="878" spans="2:21" x14ac:dyDescent="0.2">
      <c r="B878" s="9"/>
      <c r="C878" s="6" t="s">
        <v>371</v>
      </c>
      <c r="F878" s="46">
        <f>SUM(H878:L878)</f>
        <v>61585000</v>
      </c>
      <c r="G878" s="47"/>
      <c r="H878" s="46">
        <v>13000</v>
      </c>
      <c r="I878" s="47"/>
      <c r="J878" s="46">
        <v>61559000</v>
      </c>
      <c r="K878" s="47"/>
      <c r="L878" s="46">
        <v>13000</v>
      </c>
      <c r="M878" s="47"/>
      <c r="N878" s="46">
        <v>12113000</v>
      </c>
      <c r="O878" s="47"/>
      <c r="P878" s="46">
        <v>52420000</v>
      </c>
      <c r="Q878" s="47"/>
      <c r="R878" s="46">
        <v>2948000</v>
      </c>
      <c r="S878" s="43">
        <f t="shared" si="247"/>
        <v>0</v>
      </c>
      <c r="T878" s="12"/>
      <c r="U878" s="78"/>
    </row>
    <row r="879" spans="2:21" x14ac:dyDescent="0.2">
      <c r="B879" s="9"/>
      <c r="G879" s="47"/>
      <c r="I879" s="47"/>
      <c r="K879" s="47"/>
      <c r="M879" s="47"/>
      <c r="O879" s="47"/>
      <c r="Q879" s="47"/>
      <c r="T879" s="12"/>
    </row>
    <row r="880" spans="2:21" x14ac:dyDescent="0.2">
      <c r="B880" s="9"/>
      <c r="E880" s="6" t="s">
        <v>4</v>
      </c>
      <c r="F880" s="46">
        <f>SUM(F877:F878)</f>
        <v>61585000</v>
      </c>
      <c r="G880" s="48"/>
      <c r="H880" s="46">
        <f>SUM(H877:H878)</f>
        <v>-14645000</v>
      </c>
      <c r="I880" s="48"/>
      <c r="J880" s="46">
        <f>SUM(J877:J878)</f>
        <v>76217000</v>
      </c>
      <c r="K880" s="48"/>
      <c r="L880" s="46">
        <f>SUM(L877:L878)</f>
        <v>13000</v>
      </c>
      <c r="M880" s="48"/>
      <c r="N880" s="46">
        <f>SUM(N877:N878)</f>
        <v>12113000</v>
      </c>
      <c r="O880" s="48"/>
      <c r="P880" s="46">
        <f>SUM(P877:P878)</f>
        <v>52420000</v>
      </c>
      <c r="Q880" s="48"/>
      <c r="R880" s="46">
        <f>SUM(R877:R878)</f>
        <v>2948000</v>
      </c>
      <c r="S880" s="43">
        <f t="shared" si="247"/>
        <v>0</v>
      </c>
      <c r="T880" s="12"/>
    </row>
    <row r="881" spans="1:21" x14ac:dyDescent="0.2">
      <c r="B881" s="9"/>
      <c r="G881" s="47"/>
      <c r="I881" s="47"/>
      <c r="K881" s="47"/>
      <c r="M881" s="47"/>
      <c r="O881" s="47"/>
      <c r="Q881" s="47"/>
      <c r="T881" s="12"/>
    </row>
    <row r="882" spans="1:21" x14ac:dyDescent="0.2">
      <c r="B882" s="16" t="s">
        <v>372</v>
      </c>
      <c r="F882" s="48"/>
      <c r="G882" s="47"/>
      <c r="H882" s="48"/>
      <c r="I882" s="47"/>
      <c r="J882" s="48"/>
      <c r="K882" s="47"/>
      <c r="L882" s="48"/>
      <c r="M882" s="47"/>
      <c r="N882" s="48"/>
      <c r="O882" s="47"/>
      <c r="P882" s="48"/>
      <c r="Q882" s="47"/>
      <c r="R882" s="48"/>
      <c r="T882" s="12"/>
    </row>
    <row r="883" spans="1:21" x14ac:dyDescent="0.2">
      <c r="A883" s="11"/>
      <c r="B883" s="9"/>
      <c r="C883" s="6" t="s">
        <v>154</v>
      </c>
      <c r="F883" s="43">
        <f>SUM(H883:L883)</f>
        <v>1771000</v>
      </c>
      <c r="G883" s="47"/>
      <c r="H883" s="43">
        <v>357000</v>
      </c>
      <c r="I883" s="47"/>
      <c r="J883" s="43">
        <v>1413000</v>
      </c>
      <c r="K883" s="47"/>
      <c r="L883" s="43">
        <v>1000</v>
      </c>
      <c r="M883" s="47"/>
      <c r="N883" s="43">
        <v>194000</v>
      </c>
      <c r="O883" s="47"/>
      <c r="P883" s="43">
        <v>2993000</v>
      </c>
      <c r="Q883" s="47"/>
      <c r="R883" s="43">
        <v>1416000</v>
      </c>
      <c r="S883" s="43">
        <f t="shared" si="247"/>
        <v>0</v>
      </c>
      <c r="T883" s="12"/>
      <c r="U883" s="18"/>
    </row>
    <row r="884" spans="1:21" s="78" customFormat="1" x14ac:dyDescent="0.2">
      <c r="A884" s="11"/>
      <c r="B884" s="53"/>
      <c r="C884" s="78" t="s">
        <v>153</v>
      </c>
      <c r="D884" s="18"/>
      <c r="F884" s="43">
        <f>SUM(H884:L884)</f>
        <v>203000</v>
      </c>
      <c r="G884" s="47"/>
      <c r="H884" s="43">
        <v>203000</v>
      </c>
      <c r="I884" s="47"/>
      <c r="J884" s="43">
        <v>0</v>
      </c>
      <c r="K884" s="47"/>
      <c r="L884" s="43">
        <v>0</v>
      </c>
      <c r="M884" s="47"/>
      <c r="N884" s="43">
        <v>0</v>
      </c>
      <c r="O884" s="47"/>
      <c r="P884" s="43">
        <v>203000</v>
      </c>
      <c r="Q884" s="47"/>
      <c r="R884" s="43">
        <v>0</v>
      </c>
      <c r="S884" s="43">
        <f>SUM(N884:P884)-R884-F884</f>
        <v>0</v>
      </c>
      <c r="T884" s="77"/>
      <c r="U884" s="18"/>
    </row>
    <row r="885" spans="1:21" s="78" customFormat="1" x14ac:dyDescent="0.2">
      <c r="A885" s="11"/>
      <c r="B885" s="53"/>
      <c r="C885" s="78" t="s">
        <v>130</v>
      </c>
      <c r="D885" s="53"/>
      <c r="F885" s="43">
        <f>SUM(H885:L885)</f>
        <v>0</v>
      </c>
      <c r="G885" s="47"/>
      <c r="H885" s="43">
        <v>0</v>
      </c>
      <c r="I885" s="47"/>
      <c r="J885" s="43">
        <v>0</v>
      </c>
      <c r="K885" s="47"/>
      <c r="L885" s="43">
        <v>0</v>
      </c>
      <c r="M885" s="47"/>
      <c r="N885" s="43">
        <v>0</v>
      </c>
      <c r="O885" s="47"/>
      <c r="P885" s="43">
        <v>0</v>
      </c>
      <c r="Q885" s="47"/>
      <c r="R885" s="43">
        <v>0</v>
      </c>
      <c r="S885" s="43">
        <f>SUM(N885:P885)-R885-F885</f>
        <v>0</v>
      </c>
      <c r="T885" s="77"/>
      <c r="U885" s="18"/>
    </row>
    <row r="886" spans="1:21" s="18" customFormat="1" x14ac:dyDescent="0.2">
      <c r="A886" s="6"/>
      <c r="B886" s="9"/>
      <c r="C886" s="78" t="s">
        <v>297</v>
      </c>
      <c r="E886" s="6"/>
      <c r="F886" s="46">
        <f>SUM(H886:L886)</f>
        <v>0</v>
      </c>
      <c r="G886" s="47"/>
      <c r="H886" s="46">
        <v>0</v>
      </c>
      <c r="I886" s="47"/>
      <c r="J886" s="46">
        <v>0</v>
      </c>
      <c r="K886" s="47"/>
      <c r="L886" s="46">
        <v>0</v>
      </c>
      <c r="M886" s="47"/>
      <c r="N886" s="46">
        <v>0</v>
      </c>
      <c r="O886" s="47"/>
      <c r="P886" s="46">
        <v>0</v>
      </c>
      <c r="Q886" s="47"/>
      <c r="R886" s="46">
        <v>0</v>
      </c>
      <c r="S886" s="43">
        <f>SUM(N886:P886)-R886-F886</f>
        <v>0</v>
      </c>
      <c r="T886" s="12"/>
    </row>
    <row r="887" spans="1:21" x14ac:dyDescent="0.2">
      <c r="B887" s="9"/>
      <c r="G887" s="47"/>
      <c r="I887" s="47"/>
      <c r="K887" s="47"/>
      <c r="M887" s="47"/>
      <c r="O887" s="47"/>
      <c r="Q887" s="47"/>
      <c r="T887" s="12"/>
    </row>
    <row r="888" spans="1:21" x14ac:dyDescent="0.2">
      <c r="E888" s="6" t="s">
        <v>4</v>
      </c>
      <c r="F888" s="46">
        <f>SUM(F883:F886)</f>
        <v>1974000</v>
      </c>
      <c r="G888" s="48"/>
      <c r="H888" s="46">
        <f>SUM(H883:H886)</f>
        <v>560000</v>
      </c>
      <c r="I888" s="48"/>
      <c r="J888" s="46">
        <f>SUM(J883:J886)</f>
        <v>1413000</v>
      </c>
      <c r="K888" s="48"/>
      <c r="L888" s="46">
        <f>SUM(L883:L886)</f>
        <v>1000</v>
      </c>
      <c r="M888" s="48"/>
      <c r="N888" s="46">
        <f>SUM(N883:N886)</f>
        <v>194000</v>
      </c>
      <c r="O888" s="48"/>
      <c r="P888" s="46">
        <f>SUM(P883:P886)</f>
        <v>3196000</v>
      </c>
      <c r="Q888" s="48"/>
      <c r="R888" s="46">
        <f>SUM(R883:R886)</f>
        <v>1416000</v>
      </c>
      <c r="S888" s="43">
        <f t="shared" si="247"/>
        <v>0</v>
      </c>
      <c r="T888" s="12"/>
    </row>
    <row r="889" spans="1:21" ht="13.5" customHeight="1" x14ac:dyDescent="0.2">
      <c r="G889" s="47"/>
      <c r="I889" s="47"/>
      <c r="K889" s="47"/>
      <c r="M889" s="47"/>
      <c r="O889" s="47"/>
      <c r="Q889" s="47"/>
      <c r="T889" s="12"/>
    </row>
    <row r="890" spans="1:21" x14ac:dyDescent="0.2">
      <c r="A890" s="18"/>
      <c r="B890" s="9"/>
      <c r="E890" s="6" t="s">
        <v>373</v>
      </c>
      <c r="F890" s="46">
        <f>F811+F838+F848+F860+F867+F874+F880+F888</f>
        <v>152482000</v>
      </c>
      <c r="G890" s="47"/>
      <c r="H890" s="46">
        <f>H811+H838+H848+H860+H867+H874+H880+H888</f>
        <v>73000</v>
      </c>
      <c r="I890" s="47"/>
      <c r="J890" s="46">
        <f>J811+J838+J848+J860+J867+J874+J880+J888</f>
        <v>150268000</v>
      </c>
      <c r="K890" s="47"/>
      <c r="L890" s="46">
        <f>L811+L838+L848+L860+L867+L874+L880+L888</f>
        <v>2141000</v>
      </c>
      <c r="M890" s="47"/>
      <c r="N890" s="46">
        <f>N811+N838+N848+N860+N867+N874+N880+N888</f>
        <v>58767000</v>
      </c>
      <c r="O890" s="47"/>
      <c r="P890" s="46">
        <f>P811+P838+P848+P860+P867+P874+P880+P888</f>
        <v>102669000</v>
      </c>
      <c r="Q890" s="47"/>
      <c r="R890" s="46">
        <f>R811+R838+R848+R860+R867+R874+R880+R888</f>
        <v>8954000</v>
      </c>
      <c r="S890" s="43">
        <f t="shared" si="247"/>
        <v>0</v>
      </c>
      <c r="T890" s="12"/>
    </row>
    <row r="891" spans="1:21" x14ac:dyDescent="0.2">
      <c r="B891" s="9"/>
      <c r="G891" s="47"/>
      <c r="I891" s="47"/>
      <c r="K891" s="47"/>
      <c r="M891" s="47"/>
      <c r="O891" s="47"/>
      <c r="Q891" s="47"/>
      <c r="T891" s="12"/>
    </row>
    <row r="892" spans="1:21" x14ac:dyDescent="0.2">
      <c r="A892" s="11" t="s">
        <v>15</v>
      </c>
      <c r="G892" s="47"/>
      <c r="I892" s="47"/>
      <c r="K892" s="47"/>
      <c r="M892" s="47"/>
      <c r="O892" s="47"/>
      <c r="Q892" s="47"/>
      <c r="T892" s="12"/>
    </row>
    <row r="893" spans="1:21" x14ac:dyDescent="0.2">
      <c r="F893" s="48"/>
      <c r="G893" s="47"/>
      <c r="H893" s="48"/>
      <c r="I893" s="47"/>
      <c r="J893" s="48"/>
      <c r="K893" s="47"/>
      <c r="L893" s="48"/>
      <c r="M893" s="47"/>
      <c r="N893" s="48"/>
      <c r="O893" s="47"/>
      <c r="P893" s="48"/>
      <c r="Q893" s="47"/>
      <c r="R893" s="48"/>
      <c r="T893" s="12"/>
    </row>
    <row r="894" spans="1:21" x14ac:dyDescent="0.2">
      <c r="B894" s="6" t="s">
        <v>374</v>
      </c>
      <c r="F894" s="48"/>
      <c r="G894" s="47"/>
      <c r="H894" s="48"/>
      <c r="I894" s="47"/>
      <c r="J894" s="48"/>
      <c r="K894" s="47"/>
      <c r="L894" s="48"/>
      <c r="M894" s="47"/>
      <c r="N894" s="48"/>
      <c r="O894" s="47"/>
      <c r="P894" s="48"/>
      <c r="Q894" s="47"/>
      <c r="R894" s="48"/>
      <c r="T894" s="12"/>
    </row>
    <row r="895" spans="1:21" x14ac:dyDescent="0.2">
      <c r="B895" s="9"/>
      <c r="C895" s="6" t="s">
        <v>375</v>
      </c>
      <c r="F895" s="43">
        <f>SUM(H895:L895)</f>
        <v>1317000</v>
      </c>
      <c r="G895" s="47"/>
      <c r="H895" s="43">
        <v>1166000</v>
      </c>
      <c r="I895" s="47"/>
      <c r="J895" s="43">
        <v>143000</v>
      </c>
      <c r="K895" s="47"/>
      <c r="L895" s="43">
        <v>8000</v>
      </c>
      <c r="M895" s="47"/>
      <c r="N895" s="43">
        <v>732000</v>
      </c>
      <c r="O895" s="47"/>
      <c r="P895" s="43">
        <v>589000</v>
      </c>
      <c r="Q895" s="47"/>
      <c r="R895" s="43">
        <v>4000</v>
      </c>
      <c r="S895" s="43">
        <f t="shared" ref="S895:S910" si="250">SUM(N895:P895)-R895-F895</f>
        <v>0</v>
      </c>
      <c r="T895" s="12"/>
    </row>
    <row r="896" spans="1:21" s="78" customFormat="1" x14ac:dyDescent="0.2">
      <c r="B896" s="53"/>
      <c r="C896" s="78" t="s">
        <v>534</v>
      </c>
      <c r="D896" s="53"/>
      <c r="F896" s="43">
        <f t="shared" ref="F896:F905" si="251">SUM(H896:L896)</f>
        <v>45000</v>
      </c>
      <c r="G896" s="47"/>
      <c r="H896" s="43">
        <v>45000</v>
      </c>
      <c r="I896" s="47"/>
      <c r="J896" s="43">
        <v>0</v>
      </c>
      <c r="K896" s="47"/>
      <c r="L896" s="43">
        <v>0</v>
      </c>
      <c r="M896" s="47"/>
      <c r="N896" s="43">
        <v>0</v>
      </c>
      <c r="O896" s="47"/>
      <c r="P896" s="43">
        <v>45000</v>
      </c>
      <c r="Q896" s="47"/>
      <c r="R896" s="43">
        <v>0</v>
      </c>
      <c r="S896" s="43">
        <f t="shared" si="250"/>
        <v>0</v>
      </c>
      <c r="T896" s="77"/>
    </row>
    <row r="897" spans="2:21" x14ac:dyDescent="0.2">
      <c r="C897" s="6" t="s">
        <v>376</v>
      </c>
      <c r="F897" s="43">
        <f t="shared" si="251"/>
        <v>15779000</v>
      </c>
      <c r="G897" s="47"/>
      <c r="H897" s="43">
        <v>10704000</v>
      </c>
      <c r="I897" s="47"/>
      <c r="J897" s="43">
        <v>4575000</v>
      </c>
      <c r="K897" s="47"/>
      <c r="L897" s="43">
        <v>500000</v>
      </c>
      <c r="M897" s="47"/>
      <c r="N897" s="43">
        <v>13838000</v>
      </c>
      <c r="O897" s="47"/>
      <c r="P897" s="43">
        <v>11620000</v>
      </c>
      <c r="Q897" s="47"/>
      <c r="R897" s="43">
        <v>9679000</v>
      </c>
      <c r="S897" s="43">
        <f t="shared" si="250"/>
        <v>0</v>
      </c>
      <c r="T897" s="12"/>
      <c r="U897" s="78"/>
    </row>
    <row r="898" spans="2:21" s="78" customFormat="1" x14ac:dyDescent="0.2">
      <c r="C898" s="78" t="s">
        <v>289</v>
      </c>
      <c r="D898" s="53"/>
      <c r="F898" s="43">
        <f t="shared" ref="F898" si="252">SUM(H898:L898)</f>
        <v>0</v>
      </c>
      <c r="G898" s="47"/>
      <c r="H898" s="43">
        <v>-27512000</v>
      </c>
      <c r="I898" s="47"/>
      <c r="J898" s="43">
        <v>27512000</v>
      </c>
      <c r="K898" s="47"/>
      <c r="L898" s="43">
        <v>0</v>
      </c>
      <c r="M898" s="47"/>
      <c r="N898" s="43">
        <v>0</v>
      </c>
      <c r="O898" s="47"/>
      <c r="P898" s="43">
        <v>0</v>
      </c>
      <c r="Q898" s="47"/>
      <c r="R898" s="43">
        <v>0</v>
      </c>
      <c r="S898" s="43">
        <f t="shared" ref="S898" si="253">SUM(N898:P898)-R898-F898</f>
        <v>0</v>
      </c>
      <c r="T898" s="77"/>
    </row>
    <row r="899" spans="2:21" x14ac:dyDescent="0.2">
      <c r="C899" s="6" t="s">
        <v>377</v>
      </c>
      <c r="F899" s="43">
        <f t="shared" si="251"/>
        <v>2492000</v>
      </c>
      <c r="G899" s="47"/>
      <c r="H899" s="43">
        <v>0</v>
      </c>
      <c r="I899" s="47"/>
      <c r="J899" s="43">
        <v>2492000</v>
      </c>
      <c r="K899" s="47"/>
      <c r="L899" s="43">
        <v>0</v>
      </c>
      <c r="M899" s="47"/>
      <c r="N899" s="43">
        <v>1255000</v>
      </c>
      <c r="O899" s="47"/>
      <c r="P899" s="43">
        <v>1251000</v>
      </c>
      <c r="Q899" s="47"/>
      <c r="R899" s="43">
        <v>14000</v>
      </c>
      <c r="S899" s="43">
        <f t="shared" si="250"/>
        <v>0</v>
      </c>
      <c r="T899" s="12"/>
      <c r="U899" s="78"/>
    </row>
    <row r="900" spans="2:21" x14ac:dyDescent="0.2">
      <c r="C900" s="6" t="s">
        <v>378</v>
      </c>
      <c r="F900" s="43">
        <f t="shared" si="251"/>
        <v>1507000</v>
      </c>
      <c r="G900" s="47"/>
      <c r="H900" s="43">
        <v>301000</v>
      </c>
      <c r="I900" s="47"/>
      <c r="J900" s="43">
        <v>1206000</v>
      </c>
      <c r="K900" s="47"/>
      <c r="L900" s="43">
        <v>0</v>
      </c>
      <c r="M900" s="47"/>
      <c r="N900" s="43">
        <v>765000</v>
      </c>
      <c r="O900" s="47"/>
      <c r="P900" s="43">
        <v>756000</v>
      </c>
      <c r="Q900" s="47"/>
      <c r="R900" s="43">
        <v>14000</v>
      </c>
      <c r="S900" s="43">
        <f t="shared" si="250"/>
        <v>0</v>
      </c>
      <c r="T900" s="12"/>
      <c r="U900" s="78"/>
    </row>
    <row r="901" spans="2:21" s="78" customFormat="1" x14ac:dyDescent="0.2">
      <c r="C901" s="78" t="s">
        <v>522</v>
      </c>
      <c r="D901" s="53"/>
      <c r="F901" s="43">
        <f t="shared" ref="F901" si="254">SUM(H901:L901)</f>
        <v>1619000</v>
      </c>
      <c r="G901" s="47"/>
      <c r="H901" s="43">
        <v>1189000</v>
      </c>
      <c r="I901" s="47"/>
      <c r="J901" s="43">
        <v>430000</v>
      </c>
      <c r="K901" s="47"/>
      <c r="L901" s="43">
        <v>0</v>
      </c>
      <c r="M901" s="47"/>
      <c r="N901" s="43">
        <v>1123000</v>
      </c>
      <c r="O901" s="47"/>
      <c r="P901" s="43">
        <v>496000</v>
      </c>
      <c r="Q901" s="47"/>
      <c r="R901" s="43">
        <v>0</v>
      </c>
      <c r="S901" s="43">
        <f t="shared" ref="S901" si="255">SUM(N901:P901)-R901-F901</f>
        <v>0</v>
      </c>
      <c r="T901" s="77"/>
    </row>
    <row r="902" spans="2:21" x14ac:dyDescent="0.2">
      <c r="B902" s="9"/>
      <c r="C902" s="6" t="s">
        <v>379</v>
      </c>
      <c r="F902" s="43">
        <f t="shared" si="251"/>
        <v>1980000</v>
      </c>
      <c r="G902" s="47"/>
      <c r="H902" s="43">
        <v>1026000</v>
      </c>
      <c r="I902" s="47"/>
      <c r="J902" s="43">
        <v>954000</v>
      </c>
      <c r="K902" s="47"/>
      <c r="L902" s="43">
        <v>0</v>
      </c>
      <c r="M902" s="47"/>
      <c r="N902" s="43">
        <v>883000</v>
      </c>
      <c r="O902" s="47"/>
      <c r="P902" s="43">
        <v>1240000</v>
      </c>
      <c r="Q902" s="47"/>
      <c r="R902" s="43">
        <v>143000</v>
      </c>
      <c r="S902" s="43">
        <f t="shared" si="250"/>
        <v>0</v>
      </c>
      <c r="T902" s="12"/>
      <c r="U902" s="78"/>
    </row>
    <row r="903" spans="2:21" x14ac:dyDescent="0.2">
      <c r="B903" s="9"/>
      <c r="C903" s="6" t="s">
        <v>155</v>
      </c>
      <c r="D903" s="6"/>
      <c r="G903" s="47"/>
      <c r="I903" s="47"/>
      <c r="K903" s="47"/>
      <c r="M903" s="47"/>
      <c r="O903" s="47"/>
      <c r="Q903" s="47"/>
      <c r="U903" s="78"/>
    </row>
    <row r="904" spans="2:21" x14ac:dyDescent="0.2">
      <c r="B904" s="9"/>
      <c r="D904" s="6" t="s">
        <v>156</v>
      </c>
      <c r="F904" s="43">
        <f t="shared" si="251"/>
        <v>15020000</v>
      </c>
      <c r="G904" s="47"/>
      <c r="H904" s="43">
        <v>10154000</v>
      </c>
      <c r="I904" s="47"/>
      <c r="J904" s="43">
        <v>4866000</v>
      </c>
      <c r="K904" s="47"/>
      <c r="L904" s="43">
        <v>0</v>
      </c>
      <c r="M904" s="47"/>
      <c r="N904" s="43">
        <v>6504000</v>
      </c>
      <c r="O904" s="47"/>
      <c r="P904" s="43">
        <v>10284000</v>
      </c>
      <c r="Q904" s="47"/>
      <c r="R904" s="43">
        <v>1768000</v>
      </c>
      <c r="S904" s="43">
        <f t="shared" si="250"/>
        <v>0</v>
      </c>
      <c r="T904" s="12"/>
      <c r="U904" s="78"/>
    </row>
    <row r="905" spans="2:21" x14ac:dyDescent="0.2">
      <c r="B905" s="9"/>
      <c r="C905" s="6" t="s">
        <v>380</v>
      </c>
      <c r="F905" s="43">
        <f t="shared" si="251"/>
        <v>4235000</v>
      </c>
      <c r="G905" s="47"/>
      <c r="H905" s="43">
        <v>3962000</v>
      </c>
      <c r="I905" s="47"/>
      <c r="J905" s="43">
        <v>273000</v>
      </c>
      <c r="K905" s="47"/>
      <c r="L905" s="43">
        <v>0</v>
      </c>
      <c r="M905" s="47"/>
      <c r="N905" s="43">
        <v>2338000</v>
      </c>
      <c r="O905" s="47"/>
      <c r="P905" s="43">
        <v>2025000</v>
      </c>
      <c r="Q905" s="47"/>
      <c r="R905" s="43">
        <v>128000</v>
      </c>
      <c r="S905" s="43">
        <f t="shared" si="250"/>
        <v>0</v>
      </c>
      <c r="T905" s="12"/>
      <c r="U905" s="78"/>
    </row>
    <row r="906" spans="2:21" s="78" customFormat="1" x14ac:dyDescent="0.2">
      <c r="B906" s="53"/>
      <c r="C906" s="78" t="s">
        <v>381</v>
      </c>
      <c r="D906" s="53"/>
      <c r="F906" s="43">
        <f t="shared" ref="F906:F907" si="256">SUM(H906:L906)</f>
        <v>1976000</v>
      </c>
      <c r="G906" s="47"/>
      <c r="H906" s="43">
        <v>1850000</v>
      </c>
      <c r="I906" s="47"/>
      <c r="J906" s="43">
        <v>126000</v>
      </c>
      <c r="K906" s="47"/>
      <c r="L906" s="43">
        <v>0</v>
      </c>
      <c r="M906" s="47"/>
      <c r="N906" s="43">
        <v>991000</v>
      </c>
      <c r="O906" s="47"/>
      <c r="P906" s="43">
        <v>986000</v>
      </c>
      <c r="Q906" s="47"/>
      <c r="R906" s="43">
        <v>1000</v>
      </c>
      <c r="S906" s="43">
        <f t="shared" ref="S906:S907" si="257">SUM(N906:P906)-R906-F906</f>
        <v>0</v>
      </c>
      <c r="T906" s="77"/>
    </row>
    <row r="907" spans="2:21" s="78" customFormat="1" x14ac:dyDescent="0.2">
      <c r="B907" s="53"/>
      <c r="C907" s="78" t="s">
        <v>523</v>
      </c>
      <c r="D907" s="53"/>
      <c r="F907" s="43">
        <f t="shared" si="256"/>
        <v>1953000</v>
      </c>
      <c r="G907" s="47"/>
      <c r="H907" s="43">
        <v>1635000</v>
      </c>
      <c r="I907" s="47"/>
      <c r="J907" s="43">
        <v>318000</v>
      </c>
      <c r="K907" s="47"/>
      <c r="L907" s="43">
        <v>0</v>
      </c>
      <c r="M907" s="47"/>
      <c r="N907" s="43">
        <v>1168000</v>
      </c>
      <c r="O907" s="47"/>
      <c r="P907" s="43">
        <v>786000</v>
      </c>
      <c r="Q907" s="47"/>
      <c r="R907" s="43">
        <v>1000</v>
      </c>
      <c r="S907" s="43">
        <f t="shared" si="257"/>
        <v>0</v>
      </c>
      <c r="T907" s="77"/>
    </row>
    <row r="908" spans="2:21" x14ac:dyDescent="0.2">
      <c r="B908" s="9"/>
      <c r="C908" s="6" t="s">
        <v>524</v>
      </c>
      <c r="F908" s="46">
        <f t="shared" ref="F908" si="258">SUM(H908:L908)</f>
        <v>4511000</v>
      </c>
      <c r="G908" s="47"/>
      <c r="H908" s="46">
        <v>4076000</v>
      </c>
      <c r="I908" s="47"/>
      <c r="J908" s="46">
        <v>434000</v>
      </c>
      <c r="K908" s="47"/>
      <c r="L908" s="46">
        <v>1000</v>
      </c>
      <c r="M908" s="47"/>
      <c r="N908" s="46">
        <v>2626000</v>
      </c>
      <c r="O908" s="47"/>
      <c r="P908" s="46">
        <v>1885000</v>
      </c>
      <c r="Q908" s="47"/>
      <c r="R908" s="46">
        <v>0</v>
      </c>
      <c r="S908" s="43">
        <f t="shared" si="250"/>
        <v>0</v>
      </c>
      <c r="T908" s="12"/>
      <c r="U908" s="78"/>
    </row>
    <row r="909" spans="2:21" x14ac:dyDescent="0.2">
      <c r="F909" s="48"/>
      <c r="G909" s="47"/>
      <c r="H909" s="48"/>
      <c r="I909" s="47"/>
      <c r="J909" s="48"/>
      <c r="K909" s="47"/>
      <c r="L909" s="48"/>
      <c r="M909" s="47"/>
      <c r="N909" s="48"/>
      <c r="O909" s="47"/>
      <c r="P909" s="48"/>
      <c r="Q909" s="47"/>
      <c r="R909" s="48"/>
      <c r="T909" s="12"/>
    </row>
    <row r="910" spans="2:21" x14ac:dyDescent="0.2">
      <c r="E910" s="6" t="s">
        <v>4</v>
      </c>
      <c r="F910" s="46">
        <f>SUM(F895:F908)</f>
        <v>52434000</v>
      </c>
      <c r="G910" s="47"/>
      <c r="H910" s="46">
        <f>SUM(H895:H908)</f>
        <v>8596000</v>
      </c>
      <c r="I910" s="47"/>
      <c r="J910" s="46">
        <f>SUM(J895:J908)</f>
        <v>43329000</v>
      </c>
      <c r="K910" s="47"/>
      <c r="L910" s="46">
        <f>SUM(L895:L908)</f>
        <v>509000</v>
      </c>
      <c r="M910" s="47"/>
      <c r="N910" s="46">
        <f>SUM(N895:N908)</f>
        <v>32223000</v>
      </c>
      <c r="O910" s="47"/>
      <c r="P910" s="46">
        <f>SUM(P895:P908)</f>
        <v>31963000</v>
      </c>
      <c r="Q910" s="47"/>
      <c r="R910" s="46">
        <f>SUM(R895:R908)</f>
        <v>11752000</v>
      </c>
      <c r="S910" s="43">
        <f t="shared" si="250"/>
        <v>0</v>
      </c>
      <c r="T910" s="12"/>
    </row>
    <row r="911" spans="2:21" x14ac:dyDescent="0.2">
      <c r="F911" s="48"/>
      <c r="G911" s="47"/>
      <c r="H911" s="48"/>
      <c r="I911" s="47"/>
      <c r="J911" s="48"/>
      <c r="K911" s="47"/>
      <c r="L911" s="48"/>
      <c r="M911" s="47"/>
      <c r="N911" s="48"/>
      <c r="O911" s="47"/>
      <c r="P911" s="48"/>
      <c r="Q911" s="47"/>
      <c r="R911" s="48"/>
      <c r="T911" s="12"/>
    </row>
    <row r="912" spans="2:21" x14ac:dyDescent="0.2">
      <c r="B912" s="6" t="s">
        <v>382</v>
      </c>
      <c r="F912" s="48"/>
      <c r="G912" s="47"/>
      <c r="H912" s="48"/>
      <c r="I912" s="47"/>
      <c r="J912" s="48"/>
      <c r="K912" s="47"/>
      <c r="L912" s="48"/>
      <c r="M912" s="47"/>
      <c r="N912" s="48"/>
      <c r="O912" s="47"/>
      <c r="P912" s="48"/>
      <c r="Q912" s="47"/>
      <c r="R912" s="48"/>
      <c r="T912" s="12"/>
    </row>
    <row r="913" spans="1:21" x14ac:dyDescent="0.2">
      <c r="C913" s="6" t="s">
        <v>157</v>
      </c>
      <c r="D913" s="6"/>
    </row>
    <row r="914" spans="1:21" x14ac:dyDescent="0.2">
      <c r="D914" s="6" t="s">
        <v>158</v>
      </c>
      <c r="F914" s="43">
        <f>SUM(H914:L914)</f>
        <v>2423000</v>
      </c>
      <c r="G914" s="47"/>
      <c r="H914" s="43">
        <v>2369000</v>
      </c>
      <c r="I914" s="47"/>
      <c r="J914" s="43">
        <v>54000</v>
      </c>
      <c r="K914" s="47"/>
      <c r="L914" s="43">
        <v>0</v>
      </c>
      <c r="M914" s="47"/>
      <c r="N914" s="43">
        <v>1449000</v>
      </c>
      <c r="O914" s="47"/>
      <c r="P914" s="43">
        <v>973000</v>
      </c>
      <c r="Q914" s="47"/>
      <c r="R914" s="43">
        <v>-1000</v>
      </c>
      <c r="S914" s="43">
        <f t="shared" ref="S914" si="259">SUM(N914:P914)-R914-F914</f>
        <v>0</v>
      </c>
      <c r="T914" s="12"/>
    </row>
    <row r="915" spans="1:21" s="78" customFormat="1" x14ac:dyDescent="0.2">
      <c r="C915" s="78" t="s">
        <v>157</v>
      </c>
      <c r="D915" s="53"/>
      <c r="F915" s="43"/>
      <c r="G915" s="44"/>
      <c r="H915" s="43"/>
      <c r="I915" s="43"/>
      <c r="J915" s="43"/>
      <c r="K915" s="43"/>
      <c r="L915" s="43"/>
      <c r="M915" s="43"/>
      <c r="N915" s="43"/>
      <c r="O915" s="43"/>
      <c r="P915" s="43"/>
      <c r="Q915" s="43"/>
      <c r="R915" s="43"/>
      <c r="S915" s="5"/>
    </row>
    <row r="916" spans="1:21" x14ac:dyDescent="0.2">
      <c r="B916" s="9"/>
      <c r="D916" s="6" t="s">
        <v>159</v>
      </c>
      <c r="F916" s="43">
        <f t="shared" ref="F916:F921" si="260">SUM(H916:L916)</f>
        <v>12769000</v>
      </c>
      <c r="G916" s="47"/>
      <c r="H916" s="43">
        <v>3235000</v>
      </c>
      <c r="I916" s="47"/>
      <c r="J916" s="43">
        <v>9534000</v>
      </c>
      <c r="K916" s="47"/>
      <c r="L916" s="43">
        <v>0</v>
      </c>
      <c r="M916" s="47"/>
      <c r="N916" s="43">
        <v>7015000</v>
      </c>
      <c r="O916" s="47"/>
      <c r="P916" s="43">
        <v>9093000</v>
      </c>
      <c r="Q916" s="47"/>
      <c r="R916" s="43">
        <v>3339000</v>
      </c>
      <c r="S916" s="43">
        <f t="shared" ref="S916" si="261">SUM(N916:P916)-R916-F916</f>
        <v>0</v>
      </c>
      <c r="T916" s="12"/>
      <c r="U916" s="78"/>
    </row>
    <row r="917" spans="1:21" s="78" customFormat="1" x14ac:dyDescent="0.2">
      <c r="C917" s="78" t="s">
        <v>157</v>
      </c>
      <c r="D917" s="53"/>
      <c r="F917" s="43"/>
      <c r="G917" s="44"/>
      <c r="H917" s="43"/>
      <c r="I917" s="43"/>
      <c r="J917" s="43"/>
      <c r="K917" s="43"/>
      <c r="L917" s="43"/>
      <c r="M917" s="43"/>
      <c r="N917" s="43"/>
      <c r="O917" s="43"/>
      <c r="P917" s="43"/>
      <c r="Q917" s="43"/>
      <c r="R917" s="43"/>
      <c r="S917" s="5"/>
    </row>
    <row r="918" spans="1:21" x14ac:dyDescent="0.2">
      <c r="D918" s="6" t="s">
        <v>160</v>
      </c>
      <c r="F918" s="43">
        <f t="shared" si="260"/>
        <v>2437000</v>
      </c>
      <c r="G918" s="47"/>
      <c r="H918" s="43">
        <v>1623000</v>
      </c>
      <c r="I918" s="47"/>
      <c r="J918" s="43">
        <v>814000</v>
      </c>
      <c r="K918" s="47"/>
      <c r="L918" s="43">
        <v>0</v>
      </c>
      <c r="M918" s="47"/>
      <c r="N918" s="43">
        <v>1519000</v>
      </c>
      <c r="O918" s="47"/>
      <c r="P918" s="43">
        <v>918000</v>
      </c>
      <c r="Q918" s="47"/>
      <c r="R918" s="43">
        <v>0</v>
      </c>
      <c r="S918" s="43">
        <f t="shared" ref="S918:S922" si="262">SUM(N918:P918)-R918-F918</f>
        <v>0</v>
      </c>
      <c r="T918" s="12"/>
      <c r="U918" s="78"/>
    </row>
    <row r="919" spans="1:21" x14ac:dyDescent="0.2">
      <c r="C919" s="6" t="s">
        <v>383</v>
      </c>
      <c r="F919" s="43">
        <f t="shared" si="260"/>
        <v>-277000</v>
      </c>
      <c r="G919" s="47"/>
      <c r="H919" s="43">
        <v>1000</v>
      </c>
      <c r="I919" s="47"/>
      <c r="J919" s="43">
        <v>-278000</v>
      </c>
      <c r="K919" s="47"/>
      <c r="L919" s="43">
        <v>0</v>
      </c>
      <c r="M919" s="47"/>
      <c r="N919" s="43">
        <v>0</v>
      </c>
      <c r="O919" s="47"/>
      <c r="P919" s="43">
        <v>-278000</v>
      </c>
      <c r="Q919" s="47"/>
      <c r="R919" s="43">
        <v>-1000</v>
      </c>
      <c r="S919" s="43">
        <f t="shared" si="262"/>
        <v>0</v>
      </c>
      <c r="T919" s="12"/>
      <c r="U919" s="78"/>
    </row>
    <row r="920" spans="1:21" x14ac:dyDescent="0.2">
      <c r="C920" s="6" t="s">
        <v>384</v>
      </c>
      <c r="F920" s="43">
        <f t="shared" si="260"/>
        <v>445000</v>
      </c>
      <c r="G920" s="47"/>
      <c r="H920" s="43">
        <v>314000</v>
      </c>
      <c r="I920" s="47"/>
      <c r="J920" s="43">
        <v>131000</v>
      </c>
      <c r="K920" s="47"/>
      <c r="L920" s="43">
        <v>0</v>
      </c>
      <c r="M920" s="47"/>
      <c r="N920" s="43">
        <v>251000</v>
      </c>
      <c r="O920" s="47"/>
      <c r="P920" s="43">
        <v>208000</v>
      </c>
      <c r="Q920" s="47"/>
      <c r="R920" s="43">
        <v>14000</v>
      </c>
      <c r="S920" s="43">
        <f t="shared" si="262"/>
        <v>0</v>
      </c>
      <c r="T920" s="12"/>
      <c r="U920" s="78"/>
    </row>
    <row r="921" spans="1:21" x14ac:dyDescent="0.2">
      <c r="C921" s="6" t="s">
        <v>385</v>
      </c>
      <c r="F921" s="43">
        <f t="shared" si="260"/>
        <v>2005000</v>
      </c>
      <c r="G921" s="47"/>
      <c r="H921" s="43">
        <v>1066000</v>
      </c>
      <c r="I921" s="47"/>
      <c r="J921" s="43">
        <v>939000</v>
      </c>
      <c r="K921" s="47"/>
      <c r="L921" s="43">
        <v>0</v>
      </c>
      <c r="M921" s="47"/>
      <c r="N921" s="43">
        <v>1296000</v>
      </c>
      <c r="O921" s="47"/>
      <c r="P921" s="43">
        <v>708000</v>
      </c>
      <c r="Q921" s="47"/>
      <c r="R921" s="43">
        <v>-1000</v>
      </c>
      <c r="S921" s="43">
        <f t="shared" si="262"/>
        <v>0</v>
      </c>
      <c r="T921" s="12"/>
      <c r="U921" s="78"/>
    </row>
    <row r="922" spans="1:21" x14ac:dyDescent="0.2">
      <c r="C922" s="6" t="s">
        <v>386</v>
      </c>
      <c r="F922" s="46">
        <f>SUM(H922:L922)</f>
        <v>22865000</v>
      </c>
      <c r="G922" s="47"/>
      <c r="H922" s="46">
        <v>5889000</v>
      </c>
      <c r="I922" s="47"/>
      <c r="J922" s="46">
        <v>16257000</v>
      </c>
      <c r="K922" s="47"/>
      <c r="L922" s="46">
        <v>719000</v>
      </c>
      <c r="M922" s="47"/>
      <c r="N922" s="46">
        <v>12526000</v>
      </c>
      <c r="O922" s="47"/>
      <c r="P922" s="46">
        <v>10388000</v>
      </c>
      <c r="Q922" s="47"/>
      <c r="R922" s="46">
        <v>49000</v>
      </c>
      <c r="S922" s="43">
        <f t="shared" si="262"/>
        <v>0</v>
      </c>
      <c r="T922" s="12"/>
      <c r="U922" s="78"/>
    </row>
    <row r="923" spans="1:21" x14ac:dyDescent="0.2">
      <c r="G923" s="47"/>
      <c r="I923" s="47"/>
      <c r="K923" s="47"/>
      <c r="M923" s="47"/>
      <c r="O923" s="47"/>
      <c r="Q923" s="47"/>
      <c r="T923" s="12"/>
    </row>
    <row r="924" spans="1:21" x14ac:dyDescent="0.2">
      <c r="A924" s="11"/>
      <c r="B924" s="11"/>
      <c r="E924" s="6" t="s">
        <v>4</v>
      </c>
      <c r="F924" s="46">
        <f>SUM(F914:F922)</f>
        <v>42667000</v>
      </c>
      <c r="G924" s="47"/>
      <c r="H924" s="46">
        <f>SUM(H914:H922)</f>
        <v>14497000</v>
      </c>
      <c r="I924" s="47"/>
      <c r="J924" s="46">
        <f>SUM(J914:J922)</f>
        <v>27451000</v>
      </c>
      <c r="K924" s="47"/>
      <c r="L924" s="46">
        <f>SUM(L914:L922)</f>
        <v>719000</v>
      </c>
      <c r="M924" s="47"/>
      <c r="N924" s="46">
        <f>SUM(N914:N922)</f>
        <v>24056000</v>
      </c>
      <c r="O924" s="47"/>
      <c r="P924" s="46">
        <f>SUM(P914:P922)</f>
        <v>22010000</v>
      </c>
      <c r="Q924" s="47"/>
      <c r="R924" s="46">
        <f>SUM(R914:R922)</f>
        <v>3399000</v>
      </c>
      <c r="S924" s="43">
        <f t="shared" ref="S924" si="263">SUM(N924:P924)-R924-F924</f>
        <v>0</v>
      </c>
      <c r="T924" s="12"/>
    </row>
    <row r="925" spans="1:21" x14ac:dyDescent="0.2">
      <c r="G925" s="47"/>
      <c r="I925" s="47"/>
      <c r="K925" s="47"/>
      <c r="M925" s="47"/>
      <c r="O925" s="47"/>
      <c r="Q925" s="47"/>
      <c r="T925" s="12"/>
    </row>
    <row r="926" spans="1:21" x14ac:dyDescent="0.2">
      <c r="B926" s="6" t="s">
        <v>387</v>
      </c>
      <c r="G926" s="47"/>
      <c r="I926" s="47"/>
      <c r="K926" s="47"/>
      <c r="M926" s="47"/>
      <c r="O926" s="47"/>
      <c r="Q926" s="47"/>
      <c r="T926" s="12"/>
    </row>
    <row r="927" spans="1:21" x14ac:dyDescent="0.2">
      <c r="C927" s="6" t="s">
        <v>388</v>
      </c>
      <c r="F927" s="43">
        <f>SUM(H927:L927)</f>
        <v>0</v>
      </c>
      <c r="G927" s="47"/>
      <c r="I927" s="47"/>
      <c r="K927" s="47"/>
      <c r="M927" s="47"/>
      <c r="O927" s="47"/>
      <c r="Q927" s="47"/>
      <c r="S927" s="43">
        <f t="shared" ref="S927:S947" si="264">SUM(N927:P927)-R927-F927</f>
        <v>0</v>
      </c>
      <c r="T927" s="12"/>
    </row>
    <row r="928" spans="1:21" x14ac:dyDescent="0.2">
      <c r="B928" s="9"/>
      <c r="C928" s="6" t="s">
        <v>389</v>
      </c>
      <c r="F928" s="43">
        <f t="shared" ref="F928:F946" si="265">SUM(H928:L928)</f>
        <v>571000</v>
      </c>
      <c r="G928" s="47"/>
      <c r="H928" s="43">
        <v>100000</v>
      </c>
      <c r="I928" s="47"/>
      <c r="J928" s="43">
        <v>471000</v>
      </c>
      <c r="K928" s="47"/>
      <c r="L928" s="43">
        <v>0</v>
      </c>
      <c r="M928" s="47"/>
      <c r="N928" s="43">
        <v>550000</v>
      </c>
      <c r="O928" s="47"/>
      <c r="P928" s="43">
        <v>307000</v>
      </c>
      <c r="Q928" s="47"/>
      <c r="R928" s="43">
        <v>286000</v>
      </c>
      <c r="S928" s="43">
        <f t="shared" si="264"/>
        <v>0</v>
      </c>
      <c r="T928" s="12"/>
      <c r="U928" s="78"/>
    </row>
    <row r="929" spans="2:21" x14ac:dyDescent="0.2">
      <c r="B929" s="9"/>
      <c r="C929" s="6" t="s">
        <v>390</v>
      </c>
      <c r="F929" s="43">
        <f t="shared" si="265"/>
        <v>597000</v>
      </c>
      <c r="G929" s="47"/>
      <c r="H929" s="43">
        <v>0</v>
      </c>
      <c r="I929" s="47"/>
      <c r="J929" s="43">
        <v>597000</v>
      </c>
      <c r="K929" s="47"/>
      <c r="L929" s="43">
        <v>0</v>
      </c>
      <c r="M929" s="47"/>
      <c r="N929" s="43">
        <v>423000</v>
      </c>
      <c r="O929" s="47"/>
      <c r="P929" s="43">
        <v>197000</v>
      </c>
      <c r="Q929" s="47"/>
      <c r="R929" s="43">
        <v>23000</v>
      </c>
      <c r="S929" s="43">
        <f t="shared" si="264"/>
        <v>0</v>
      </c>
      <c r="T929" s="12"/>
      <c r="U929" s="78"/>
    </row>
    <row r="930" spans="2:21" x14ac:dyDescent="0.2">
      <c r="B930" s="9"/>
      <c r="C930" s="6" t="s">
        <v>391</v>
      </c>
      <c r="F930" s="43">
        <f t="shared" si="265"/>
        <v>8742000</v>
      </c>
      <c r="G930" s="47"/>
      <c r="H930" s="43">
        <v>4200000</v>
      </c>
      <c r="I930" s="47"/>
      <c r="J930" s="43">
        <v>4439000</v>
      </c>
      <c r="K930" s="47"/>
      <c r="L930" s="43">
        <v>103000</v>
      </c>
      <c r="M930" s="47"/>
      <c r="N930" s="43">
        <v>4254000</v>
      </c>
      <c r="O930" s="47"/>
      <c r="P930" s="43">
        <v>4757000</v>
      </c>
      <c r="Q930" s="47"/>
      <c r="R930" s="43">
        <v>269000</v>
      </c>
      <c r="S930" s="43">
        <f t="shared" si="264"/>
        <v>0</v>
      </c>
      <c r="T930" s="12"/>
      <c r="U930" s="78"/>
    </row>
    <row r="931" spans="2:21" x14ac:dyDescent="0.2">
      <c r="B931" s="9"/>
      <c r="C931" s="6" t="s">
        <v>578</v>
      </c>
      <c r="F931" s="43">
        <f t="shared" si="265"/>
        <v>125000</v>
      </c>
      <c r="G931" s="47"/>
      <c r="H931" s="43">
        <v>0</v>
      </c>
      <c r="I931" s="47"/>
      <c r="J931" s="43">
        <v>125000</v>
      </c>
      <c r="K931" s="47"/>
      <c r="L931" s="43">
        <v>0</v>
      </c>
      <c r="M931" s="47"/>
      <c r="N931" s="43">
        <v>0</v>
      </c>
      <c r="O931" s="47"/>
      <c r="P931" s="43">
        <v>125000</v>
      </c>
      <c r="Q931" s="47"/>
      <c r="R931" s="43">
        <v>0</v>
      </c>
      <c r="S931" s="43">
        <f t="shared" si="264"/>
        <v>0</v>
      </c>
      <c r="T931" s="12"/>
      <c r="U931" s="78"/>
    </row>
    <row r="932" spans="2:21" s="78" customFormat="1" x14ac:dyDescent="0.2">
      <c r="B932" s="53"/>
      <c r="C932" s="78" t="s">
        <v>525</v>
      </c>
      <c r="D932" s="53"/>
      <c r="F932" s="43">
        <f t="shared" ref="F932" si="266">SUM(H932:L932)</f>
        <v>-226000</v>
      </c>
      <c r="G932" s="47"/>
      <c r="H932" s="43">
        <v>0</v>
      </c>
      <c r="I932" s="47"/>
      <c r="J932" s="43">
        <v>-226000</v>
      </c>
      <c r="K932" s="47"/>
      <c r="L932" s="43">
        <v>0</v>
      </c>
      <c r="M932" s="47"/>
      <c r="N932" s="43">
        <v>0</v>
      </c>
      <c r="O932" s="47"/>
      <c r="P932" s="43">
        <v>-190000</v>
      </c>
      <c r="Q932" s="47"/>
      <c r="R932" s="43">
        <v>36000</v>
      </c>
      <c r="S932" s="43">
        <f t="shared" ref="S932" si="267">SUM(N932:P932)-R932-F932</f>
        <v>0</v>
      </c>
      <c r="T932" s="77"/>
    </row>
    <row r="933" spans="2:21" x14ac:dyDescent="0.2">
      <c r="B933" s="9"/>
      <c r="C933" s="6" t="s">
        <v>22</v>
      </c>
      <c r="F933" s="43">
        <f t="shared" si="265"/>
        <v>-15056000</v>
      </c>
      <c r="G933" s="47"/>
      <c r="H933" s="43">
        <v>179000</v>
      </c>
      <c r="I933" s="47"/>
      <c r="J933" s="43">
        <v>-15235000</v>
      </c>
      <c r="K933" s="47"/>
      <c r="L933" s="43">
        <v>0</v>
      </c>
      <c r="M933" s="47"/>
      <c r="N933" s="43">
        <v>226000</v>
      </c>
      <c r="O933" s="47"/>
      <c r="P933" s="43">
        <v>-291000</v>
      </c>
      <c r="Q933" s="47"/>
      <c r="R933" s="43">
        <v>14991000</v>
      </c>
      <c r="S933" s="43">
        <f t="shared" si="264"/>
        <v>0</v>
      </c>
      <c r="T933" s="12"/>
      <c r="U933" s="78"/>
    </row>
    <row r="934" spans="2:21" x14ac:dyDescent="0.2">
      <c r="B934" s="9"/>
      <c r="C934" s="6" t="s">
        <v>392</v>
      </c>
      <c r="F934" s="43">
        <f t="shared" si="265"/>
        <v>12573000</v>
      </c>
      <c r="G934" s="47"/>
      <c r="H934" s="43">
        <v>12064000</v>
      </c>
      <c r="I934" s="47"/>
      <c r="J934" s="43">
        <v>509000</v>
      </c>
      <c r="K934" s="47"/>
      <c r="L934" s="43">
        <v>0</v>
      </c>
      <c r="M934" s="47"/>
      <c r="N934" s="43">
        <v>8954000</v>
      </c>
      <c r="O934" s="47"/>
      <c r="P934" s="43">
        <v>9038000</v>
      </c>
      <c r="Q934" s="47"/>
      <c r="R934" s="43">
        <v>5419000</v>
      </c>
      <c r="S934" s="43">
        <f t="shared" si="264"/>
        <v>0</v>
      </c>
      <c r="T934" s="12"/>
      <c r="U934" s="78"/>
    </row>
    <row r="935" spans="2:21" x14ac:dyDescent="0.2">
      <c r="C935" s="6" t="s">
        <v>393</v>
      </c>
      <c r="F935" s="43">
        <f t="shared" si="265"/>
        <v>2987000</v>
      </c>
      <c r="G935" s="47"/>
      <c r="H935" s="43">
        <v>2309000</v>
      </c>
      <c r="I935" s="47"/>
      <c r="J935" s="43">
        <v>678000</v>
      </c>
      <c r="K935" s="47"/>
      <c r="L935" s="43">
        <v>0</v>
      </c>
      <c r="M935" s="47"/>
      <c r="N935" s="43">
        <v>1412000</v>
      </c>
      <c r="O935" s="47"/>
      <c r="P935" s="43">
        <v>1575000</v>
      </c>
      <c r="Q935" s="47"/>
      <c r="R935" s="43">
        <v>0</v>
      </c>
      <c r="S935" s="43">
        <f t="shared" si="264"/>
        <v>0</v>
      </c>
      <c r="T935" s="12"/>
      <c r="U935" s="78"/>
    </row>
    <row r="936" spans="2:21" x14ac:dyDescent="0.2">
      <c r="B936" s="78"/>
      <c r="C936" s="6" t="s">
        <v>478</v>
      </c>
      <c r="F936" s="43">
        <f>SUM(H936:L936)</f>
        <v>10876000</v>
      </c>
      <c r="G936" s="47"/>
      <c r="H936" s="43">
        <v>2656000</v>
      </c>
      <c r="I936" s="47"/>
      <c r="J936" s="43">
        <v>8220000</v>
      </c>
      <c r="K936" s="47"/>
      <c r="L936" s="43">
        <v>0</v>
      </c>
      <c r="M936" s="47"/>
      <c r="N936" s="43">
        <v>5121000</v>
      </c>
      <c r="O936" s="47"/>
      <c r="P936" s="43">
        <v>11941000</v>
      </c>
      <c r="Q936" s="47"/>
      <c r="R936" s="43">
        <v>6186000</v>
      </c>
      <c r="S936" s="43">
        <f t="shared" si="264"/>
        <v>0</v>
      </c>
      <c r="T936" s="12"/>
      <c r="U936" s="78"/>
    </row>
    <row r="937" spans="2:21" x14ac:dyDescent="0.2">
      <c r="B937" s="53"/>
      <c r="C937" s="6" t="s">
        <v>394</v>
      </c>
      <c r="F937" s="43">
        <f>SUM(H937:L937)</f>
        <v>5782000</v>
      </c>
      <c r="G937" s="47"/>
      <c r="H937" s="43">
        <v>4271000</v>
      </c>
      <c r="I937" s="47"/>
      <c r="J937" s="43">
        <v>1511000</v>
      </c>
      <c r="K937" s="47"/>
      <c r="L937" s="43">
        <v>0</v>
      </c>
      <c r="M937" s="47"/>
      <c r="N937" s="43">
        <v>3238000</v>
      </c>
      <c r="O937" s="47"/>
      <c r="P937" s="43">
        <v>3465000</v>
      </c>
      <c r="Q937" s="47"/>
      <c r="R937" s="43">
        <v>921000</v>
      </c>
      <c r="S937" s="43">
        <f t="shared" si="264"/>
        <v>0</v>
      </c>
      <c r="T937" s="12"/>
      <c r="U937" s="78"/>
    </row>
    <row r="938" spans="2:21" s="72" customFormat="1" x14ac:dyDescent="0.2">
      <c r="C938" s="75" t="s">
        <v>477</v>
      </c>
      <c r="D938" s="53"/>
      <c r="F938" s="43">
        <f t="shared" si="265"/>
        <v>328000</v>
      </c>
      <c r="G938" s="47"/>
      <c r="H938" s="43">
        <v>0</v>
      </c>
      <c r="I938" s="47"/>
      <c r="J938" s="43">
        <v>328000</v>
      </c>
      <c r="K938" s="47"/>
      <c r="L938" s="43">
        <v>0</v>
      </c>
      <c r="M938" s="47"/>
      <c r="N938" s="43">
        <v>215000</v>
      </c>
      <c r="O938" s="47"/>
      <c r="P938" s="43">
        <v>113000</v>
      </c>
      <c r="Q938" s="47"/>
      <c r="R938" s="43">
        <v>0</v>
      </c>
      <c r="S938" s="43">
        <f t="shared" si="264"/>
        <v>0</v>
      </c>
      <c r="T938" s="71"/>
      <c r="U938" s="78"/>
    </row>
    <row r="939" spans="2:21" s="78" customFormat="1" x14ac:dyDescent="0.2">
      <c r="C939" s="75" t="s">
        <v>564</v>
      </c>
      <c r="D939" s="53"/>
      <c r="F939" s="43">
        <f t="shared" si="265"/>
        <v>0</v>
      </c>
      <c r="G939" s="47"/>
      <c r="H939" s="43">
        <v>0</v>
      </c>
      <c r="I939" s="47"/>
      <c r="J939" s="43">
        <v>0</v>
      </c>
      <c r="K939" s="47"/>
      <c r="L939" s="43">
        <v>0</v>
      </c>
      <c r="M939" s="47"/>
      <c r="N939" s="43">
        <v>0</v>
      </c>
      <c r="O939" s="47"/>
      <c r="P939" s="43">
        <v>0</v>
      </c>
      <c r="Q939" s="47"/>
      <c r="R939" s="43">
        <v>0</v>
      </c>
      <c r="S939" s="43">
        <f t="shared" si="264"/>
        <v>0</v>
      </c>
      <c r="T939" s="77"/>
    </row>
    <row r="940" spans="2:21" x14ac:dyDescent="0.2">
      <c r="C940" s="6" t="s">
        <v>395</v>
      </c>
      <c r="F940" s="43">
        <f t="shared" si="265"/>
        <v>987000</v>
      </c>
      <c r="G940" s="47"/>
      <c r="H940" s="43">
        <v>193000</v>
      </c>
      <c r="I940" s="47"/>
      <c r="J940" s="43">
        <v>794000</v>
      </c>
      <c r="K940" s="47"/>
      <c r="L940" s="43">
        <v>0</v>
      </c>
      <c r="M940" s="47"/>
      <c r="N940" s="43">
        <v>123000</v>
      </c>
      <c r="O940" s="47"/>
      <c r="P940" s="43">
        <v>2064000</v>
      </c>
      <c r="Q940" s="47"/>
      <c r="R940" s="43">
        <v>1200000</v>
      </c>
      <c r="S940" s="43">
        <f t="shared" si="264"/>
        <v>0</v>
      </c>
      <c r="T940" s="12"/>
      <c r="U940" s="78"/>
    </row>
    <row r="941" spans="2:21" x14ac:dyDescent="0.2">
      <c r="B941" s="9"/>
      <c r="C941" s="6" t="s">
        <v>396</v>
      </c>
      <c r="F941" s="43">
        <f t="shared" si="265"/>
        <v>30000</v>
      </c>
      <c r="G941" s="47"/>
      <c r="H941" s="43">
        <v>10000</v>
      </c>
      <c r="I941" s="47"/>
      <c r="J941" s="43">
        <v>20000</v>
      </c>
      <c r="K941" s="47"/>
      <c r="L941" s="43">
        <v>0</v>
      </c>
      <c r="M941" s="47"/>
      <c r="N941" s="43">
        <v>0</v>
      </c>
      <c r="O941" s="47"/>
      <c r="P941" s="43">
        <v>31000</v>
      </c>
      <c r="Q941" s="47"/>
      <c r="R941" s="43">
        <v>1000</v>
      </c>
      <c r="S941" s="43">
        <f t="shared" si="264"/>
        <v>0</v>
      </c>
      <c r="T941" s="12"/>
      <c r="U941" s="78"/>
    </row>
    <row r="942" spans="2:21" x14ac:dyDescent="0.2">
      <c r="B942" s="9"/>
      <c r="C942" s="6" t="s">
        <v>397</v>
      </c>
      <c r="F942" s="43">
        <f t="shared" si="265"/>
        <v>3823000</v>
      </c>
      <c r="G942" s="47"/>
      <c r="H942" s="43">
        <v>2025000</v>
      </c>
      <c r="I942" s="47"/>
      <c r="J942" s="43">
        <v>1798000</v>
      </c>
      <c r="K942" s="47"/>
      <c r="L942" s="43">
        <v>0</v>
      </c>
      <c r="M942" s="47"/>
      <c r="N942" s="43">
        <v>1680000</v>
      </c>
      <c r="O942" s="47"/>
      <c r="P942" s="43">
        <v>2879000</v>
      </c>
      <c r="Q942" s="47"/>
      <c r="R942" s="43">
        <v>736000</v>
      </c>
      <c r="S942" s="43">
        <f t="shared" si="264"/>
        <v>0</v>
      </c>
      <c r="T942" s="12"/>
      <c r="U942" s="78"/>
    </row>
    <row r="943" spans="2:21" x14ac:dyDescent="0.2">
      <c r="B943" s="9"/>
      <c r="C943" s="6" t="s">
        <v>161</v>
      </c>
      <c r="F943" s="43">
        <f t="shared" si="265"/>
        <v>9245000</v>
      </c>
      <c r="G943" s="47"/>
      <c r="H943" s="43">
        <v>621000</v>
      </c>
      <c r="I943" s="47"/>
      <c r="J943" s="43">
        <v>8622000</v>
      </c>
      <c r="K943" s="47"/>
      <c r="L943" s="43">
        <v>2000</v>
      </c>
      <c r="M943" s="47"/>
      <c r="N943" s="43">
        <v>5070000</v>
      </c>
      <c r="O943" s="47"/>
      <c r="P943" s="43">
        <v>4175000</v>
      </c>
      <c r="Q943" s="47"/>
      <c r="R943" s="43">
        <v>0</v>
      </c>
      <c r="S943" s="43">
        <f t="shared" si="264"/>
        <v>0</v>
      </c>
      <c r="T943" s="12"/>
      <c r="U943" s="78"/>
    </row>
    <row r="944" spans="2:21" x14ac:dyDescent="0.2">
      <c r="B944" s="9"/>
      <c r="C944" s="6" t="s">
        <v>398</v>
      </c>
      <c r="F944" s="43">
        <f t="shared" si="265"/>
        <v>67000</v>
      </c>
      <c r="G944" s="47"/>
      <c r="H944" s="43">
        <v>0</v>
      </c>
      <c r="I944" s="47"/>
      <c r="J944" s="43">
        <v>67000</v>
      </c>
      <c r="K944" s="47"/>
      <c r="L944" s="43">
        <v>0</v>
      </c>
      <c r="M944" s="47"/>
      <c r="N944" s="43">
        <v>11156000</v>
      </c>
      <c r="O944" s="47"/>
      <c r="P944" s="43">
        <v>1631000</v>
      </c>
      <c r="Q944" s="47"/>
      <c r="R944" s="43">
        <v>12720000</v>
      </c>
      <c r="S944" s="43">
        <f t="shared" si="264"/>
        <v>0</v>
      </c>
      <c r="T944" s="12"/>
      <c r="U944" s="78"/>
    </row>
    <row r="945" spans="2:21" x14ac:dyDescent="0.2">
      <c r="B945" s="9"/>
      <c r="C945" s="6" t="s">
        <v>162</v>
      </c>
      <c r="F945" s="43">
        <f t="shared" si="265"/>
        <v>2750000</v>
      </c>
      <c r="G945" s="47"/>
      <c r="H945" s="43">
        <v>210000</v>
      </c>
      <c r="I945" s="47"/>
      <c r="J945" s="43">
        <v>2540000</v>
      </c>
      <c r="K945" s="47"/>
      <c r="L945" s="43">
        <v>0</v>
      </c>
      <c r="M945" s="47"/>
      <c r="N945" s="43">
        <v>955000</v>
      </c>
      <c r="O945" s="47"/>
      <c r="P945" s="43">
        <v>2003000</v>
      </c>
      <c r="Q945" s="47"/>
      <c r="R945" s="43">
        <v>208000</v>
      </c>
      <c r="S945" s="43">
        <f t="shared" si="264"/>
        <v>0</v>
      </c>
      <c r="T945" s="12"/>
      <c r="U945" s="78"/>
    </row>
    <row r="946" spans="2:21" s="78" customFormat="1" x14ac:dyDescent="0.2">
      <c r="B946" s="53"/>
      <c r="C946" s="78" t="s">
        <v>399</v>
      </c>
      <c r="D946" s="53"/>
      <c r="F946" s="43">
        <f t="shared" si="265"/>
        <v>393000</v>
      </c>
      <c r="G946" s="47"/>
      <c r="H946" s="43">
        <v>0</v>
      </c>
      <c r="I946" s="47"/>
      <c r="J946" s="43">
        <v>393000</v>
      </c>
      <c r="K946" s="47"/>
      <c r="L946" s="43">
        <v>0</v>
      </c>
      <c r="M946" s="47"/>
      <c r="N946" s="43">
        <v>259000</v>
      </c>
      <c r="O946" s="47"/>
      <c r="P946" s="43">
        <v>134000</v>
      </c>
      <c r="Q946" s="47"/>
      <c r="R946" s="43">
        <v>0</v>
      </c>
      <c r="S946" s="43">
        <f t="shared" ref="S946" si="268">SUM(N946:P946)-R946-F946</f>
        <v>0</v>
      </c>
      <c r="T946" s="77"/>
    </row>
    <row r="947" spans="2:21" x14ac:dyDescent="0.2">
      <c r="B947" s="9"/>
      <c r="C947" s="78" t="s">
        <v>297</v>
      </c>
      <c r="F947" s="46">
        <f t="shared" ref="F947" si="269">SUM(H947:L947)</f>
        <v>0</v>
      </c>
      <c r="G947" s="47"/>
      <c r="H947" s="46">
        <v>0</v>
      </c>
      <c r="I947" s="47"/>
      <c r="J947" s="46">
        <v>0</v>
      </c>
      <c r="K947" s="47"/>
      <c r="L947" s="46">
        <v>0</v>
      </c>
      <c r="M947" s="47"/>
      <c r="N947" s="46">
        <v>0</v>
      </c>
      <c r="O947" s="47"/>
      <c r="P947" s="46">
        <v>0</v>
      </c>
      <c r="Q947" s="47"/>
      <c r="R947" s="46">
        <v>0</v>
      </c>
      <c r="S947" s="43">
        <f t="shared" si="264"/>
        <v>0</v>
      </c>
      <c r="T947" s="12"/>
      <c r="U947" s="78"/>
    </row>
    <row r="948" spans="2:21" x14ac:dyDescent="0.2">
      <c r="B948" s="9"/>
      <c r="G948" s="47"/>
      <c r="I948" s="47"/>
      <c r="K948" s="47"/>
      <c r="M948" s="47"/>
      <c r="O948" s="47"/>
      <c r="Q948" s="47"/>
      <c r="T948" s="12"/>
    </row>
    <row r="949" spans="2:21" x14ac:dyDescent="0.2">
      <c r="B949" s="9"/>
      <c r="E949" s="6" t="s">
        <v>4</v>
      </c>
      <c r="F949" s="46">
        <f>SUM(F927:F947)</f>
        <v>44594000</v>
      </c>
      <c r="G949" s="47"/>
      <c r="H949" s="46">
        <f>SUM(H927:H947)</f>
        <v>28838000</v>
      </c>
      <c r="I949" s="47"/>
      <c r="J949" s="46">
        <f>SUM(J927:J947)</f>
        <v>15651000</v>
      </c>
      <c r="K949" s="47"/>
      <c r="L949" s="46">
        <f>SUM(L927:L947)</f>
        <v>105000</v>
      </c>
      <c r="M949" s="47"/>
      <c r="N949" s="46">
        <f>SUM(N927:N947)</f>
        <v>43636000</v>
      </c>
      <c r="O949" s="47"/>
      <c r="P949" s="46">
        <f>SUM(P927:P947)</f>
        <v>43954000</v>
      </c>
      <c r="Q949" s="47"/>
      <c r="R949" s="46">
        <f>SUM(R927:R947)</f>
        <v>42996000</v>
      </c>
      <c r="S949" s="43">
        <f t="shared" ref="S949" si="270">SUM(N949:P949)-R949-F949</f>
        <v>0</v>
      </c>
      <c r="T949" s="12"/>
    </row>
    <row r="950" spans="2:21" x14ac:dyDescent="0.2">
      <c r="G950" s="47"/>
      <c r="I950" s="47"/>
      <c r="K950" s="47"/>
      <c r="M950" s="47"/>
      <c r="O950" s="47"/>
      <c r="Q950" s="47"/>
      <c r="T950" s="12"/>
    </row>
    <row r="951" spans="2:21" x14ac:dyDescent="0.2">
      <c r="B951" s="6" t="s">
        <v>400</v>
      </c>
      <c r="G951" s="47"/>
      <c r="I951" s="47"/>
      <c r="K951" s="47"/>
      <c r="M951" s="47"/>
      <c r="O951" s="47"/>
      <c r="Q951" s="47"/>
      <c r="T951" s="12"/>
    </row>
    <row r="952" spans="2:21" x14ac:dyDescent="0.2">
      <c r="C952" s="78" t="s">
        <v>565</v>
      </c>
      <c r="F952" s="43">
        <f t="shared" ref="F952:F971" si="271">SUM(H952:L952)</f>
        <v>0</v>
      </c>
      <c r="G952" s="47"/>
      <c r="H952" s="43">
        <v>0</v>
      </c>
      <c r="I952" s="47"/>
      <c r="J952" s="43">
        <v>0</v>
      </c>
      <c r="K952" s="47"/>
      <c r="L952" s="43">
        <v>0</v>
      </c>
      <c r="M952" s="47"/>
      <c r="N952" s="43">
        <v>0</v>
      </c>
      <c r="O952" s="47"/>
      <c r="P952" s="43">
        <v>0</v>
      </c>
      <c r="Q952" s="47"/>
      <c r="R952" s="43">
        <v>0</v>
      </c>
      <c r="S952" s="43">
        <f t="shared" ref="S952:S971" si="272">SUM(N952:P952)-R952-F952</f>
        <v>0</v>
      </c>
      <c r="T952" s="12"/>
      <c r="U952" s="78"/>
    </row>
    <row r="953" spans="2:21" s="78" customFormat="1" x14ac:dyDescent="0.2">
      <c r="C953" s="78" t="s">
        <v>401</v>
      </c>
      <c r="D953" s="53"/>
      <c r="F953" s="43">
        <f t="shared" ref="F953" si="273">SUM(H953:L953)</f>
        <v>-108000</v>
      </c>
      <c r="G953" s="47"/>
      <c r="H953" s="43">
        <v>0</v>
      </c>
      <c r="I953" s="47"/>
      <c r="J953" s="43">
        <v>-108000</v>
      </c>
      <c r="K953" s="47"/>
      <c r="L953" s="43">
        <v>0</v>
      </c>
      <c r="M953" s="47"/>
      <c r="N953" s="43">
        <v>0</v>
      </c>
      <c r="O953" s="47"/>
      <c r="P953" s="43">
        <v>1000</v>
      </c>
      <c r="Q953" s="47"/>
      <c r="R953" s="43">
        <v>109000</v>
      </c>
      <c r="S953" s="43">
        <f t="shared" ref="S953" si="274">SUM(N953:P953)-R953-F953</f>
        <v>0</v>
      </c>
      <c r="T953" s="77"/>
    </row>
    <row r="954" spans="2:21" x14ac:dyDescent="0.2">
      <c r="C954" s="6" t="s">
        <v>402</v>
      </c>
      <c r="F954" s="43">
        <f t="shared" si="271"/>
        <v>1028000</v>
      </c>
      <c r="G954" s="47"/>
      <c r="H954" s="43">
        <v>0</v>
      </c>
      <c r="I954" s="47"/>
      <c r="J954" s="43">
        <v>1028000</v>
      </c>
      <c r="K954" s="47"/>
      <c r="L954" s="43">
        <v>0</v>
      </c>
      <c r="M954" s="47"/>
      <c r="N954" s="43">
        <v>7751000</v>
      </c>
      <c r="O954" s="47"/>
      <c r="P954" s="43">
        <v>5591000</v>
      </c>
      <c r="Q954" s="47"/>
      <c r="R954" s="43">
        <v>12314000</v>
      </c>
      <c r="S954" s="43">
        <f t="shared" si="272"/>
        <v>0</v>
      </c>
      <c r="T954" s="12"/>
      <c r="U954" s="78"/>
    </row>
    <row r="955" spans="2:21" s="78" customFormat="1" x14ac:dyDescent="0.2">
      <c r="C955" s="78" t="s">
        <v>526</v>
      </c>
      <c r="D955" s="53"/>
      <c r="F955" s="43">
        <f t="shared" ref="F955:F956" si="275">SUM(H955:L955)</f>
        <v>81000</v>
      </c>
      <c r="G955" s="47"/>
      <c r="H955" s="43">
        <v>43000</v>
      </c>
      <c r="I955" s="47"/>
      <c r="J955" s="43">
        <v>38000</v>
      </c>
      <c r="K955" s="47"/>
      <c r="L955" s="43">
        <v>0</v>
      </c>
      <c r="M955" s="47"/>
      <c r="N955" s="43">
        <v>0</v>
      </c>
      <c r="O955" s="47"/>
      <c r="P955" s="43">
        <v>81000</v>
      </c>
      <c r="Q955" s="47"/>
      <c r="R955" s="43">
        <v>0</v>
      </c>
      <c r="S955" s="43">
        <f t="shared" ref="S955:S956" si="276">SUM(N955:P955)-R955-F955</f>
        <v>0</v>
      </c>
      <c r="T955" s="77"/>
    </row>
    <row r="956" spans="2:21" s="78" customFormat="1" x14ac:dyDescent="0.2">
      <c r="C956" s="78" t="s">
        <v>566</v>
      </c>
      <c r="D956" s="53"/>
      <c r="F956" s="43">
        <f t="shared" si="275"/>
        <v>0</v>
      </c>
      <c r="G956" s="47"/>
      <c r="H956" s="43">
        <v>0</v>
      </c>
      <c r="I956" s="47"/>
      <c r="J956" s="43">
        <v>0</v>
      </c>
      <c r="K956" s="47"/>
      <c r="L956" s="43">
        <v>0</v>
      </c>
      <c r="M956" s="47"/>
      <c r="N956" s="43">
        <v>0</v>
      </c>
      <c r="O956" s="47"/>
      <c r="P956" s="43">
        <v>0</v>
      </c>
      <c r="Q956" s="47"/>
      <c r="R956" s="43">
        <v>0</v>
      </c>
      <c r="S956" s="43">
        <f t="shared" si="276"/>
        <v>0</v>
      </c>
      <c r="T956" s="77"/>
    </row>
    <row r="957" spans="2:21" x14ac:dyDescent="0.2">
      <c r="B957" s="9"/>
      <c r="C957" s="6" t="s">
        <v>403</v>
      </c>
      <c r="F957" s="43">
        <f t="shared" si="271"/>
        <v>262000</v>
      </c>
      <c r="G957" s="47"/>
      <c r="H957" s="43">
        <v>0</v>
      </c>
      <c r="I957" s="47"/>
      <c r="J957" s="43">
        <v>262000</v>
      </c>
      <c r="K957" s="47"/>
      <c r="L957" s="43">
        <v>0</v>
      </c>
      <c r="M957" s="47"/>
      <c r="N957" s="43">
        <v>215000</v>
      </c>
      <c r="O957" s="47"/>
      <c r="P957" s="43">
        <v>91000</v>
      </c>
      <c r="Q957" s="47"/>
      <c r="R957" s="43">
        <v>44000</v>
      </c>
      <c r="S957" s="43">
        <f t="shared" si="272"/>
        <v>0</v>
      </c>
      <c r="T957" s="12"/>
      <c r="U957" s="78"/>
    </row>
    <row r="958" spans="2:21" x14ac:dyDescent="0.2">
      <c r="B958" s="15"/>
      <c r="C958" s="78" t="s">
        <v>22</v>
      </c>
      <c r="D958" s="15"/>
      <c r="E958" s="78"/>
      <c r="F958" s="43">
        <f t="shared" si="271"/>
        <v>-8632000</v>
      </c>
      <c r="G958" s="47"/>
      <c r="H958" s="43">
        <v>-280000</v>
      </c>
      <c r="I958" s="47"/>
      <c r="J958" s="43">
        <v>-8352000</v>
      </c>
      <c r="K958" s="47"/>
      <c r="L958" s="43">
        <v>0</v>
      </c>
      <c r="M958" s="47"/>
      <c r="N958" s="43">
        <v>0</v>
      </c>
      <c r="O958" s="47"/>
      <c r="P958" s="43">
        <v>-8633000</v>
      </c>
      <c r="Q958" s="47"/>
      <c r="R958" s="43">
        <v>-1000</v>
      </c>
      <c r="S958" s="43">
        <f t="shared" si="272"/>
        <v>0</v>
      </c>
      <c r="T958" s="12"/>
      <c r="U958" s="78"/>
    </row>
    <row r="959" spans="2:21" x14ac:dyDescent="0.2">
      <c r="B959" s="9"/>
      <c r="C959" s="6" t="s">
        <v>404</v>
      </c>
      <c r="F959" s="43">
        <f t="shared" si="271"/>
        <v>-10000</v>
      </c>
      <c r="G959" s="47"/>
      <c r="H959" s="43">
        <v>0</v>
      </c>
      <c r="I959" s="47"/>
      <c r="J959" s="43">
        <v>-10000</v>
      </c>
      <c r="K959" s="47"/>
      <c r="L959" s="43">
        <v>0</v>
      </c>
      <c r="M959" s="47"/>
      <c r="N959" s="43">
        <v>2000</v>
      </c>
      <c r="O959" s="47"/>
      <c r="P959" s="43">
        <v>2000</v>
      </c>
      <c r="Q959" s="47"/>
      <c r="R959" s="43">
        <v>14000</v>
      </c>
      <c r="S959" s="43">
        <f t="shared" si="272"/>
        <v>0</v>
      </c>
      <c r="T959" s="12"/>
      <c r="U959" s="78"/>
    </row>
    <row r="960" spans="2:21" s="78" customFormat="1" x14ac:dyDescent="0.2">
      <c r="B960" s="53"/>
      <c r="C960" s="78" t="s">
        <v>527</v>
      </c>
      <c r="D960" s="53"/>
      <c r="F960" s="43">
        <f t="shared" ref="F960" si="277">SUM(H960:L960)</f>
        <v>34000</v>
      </c>
      <c r="G960" s="47"/>
      <c r="H960" s="43">
        <v>0</v>
      </c>
      <c r="I960" s="47"/>
      <c r="J960" s="43">
        <v>34000</v>
      </c>
      <c r="K960" s="47"/>
      <c r="L960" s="43">
        <v>0</v>
      </c>
      <c r="M960" s="47"/>
      <c r="N960" s="43">
        <v>33000</v>
      </c>
      <c r="O960" s="47"/>
      <c r="P960" s="43">
        <v>1000</v>
      </c>
      <c r="Q960" s="47"/>
      <c r="R960" s="43">
        <v>0</v>
      </c>
      <c r="S960" s="43">
        <f t="shared" ref="S960" si="278">SUM(N960:P960)-R960-F960</f>
        <v>0</v>
      </c>
      <c r="T960" s="77"/>
    </row>
    <row r="961" spans="2:21" x14ac:dyDescent="0.2">
      <c r="B961" s="9"/>
      <c r="C961" s="6" t="s">
        <v>405</v>
      </c>
      <c r="F961" s="43">
        <f t="shared" si="271"/>
        <v>464000</v>
      </c>
      <c r="G961" s="47"/>
      <c r="H961" s="43">
        <v>130000</v>
      </c>
      <c r="I961" s="47"/>
      <c r="J961" s="43">
        <v>334000</v>
      </c>
      <c r="K961" s="47"/>
      <c r="L961" s="43">
        <v>0</v>
      </c>
      <c r="M961" s="47"/>
      <c r="N961" s="43">
        <v>158000</v>
      </c>
      <c r="O961" s="47"/>
      <c r="P961" s="43">
        <v>306000</v>
      </c>
      <c r="Q961" s="47"/>
      <c r="R961" s="43">
        <v>0</v>
      </c>
      <c r="S961" s="43">
        <f t="shared" si="272"/>
        <v>0</v>
      </c>
      <c r="T961" s="12"/>
      <c r="U961" s="78"/>
    </row>
    <row r="962" spans="2:21" x14ac:dyDescent="0.2">
      <c r="C962" s="6" t="s">
        <v>406</v>
      </c>
      <c r="F962" s="43">
        <f t="shared" si="271"/>
        <v>276000</v>
      </c>
      <c r="G962" s="47"/>
      <c r="H962" s="43">
        <v>454000</v>
      </c>
      <c r="I962" s="47"/>
      <c r="J962" s="43">
        <v>-178000</v>
      </c>
      <c r="K962" s="47"/>
      <c r="L962" s="43">
        <v>0</v>
      </c>
      <c r="M962" s="47"/>
      <c r="N962" s="43">
        <v>933000</v>
      </c>
      <c r="O962" s="47"/>
      <c r="P962" s="43">
        <v>742000</v>
      </c>
      <c r="Q962" s="47"/>
      <c r="R962" s="43">
        <v>1399000</v>
      </c>
      <c r="S962" s="43">
        <f t="shared" si="272"/>
        <v>0</v>
      </c>
      <c r="T962" s="12"/>
      <c r="U962" s="78"/>
    </row>
    <row r="963" spans="2:21" x14ac:dyDescent="0.2">
      <c r="B963" s="9"/>
      <c r="C963" s="6" t="s">
        <v>407</v>
      </c>
      <c r="F963" s="43">
        <f t="shared" si="271"/>
        <v>6669000</v>
      </c>
      <c r="G963" s="47"/>
      <c r="H963" s="43">
        <v>4209000</v>
      </c>
      <c r="I963" s="47"/>
      <c r="J963" s="43">
        <v>2460000</v>
      </c>
      <c r="K963" s="47"/>
      <c r="L963" s="43">
        <v>0</v>
      </c>
      <c r="M963" s="47"/>
      <c r="N963" s="43">
        <v>6604000</v>
      </c>
      <c r="O963" s="47"/>
      <c r="P963" s="43">
        <v>5236000</v>
      </c>
      <c r="Q963" s="47"/>
      <c r="R963" s="43">
        <v>5171000</v>
      </c>
      <c r="S963" s="43">
        <f t="shared" si="272"/>
        <v>0</v>
      </c>
      <c r="T963" s="12"/>
      <c r="U963" s="78"/>
    </row>
    <row r="964" spans="2:21" x14ac:dyDescent="0.2">
      <c r="B964" s="9"/>
      <c r="C964" s="6" t="s">
        <v>408</v>
      </c>
      <c r="F964" s="43">
        <f t="shared" si="271"/>
        <v>358000</v>
      </c>
      <c r="G964" s="47"/>
      <c r="H964" s="43">
        <v>0</v>
      </c>
      <c r="I964" s="47"/>
      <c r="J964" s="43">
        <v>358000</v>
      </c>
      <c r="K964" s="47"/>
      <c r="L964" s="43">
        <v>0</v>
      </c>
      <c r="M964" s="47"/>
      <c r="N964" s="43">
        <v>365000</v>
      </c>
      <c r="O964" s="47"/>
      <c r="P964" s="43">
        <v>323000</v>
      </c>
      <c r="Q964" s="47"/>
      <c r="R964" s="43">
        <v>330000</v>
      </c>
      <c r="S964" s="43">
        <f t="shared" si="272"/>
        <v>0</v>
      </c>
      <c r="T964" s="12"/>
      <c r="U964" s="78"/>
    </row>
    <row r="965" spans="2:21" x14ac:dyDescent="0.2">
      <c r="B965" s="9"/>
      <c r="C965" s="6" t="s">
        <v>409</v>
      </c>
      <c r="F965" s="43">
        <f t="shared" si="271"/>
        <v>3938000</v>
      </c>
      <c r="G965" s="47"/>
      <c r="H965" s="43">
        <v>1796000</v>
      </c>
      <c r="I965" s="47"/>
      <c r="J965" s="43">
        <v>2142000</v>
      </c>
      <c r="K965" s="47"/>
      <c r="L965" s="43">
        <v>0</v>
      </c>
      <c r="M965" s="47"/>
      <c r="N965" s="43">
        <v>2628000</v>
      </c>
      <c r="O965" s="47"/>
      <c r="P965" s="43">
        <v>1311000</v>
      </c>
      <c r="Q965" s="47"/>
      <c r="R965" s="43">
        <v>1000</v>
      </c>
      <c r="S965" s="43">
        <f t="shared" si="272"/>
        <v>0</v>
      </c>
      <c r="T965" s="12"/>
      <c r="U965" s="78"/>
    </row>
    <row r="966" spans="2:21" x14ac:dyDescent="0.2">
      <c r="B966" s="9"/>
      <c r="C966" s="6" t="s">
        <v>410</v>
      </c>
      <c r="F966" s="43">
        <f t="shared" si="271"/>
        <v>237000</v>
      </c>
      <c r="G966" s="47"/>
      <c r="H966" s="43">
        <v>237000</v>
      </c>
      <c r="I966" s="47"/>
      <c r="J966" s="43">
        <v>0</v>
      </c>
      <c r="K966" s="47"/>
      <c r="L966" s="43">
        <v>0</v>
      </c>
      <c r="M966" s="47"/>
      <c r="N966" s="43">
        <v>116000</v>
      </c>
      <c r="O966" s="47"/>
      <c r="P966" s="43">
        <v>121000</v>
      </c>
      <c r="Q966" s="47"/>
      <c r="R966" s="43">
        <v>0</v>
      </c>
      <c r="S966" s="43">
        <f t="shared" si="272"/>
        <v>0</v>
      </c>
      <c r="T966" s="12"/>
      <c r="U966" s="78"/>
    </row>
    <row r="967" spans="2:21" x14ac:dyDescent="0.2">
      <c r="B967" s="9"/>
      <c r="C967" s="6" t="s">
        <v>411</v>
      </c>
      <c r="F967" s="43">
        <f t="shared" si="271"/>
        <v>-53000</v>
      </c>
      <c r="G967" s="47"/>
      <c r="H967" s="43">
        <v>0</v>
      </c>
      <c r="I967" s="47"/>
      <c r="J967" s="43">
        <v>-53000</v>
      </c>
      <c r="K967" s="47"/>
      <c r="L967" s="43">
        <v>0</v>
      </c>
      <c r="M967" s="47"/>
      <c r="N967" s="43">
        <v>1212000</v>
      </c>
      <c r="O967" s="47"/>
      <c r="P967" s="43">
        <v>4162000</v>
      </c>
      <c r="Q967" s="47"/>
      <c r="R967" s="43">
        <v>5427000</v>
      </c>
      <c r="S967" s="43">
        <f t="shared" si="272"/>
        <v>0</v>
      </c>
      <c r="T967" s="12"/>
      <c r="U967" s="78"/>
    </row>
    <row r="968" spans="2:21" x14ac:dyDescent="0.2">
      <c r="B968" s="9"/>
      <c r="C968" s="6" t="s">
        <v>412</v>
      </c>
      <c r="F968" s="43">
        <f t="shared" si="271"/>
        <v>601000</v>
      </c>
      <c r="G968" s="47"/>
      <c r="H968" s="43">
        <v>0</v>
      </c>
      <c r="I968" s="47"/>
      <c r="J968" s="43">
        <v>601000</v>
      </c>
      <c r="K968" s="47"/>
      <c r="L968" s="43">
        <v>0</v>
      </c>
      <c r="M968" s="47"/>
      <c r="N968" s="43">
        <v>1276000</v>
      </c>
      <c r="O968" s="47"/>
      <c r="P968" s="43">
        <v>5448000</v>
      </c>
      <c r="Q968" s="47"/>
      <c r="R968" s="43">
        <v>6123000</v>
      </c>
      <c r="S968" s="43">
        <f t="shared" si="272"/>
        <v>0</v>
      </c>
      <c r="T968" s="12"/>
      <c r="U968" s="78"/>
    </row>
    <row r="969" spans="2:21" x14ac:dyDescent="0.2">
      <c r="C969" s="6" t="s">
        <v>413</v>
      </c>
      <c r="F969" s="43">
        <f t="shared" si="271"/>
        <v>57000</v>
      </c>
      <c r="G969" s="47"/>
      <c r="H969" s="43">
        <v>0</v>
      </c>
      <c r="I969" s="47"/>
      <c r="J969" s="43">
        <v>57000</v>
      </c>
      <c r="K969" s="47"/>
      <c r="L969" s="43">
        <v>0</v>
      </c>
      <c r="M969" s="47"/>
      <c r="N969" s="43">
        <v>154000</v>
      </c>
      <c r="O969" s="47"/>
      <c r="P969" s="43">
        <v>507000</v>
      </c>
      <c r="Q969" s="47"/>
      <c r="R969" s="43">
        <v>604000</v>
      </c>
      <c r="S969" s="43">
        <f t="shared" si="272"/>
        <v>0</v>
      </c>
      <c r="T969" s="12"/>
      <c r="U969" s="78"/>
    </row>
    <row r="970" spans="2:21" x14ac:dyDescent="0.2">
      <c r="C970" s="6" t="s">
        <v>163</v>
      </c>
      <c r="F970" s="43">
        <f t="shared" si="271"/>
        <v>144000</v>
      </c>
      <c r="G970" s="47"/>
      <c r="H970" s="43">
        <v>0</v>
      </c>
      <c r="I970" s="47"/>
      <c r="J970" s="43">
        <v>144000</v>
      </c>
      <c r="K970" s="47"/>
      <c r="L970" s="43">
        <v>0</v>
      </c>
      <c r="M970" s="47"/>
      <c r="N970" s="43">
        <v>1357000</v>
      </c>
      <c r="O970" s="47"/>
      <c r="P970" s="43">
        <v>6228000</v>
      </c>
      <c r="Q970" s="47"/>
      <c r="R970" s="43">
        <v>7441000</v>
      </c>
      <c r="S970" s="43">
        <f t="shared" si="272"/>
        <v>0</v>
      </c>
      <c r="T970" s="12"/>
      <c r="U970" s="78"/>
    </row>
    <row r="971" spans="2:21" s="78" customFormat="1" x14ac:dyDescent="0.2">
      <c r="B971" s="53"/>
      <c r="C971" s="78" t="s">
        <v>162</v>
      </c>
      <c r="D971" s="53"/>
      <c r="F971" s="46">
        <f t="shared" si="271"/>
        <v>313000</v>
      </c>
      <c r="G971" s="47"/>
      <c r="H971" s="46">
        <v>0</v>
      </c>
      <c r="I971" s="47"/>
      <c r="J971" s="46">
        <v>313000</v>
      </c>
      <c r="K971" s="47"/>
      <c r="L971" s="46">
        <v>0</v>
      </c>
      <c r="M971" s="47"/>
      <c r="N971" s="46">
        <v>676000</v>
      </c>
      <c r="O971" s="47"/>
      <c r="P971" s="46">
        <v>3798000</v>
      </c>
      <c r="Q971" s="47"/>
      <c r="R971" s="46">
        <v>4161000</v>
      </c>
      <c r="S971" s="43">
        <f t="shared" si="272"/>
        <v>0</v>
      </c>
      <c r="T971" s="77"/>
    </row>
    <row r="973" spans="2:21" x14ac:dyDescent="0.2">
      <c r="B973" s="9"/>
      <c r="E973" s="6" t="s">
        <v>4</v>
      </c>
      <c r="F973" s="46">
        <f>SUM(F952:F971)</f>
        <v>5659000</v>
      </c>
      <c r="G973" s="47"/>
      <c r="H973" s="46">
        <f>SUM(H952:H971)</f>
        <v>6589000</v>
      </c>
      <c r="I973" s="47"/>
      <c r="J973" s="46">
        <f>SUM(J952:J971)</f>
        <v>-930000</v>
      </c>
      <c r="K973" s="47"/>
      <c r="L973" s="46">
        <f>SUM(L952:L971)</f>
        <v>0</v>
      </c>
      <c r="M973" s="47"/>
      <c r="N973" s="46">
        <f>SUM(N952:N971)</f>
        <v>23480000</v>
      </c>
      <c r="O973" s="47"/>
      <c r="P973" s="46">
        <f>SUM(P952:P971)</f>
        <v>25316000</v>
      </c>
      <c r="Q973" s="47"/>
      <c r="R973" s="46">
        <f>SUM(R952:R971)</f>
        <v>43137000</v>
      </c>
      <c r="S973" s="43">
        <f t="shared" ref="S973" si="279">SUM(N973:P973)-R973-F973</f>
        <v>0</v>
      </c>
      <c r="T973" s="12"/>
    </row>
    <row r="974" spans="2:21" x14ac:dyDescent="0.2">
      <c r="F974" s="48"/>
      <c r="G974" s="47"/>
      <c r="H974" s="48"/>
      <c r="I974" s="47"/>
      <c r="J974" s="48"/>
      <c r="K974" s="47"/>
      <c r="L974" s="48"/>
      <c r="M974" s="47"/>
      <c r="N974" s="48"/>
      <c r="O974" s="47"/>
      <c r="P974" s="48"/>
      <c r="Q974" s="47"/>
      <c r="R974" s="48"/>
      <c r="T974" s="12"/>
    </row>
    <row r="975" spans="2:21" x14ac:dyDescent="0.2">
      <c r="B975" s="16" t="s">
        <v>414</v>
      </c>
      <c r="F975" s="48"/>
      <c r="G975" s="47"/>
      <c r="H975" s="48"/>
      <c r="I975" s="47"/>
      <c r="J975" s="48"/>
      <c r="K975" s="47"/>
      <c r="L975" s="48"/>
      <c r="M975" s="47"/>
      <c r="N975" s="48"/>
      <c r="O975" s="47"/>
      <c r="P975" s="48"/>
      <c r="Q975" s="47"/>
      <c r="R975" s="48"/>
      <c r="T975" s="12"/>
    </row>
    <row r="976" spans="2:21" x14ac:dyDescent="0.2">
      <c r="B976" s="9"/>
      <c r="C976" s="6" t="s">
        <v>415</v>
      </c>
      <c r="F976" s="43">
        <f>SUM(H976:L976)</f>
        <v>558000</v>
      </c>
      <c r="G976" s="47"/>
      <c r="H976" s="43">
        <v>0</v>
      </c>
      <c r="I976" s="47"/>
      <c r="J976" s="43">
        <v>492000</v>
      </c>
      <c r="K976" s="47"/>
      <c r="L976" s="43">
        <v>66000</v>
      </c>
      <c r="M976" s="47"/>
      <c r="N976" s="43">
        <v>234000</v>
      </c>
      <c r="O976" s="47"/>
      <c r="P976" s="43">
        <v>549000</v>
      </c>
      <c r="Q976" s="47"/>
      <c r="R976" s="43">
        <v>225000</v>
      </c>
      <c r="S976" s="43">
        <f t="shared" ref="S976:S981" si="280">SUM(N976:P976)-R976-F976</f>
        <v>0</v>
      </c>
      <c r="T976" s="12"/>
    </row>
    <row r="977" spans="2:21" x14ac:dyDescent="0.2">
      <c r="B977" s="9"/>
      <c r="C977" s="6" t="s">
        <v>416</v>
      </c>
      <c r="F977" s="43">
        <f t="shared" ref="F977:F987" si="281">SUM(H977:L977)</f>
        <v>-166000</v>
      </c>
      <c r="G977" s="47"/>
      <c r="H977" s="43">
        <v>0</v>
      </c>
      <c r="I977" s="47"/>
      <c r="J977" s="43">
        <v>-166000</v>
      </c>
      <c r="K977" s="47"/>
      <c r="L977" s="43">
        <v>0</v>
      </c>
      <c r="M977" s="47"/>
      <c r="N977" s="43">
        <v>517000</v>
      </c>
      <c r="O977" s="47"/>
      <c r="P977" s="43">
        <v>340000</v>
      </c>
      <c r="Q977" s="47"/>
      <c r="R977" s="43">
        <v>1023000</v>
      </c>
      <c r="S977" s="43">
        <f t="shared" si="280"/>
        <v>0</v>
      </c>
      <c r="T977" s="12"/>
      <c r="U977" s="78"/>
    </row>
    <row r="978" spans="2:21" x14ac:dyDescent="0.2">
      <c r="B978" s="9"/>
      <c r="C978" s="6" t="s">
        <v>417</v>
      </c>
      <c r="F978" s="43">
        <f t="shared" si="281"/>
        <v>9887000</v>
      </c>
      <c r="G978" s="47"/>
      <c r="H978" s="43">
        <v>142000</v>
      </c>
      <c r="I978" s="47"/>
      <c r="J978" s="43">
        <v>7745000</v>
      </c>
      <c r="K978" s="47"/>
      <c r="L978" s="43">
        <v>2000000</v>
      </c>
      <c r="M978" s="47"/>
      <c r="N978" s="43">
        <v>5907000</v>
      </c>
      <c r="O978" s="47"/>
      <c r="P978" s="43">
        <v>3979000</v>
      </c>
      <c r="Q978" s="47"/>
      <c r="R978" s="43">
        <v>-1000</v>
      </c>
      <c r="S978" s="43">
        <f t="shared" si="280"/>
        <v>0</v>
      </c>
      <c r="T978" s="12"/>
      <c r="U978" s="78"/>
    </row>
    <row r="979" spans="2:21" s="78" customFormat="1" x14ac:dyDescent="0.2">
      <c r="B979" s="53"/>
      <c r="C979" s="78" t="s">
        <v>567</v>
      </c>
      <c r="D979" s="53"/>
      <c r="F979" s="43">
        <f t="shared" si="281"/>
        <v>0</v>
      </c>
      <c r="G979" s="47"/>
      <c r="H979" s="43">
        <v>0</v>
      </c>
      <c r="I979" s="47"/>
      <c r="J979" s="43">
        <v>0</v>
      </c>
      <c r="K979" s="47"/>
      <c r="L979" s="43">
        <v>0</v>
      </c>
      <c r="M979" s="47"/>
      <c r="N979" s="43">
        <v>0</v>
      </c>
      <c r="O979" s="47"/>
      <c r="P979" s="43">
        <v>0</v>
      </c>
      <c r="Q979" s="47"/>
      <c r="R979" s="43">
        <v>0</v>
      </c>
      <c r="S979" s="43">
        <f t="shared" si="280"/>
        <v>0</v>
      </c>
      <c r="T979" s="77"/>
    </row>
    <row r="980" spans="2:21" x14ac:dyDescent="0.2">
      <c r="B980" s="9"/>
      <c r="C980" s="6" t="s">
        <v>418</v>
      </c>
      <c r="F980" s="43">
        <f t="shared" si="281"/>
        <v>6049000</v>
      </c>
      <c r="G980" s="47"/>
      <c r="H980" s="43">
        <v>4288000</v>
      </c>
      <c r="I980" s="47"/>
      <c r="J980" s="43">
        <v>1761000</v>
      </c>
      <c r="K980" s="47"/>
      <c r="L980" s="43">
        <v>0</v>
      </c>
      <c r="M980" s="47"/>
      <c r="N980" s="43">
        <v>2972000</v>
      </c>
      <c r="O980" s="47"/>
      <c r="P980" s="43">
        <v>3083000</v>
      </c>
      <c r="Q980" s="47"/>
      <c r="R980" s="43">
        <v>6000</v>
      </c>
      <c r="S980" s="43">
        <f t="shared" si="280"/>
        <v>0</v>
      </c>
      <c r="T980" s="12"/>
      <c r="U980" s="78"/>
    </row>
    <row r="981" spans="2:21" x14ac:dyDescent="0.2">
      <c r="B981" s="9"/>
      <c r="C981" s="6" t="s">
        <v>419</v>
      </c>
      <c r="F981" s="43">
        <f t="shared" si="281"/>
        <v>274000</v>
      </c>
      <c r="G981" s="47"/>
      <c r="H981" s="43">
        <v>53000</v>
      </c>
      <c r="I981" s="47"/>
      <c r="J981" s="43">
        <v>221000</v>
      </c>
      <c r="K981" s="47"/>
      <c r="L981" s="43">
        <v>0</v>
      </c>
      <c r="M981" s="47"/>
      <c r="N981" s="43">
        <v>37000</v>
      </c>
      <c r="O981" s="47"/>
      <c r="P981" s="43">
        <v>237000</v>
      </c>
      <c r="Q981" s="47"/>
      <c r="R981" s="43">
        <v>0</v>
      </c>
      <c r="S981" s="43">
        <f t="shared" si="280"/>
        <v>0</v>
      </c>
      <c r="T981" s="12"/>
      <c r="U981" s="78"/>
    </row>
    <row r="982" spans="2:21" s="78" customFormat="1" x14ac:dyDescent="0.2">
      <c r="C982" s="78" t="s">
        <v>164</v>
      </c>
      <c r="D982" s="53"/>
      <c r="F982" s="43"/>
      <c r="G982" s="44"/>
      <c r="H982" s="43"/>
      <c r="I982" s="43"/>
      <c r="J982" s="43"/>
      <c r="K982" s="43"/>
      <c r="L982" s="43"/>
      <c r="M982" s="43"/>
      <c r="N982" s="43"/>
      <c r="O982" s="43"/>
      <c r="P982" s="43"/>
      <c r="Q982" s="43"/>
      <c r="R982" s="43"/>
      <c r="S982" s="5"/>
    </row>
    <row r="983" spans="2:21" x14ac:dyDescent="0.2">
      <c r="B983" s="9"/>
      <c r="D983" s="6" t="s">
        <v>123</v>
      </c>
      <c r="F983" s="43">
        <f t="shared" si="281"/>
        <v>671000</v>
      </c>
      <c r="G983" s="47"/>
      <c r="H983" s="43">
        <v>197000</v>
      </c>
      <c r="I983" s="47"/>
      <c r="J983" s="43">
        <v>474000</v>
      </c>
      <c r="K983" s="47"/>
      <c r="L983" s="43">
        <v>0</v>
      </c>
      <c r="M983" s="47"/>
      <c r="N983" s="43">
        <v>0</v>
      </c>
      <c r="O983" s="47"/>
      <c r="P983" s="43">
        <v>671000</v>
      </c>
      <c r="Q983" s="47"/>
      <c r="R983" s="43">
        <v>0</v>
      </c>
      <c r="S983" s="43">
        <f t="shared" ref="S983" si="282">SUM(N983:P983)-R983-F983</f>
        <v>0</v>
      </c>
      <c r="T983" s="12"/>
      <c r="U983" s="78"/>
    </row>
    <row r="984" spans="2:21" s="78" customFormat="1" x14ac:dyDescent="0.2">
      <c r="C984" s="78" t="s">
        <v>165</v>
      </c>
      <c r="D984" s="53"/>
      <c r="F984" s="43"/>
      <c r="G984" s="44"/>
      <c r="H984" s="43"/>
      <c r="I984" s="43"/>
      <c r="J984" s="43"/>
      <c r="K984" s="43"/>
      <c r="L984" s="43"/>
      <c r="M984" s="43"/>
      <c r="N984" s="43"/>
      <c r="O984" s="43"/>
      <c r="P984" s="43"/>
      <c r="Q984" s="43"/>
      <c r="R984" s="43"/>
      <c r="S984" s="5"/>
    </row>
    <row r="985" spans="2:21" x14ac:dyDescent="0.2">
      <c r="B985" s="9"/>
      <c r="D985" s="6" t="s">
        <v>166</v>
      </c>
      <c r="F985" s="43">
        <f t="shared" si="281"/>
        <v>10010000</v>
      </c>
      <c r="G985" s="47"/>
      <c r="H985" s="43">
        <v>903000</v>
      </c>
      <c r="I985" s="47"/>
      <c r="J985" s="43">
        <v>9088000</v>
      </c>
      <c r="K985" s="47"/>
      <c r="L985" s="43">
        <v>19000</v>
      </c>
      <c r="M985" s="47"/>
      <c r="N985" s="43">
        <v>5088000</v>
      </c>
      <c r="O985" s="47"/>
      <c r="P985" s="43">
        <v>4922000</v>
      </c>
      <c r="Q985" s="47"/>
      <c r="R985" s="43">
        <v>0</v>
      </c>
      <c r="S985" s="43">
        <f t="shared" ref="S985:S987" si="283">SUM(N985:P985)-R985-F985</f>
        <v>0</v>
      </c>
      <c r="T985" s="12"/>
      <c r="U985" s="78"/>
    </row>
    <row r="986" spans="2:21" x14ac:dyDescent="0.2">
      <c r="B986" s="9"/>
      <c r="C986" s="6" t="s">
        <v>167</v>
      </c>
      <c r="D986" s="6"/>
      <c r="G986" s="47"/>
      <c r="I986" s="47"/>
      <c r="K986" s="47"/>
      <c r="M986" s="47"/>
      <c r="O986" s="47"/>
      <c r="Q986" s="47"/>
      <c r="S986" s="43"/>
      <c r="T986" s="12"/>
      <c r="U986" s="78"/>
    </row>
    <row r="987" spans="2:21" s="78" customFormat="1" x14ac:dyDescent="0.2">
      <c r="D987" s="78" t="s">
        <v>168</v>
      </c>
      <c r="F987" s="43">
        <f t="shared" si="281"/>
        <v>1173000</v>
      </c>
      <c r="G987" s="44"/>
      <c r="H987" s="43">
        <v>1019000</v>
      </c>
      <c r="I987" s="43"/>
      <c r="J987" s="43">
        <v>154000</v>
      </c>
      <c r="K987" s="43"/>
      <c r="L987" s="43">
        <v>0</v>
      </c>
      <c r="M987" s="43"/>
      <c r="N987" s="43">
        <v>699000</v>
      </c>
      <c r="O987" s="43"/>
      <c r="P987" s="43">
        <v>474000</v>
      </c>
      <c r="Q987" s="43"/>
      <c r="R987" s="43">
        <v>0</v>
      </c>
      <c r="S987" s="43">
        <f t="shared" si="283"/>
        <v>0</v>
      </c>
    </row>
    <row r="988" spans="2:21" x14ac:dyDescent="0.2">
      <c r="B988" s="9"/>
      <c r="C988" s="6" t="s">
        <v>420</v>
      </c>
      <c r="F988" s="46">
        <f t="shared" ref="F988" si="284">SUM(H988:L988)</f>
        <v>1223000</v>
      </c>
      <c r="G988" s="47"/>
      <c r="H988" s="46">
        <v>794000</v>
      </c>
      <c r="I988" s="47"/>
      <c r="J988" s="46">
        <v>429000</v>
      </c>
      <c r="K988" s="47"/>
      <c r="L988" s="46">
        <v>0</v>
      </c>
      <c r="M988" s="47"/>
      <c r="N988" s="46">
        <v>714000</v>
      </c>
      <c r="O988" s="47"/>
      <c r="P988" s="46">
        <v>508000</v>
      </c>
      <c r="Q988" s="47"/>
      <c r="R988" s="46">
        <v>-1000</v>
      </c>
      <c r="S988" s="43">
        <f t="shared" ref="S988" si="285">SUM(N988:P988)-R988-F988</f>
        <v>0</v>
      </c>
      <c r="T988" s="12"/>
      <c r="U988" s="78"/>
    </row>
    <row r="989" spans="2:21" x14ac:dyDescent="0.2">
      <c r="B989" s="9"/>
      <c r="G989" s="47"/>
      <c r="I989" s="47"/>
      <c r="K989" s="47"/>
      <c r="M989" s="47"/>
      <c r="O989" s="47"/>
      <c r="Q989" s="47"/>
      <c r="T989" s="12"/>
    </row>
    <row r="990" spans="2:21" x14ac:dyDescent="0.2">
      <c r="B990" s="9"/>
      <c r="E990" s="6" t="s">
        <v>4</v>
      </c>
      <c r="F990" s="46">
        <f>SUM(F976:F988)</f>
        <v>29679000</v>
      </c>
      <c r="G990" s="47"/>
      <c r="H990" s="46">
        <f>SUM(H976:H988)</f>
        <v>7396000</v>
      </c>
      <c r="I990" s="47"/>
      <c r="J990" s="46">
        <f>SUM(J976:J988)</f>
        <v>20198000</v>
      </c>
      <c r="K990" s="47"/>
      <c r="L990" s="46">
        <f>SUM(L976:L988)</f>
        <v>2085000</v>
      </c>
      <c r="M990" s="47"/>
      <c r="N990" s="46">
        <f>SUM(N976:N988)</f>
        <v>16168000</v>
      </c>
      <c r="O990" s="47"/>
      <c r="P990" s="46">
        <f>SUM(P976:P988)</f>
        <v>14763000</v>
      </c>
      <c r="Q990" s="47"/>
      <c r="R990" s="46">
        <f>SUM(R976:R988)</f>
        <v>1252000</v>
      </c>
      <c r="S990" s="43">
        <f t="shared" ref="S990" si="286">SUM(N990:P990)-R990-F990</f>
        <v>0</v>
      </c>
      <c r="T990" s="12"/>
    </row>
    <row r="991" spans="2:21" x14ac:dyDescent="0.2">
      <c r="B991" s="9"/>
      <c r="E991" s="18"/>
      <c r="G991" s="47"/>
      <c r="I991" s="47"/>
      <c r="K991" s="47"/>
      <c r="M991" s="47"/>
      <c r="O991" s="47"/>
      <c r="Q991" s="47"/>
      <c r="T991" s="12"/>
    </row>
    <row r="992" spans="2:21" x14ac:dyDescent="0.2">
      <c r="B992" s="6" t="s">
        <v>372</v>
      </c>
      <c r="G992" s="47"/>
      <c r="I992" s="47"/>
      <c r="K992" s="47"/>
      <c r="M992" s="47"/>
      <c r="O992" s="47"/>
      <c r="Q992" s="47"/>
      <c r="T992" s="12"/>
    </row>
    <row r="993" spans="1:21" x14ac:dyDescent="0.2">
      <c r="B993" s="9"/>
      <c r="C993" s="6" t="s">
        <v>286</v>
      </c>
      <c r="F993" s="43">
        <f>SUM(H993:L993)</f>
        <v>669000</v>
      </c>
      <c r="G993" s="47"/>
      <c r="H993" s="43">
        <v>278000</v>
      </c>
      <c r="I993" s="47"/>
      <c r="J993" s="43">
        <v>374000</v>
      </c>
      <c r="K993" s="47"/>
      <c r="L993" s="43">
        <v>17000</v>
      </c>
      <c r="M993" s="47"/>
      <c r="N993" s="43">
        <v>849000</v>
      </c>
      <c r="O993" s="47"/>
      <c r="P993" s="43">
        <v>-180000</v>
      </c>
      <c r="Q993" s="47"/>
      <c r="R993" s="43">
        <v>0</v>
      </c>
      <c r="S993" s="43">
        <f t="shared" ref="S993:S995" si="287">SUM(N993:P993)-R993-F993</f>
        <v>0</v>
      </c>
      <c r="T993" s="12"/>
      <c r="U993" s="78"/>
    </row>
    <row r="994" spans="1:21" x14ac:dyDescent="0.2">
      <c r="C994" s="6" t="s">
        <v>528</v>
      </c>
      <c r="F994" s="43">
        <f>SUM(H994:L994)</f>
        <v>-6944000</v>
      </c>
      <c r="G994" s="47"/>
      <c r="H994" s="43">
        <v>0</v>
      </c>
      <c r="I994" s="47"/>
      <c r="J994" s="43">
        <v>-6944000</v>
      </c>
      <c r="K994" s="47"/>
      <c r="L994" s="43">
        <v>0</v>
      </c>
      <c r="M994" s="47"/>
      <c r="N994" s="43">
        <v>-3000</v>
      </c>
      <c r="O994" s="47"/>
      <c r="P994" s="43">
        <v>-6941000</v>
      </c>
      <c r="Q994" s="47"/>
      <c r="R994" s="43">
        <v>0</v>
      </c>
      <c r="S994" s="43">
        <f t="shared" si="287"/>
        <v>0</v>
      </c>
      <c r="T994" s="12"/>
      <c r="U994" s="78"/>
    </row>
    <row r="995" spans="1:21" x14ac:dyDescent="0.2">
      <c r="C995" s="6" t="s">
        <v>130</v>
      </c>
      <c r="F995" s="46">
        <f>SUM(H995:L995)</f>
        <v>-2762000</v>
      </c>
      <c r="G995" s="47"/>
      <c r="H995" s="46">
        <v>0</v>
      </c>
      <c r="I995" s="47"/>
      <c r="J995" s="46">
        <v>-2762000</v>
      </c>
      <c r="K995" s="47"/>
      <c r="L995" s="46">
        <v>0</v>
      </c>
      <c r="M995" s="47"/>
      <c r="N995" s="46">
        <v>0</v>
      </c>
      <c r="O995" s="47"/>
      <c r="P995" s="46">
        <v>-2762000</v>
      </c>
      <c r="Q995" s="47"/>
      <c r="R995" s="46">
        <v>0</v>
      </c>
      <c r="S995" s="43">
        <f t="shared" si="287"/>
        <v>0</v>
      </c>
      <c r="T995" s="12"/>
      <c r="U995" s="78"/>
    </row>
    <row r="996" spans="1:21" x14ac:dyDescent="0.2">
      <c r="G996" s="47"/>
      <c r="I996" s="47"/>
      <c r="K996" s="47"/>
      <c r="M996" s="47"/>
      <c r="O996" s="47"/>
      <c r="Q996" s="47"/>
      <c r="T996" s="12"/>
    </row>
    <row r="997" spans="1:21" x14ac:dyDescent="0.2">
      <c r="E997" s="6" t="s">
        <v>4</v>
      </c>
      <c r="F997" s="46">
        <f>SUM(F993:F995)</f>
        <v>-9037000</v>
      </c>
      <c r="G997" s="47"/>
      <c r="H997" s="46">
        <f>SUM(H993:H995)</f>
        <v>278000</v>
      </c>
      <c r="I997" s="47"/>
      <c r="J997" s="46">
        <f>SUM(J993:J995)</f>
        <v>-9332000</v>
      </c>
      <c r="K997" s="47"/>
      <c r="L997" s="46">
        <f>SUM(L993:L995)</f>
        <v>17000</v>
      </c>
      <c r="M997" s="47"/>
      <c r="N997" s="46">
        <f>SUM(N993:N995)</f>
        <v>846000</v>
      </c>
      <c r="O997" s="47"/>
      <c r="P997" s="46">
        <f>SUM(P993:P995)</f>
        <v>-9883000</v>
      </c>
      <c r="Q997" s="47"/>
      <c r="R997" s="46">
        <f>SUM(R993:R995)</f>
        <v>0</v>
      </c>
      <c r="S997" s="43">
        <f t="shared" ref="S997" si="288">SUM(N997:P997)-R997-F997</f>
        <v>0</v>
      </c>
      <c r="T997" s="12"/>
    </row>
    <row r="998" spans="1:21" x14ac:dyDescent="0.2">
      <c r="G998" s="47"/>
      <c r="I998" s="47"/>
      <c r="K998" s="47"/>
      <c r="M998" s="47"/>
      <c r="O998" s="47"/>
      <c r="Q998" s="47"/>
      <c r="T998" s="12"/>
    </row>
    <row r="999" spans="1:21" x14ac:dyDescent="0.2">
      <c r="B999" s="9"/>
      <c r="E999" s="6" t="s">
        <v>421</v>
      </c>
      <c r="F999" s="46">
        <f>F910+F924+F949+F973+F990+F997</f>
        <v>165996000</v>
      </c>
      <c r="G999" s="47"/>
      <c r="H999" s="46">
        <f>H910+H924+H949+H973+H990+H997</f>
        <v>66194000</v>
      </c>
      <c r="I999" s="47"/>
      <c r="J999" s="46">
        <f>J910+J924+J949+J973+J990+J997</f>
        <v>96367000</v>
      </c>
      <c r="K999" s="47"/>
      <c r="L999" s="46">
        <f>L910+L924+L949+L973+L990+L997</f>
        <v>3435000</v>
      </c>
      <c r="M999" s="47"/>
      <c r="N999" s="46">
        <f>N910+N924+N949+N973+N990+N997</f>
        <v>140409000</v>
      </c>
      <c r="O999" s="47"/>
      <c r="P999" s="46">
        <f>P910+P924+P949+P973+P990+P997</f>
        <v>128123000</v>
      </c>
      <c r="Q999" s="46"/>
      <c r="R999" s="46">
        <f>R910+R924+R949+R973+R990+R997</f>
        <v>102536000</v>
      </c>
      <c r="S999" s="43">
        <f t="shared" ref="S999" si="289">SUM(N999:P999)-R999-F999</f>
        <v>0</v>
      </c>
      <c r="T999" s="12"/>
    </row>
    <row r="1000" spans="1:21" x14ac:dyDescent="0.2">
      <c r="B1000" s="9"/>
      <c r="G1000" s="47"/>
      <c r="I1000" s="47"/>
      <c r="K1000" s="47"/>
      <c r="M1000" s="47"/>
      <c r="O1000" s="47"/>
      <c r="Q1000" s="47"/>
      <c r="T1000" s="12"/>
    </row>
    <row r="1001" spans="1:21" x14ac:dyDescent="0.2">
      <c r="A1001" s="11" t="s">
        <v>169</v>
      </c>
      <c r="B1001" s="16"/>
      <c r="D1001" s="6"/>
      <c r="E1001" s="11"/>
      <c r="G1001" s="47"/>
      <c r="I1001" s="47"/>
      <c r="K1001" s="47"/>
      <c r="M1001" s="47"/>
      <c r="O1001" s="47"/>
      <c r="Q1001" s="47"/>
      <c r="T1001" s="12"/>
    </row>
    <row r="1002" spans="1:21" x14ac:dyDescent="0.2">
      <c r="B1002" s="28" t="s">
        <v>170</v>
      </c>
      <c r="D1002" s="6"/>
      <c r="G1002" s="47"/>
      <c r="I1002" s="47"/>
      <c r="K1002" s="47"/>
      <c r="M1002" s="47"/>
      <c r="O1002" s="47"/>
      <c r="P1002" s="48"/>
      <c r="Q1002" s="47"/>
      <c r="T1002" s="12"/>
    </row>
    <row r="1003" spans="1:21" x14ac:dyDescent="0.2">
      <c r="B1003" s="9"/>
      <c r="C1003" s="6" t="s">
        <v>422</v>
      </c>
      <c r="F1003" s="43">
        <f>SUM(H1003:L1003)</f>
        <v>3242000</v>
      </c>
      <c r="G1003" s="47"/>
      <c r="H1003" s="43">
        <v>1618000</v>
      </c>
      <c r="I1003" s="47"/>
      <c r="J1003" s="43">
        <v>1624000</v>
      </c>
      <c r="K1003" s="47"/>
      <c r="L1003" s="43">
        <v>0</v>
      </c>
      <c r="M1003" s="47"/>
      <c r="N1003" s="43">
        <v>8168000</v>
      </c>
      <c r="O1003" s="47"/>
      <c r="P1003" s="43">
        <v>8881000</v>
      </c>
      <c r="Q1003" s="47"/>
      <c r="R1003" s="43">
        <v>13807000</v>
      </c>
      <c r="S1003" s="43">
        <f t="shared" ref="S1003:S1023" si="290">SUM(N1003:P1003)-R1003-F1003</f>
        <v>0</v>
      </c>
      <c r="T1003" s="12"/>
    </row>
    <row r="1004" spans="1:21" x14ac:dyDescent="0.2">
      <c r="B1004" s="9"/>
      <c r="C1004" s="6" t="s">
        <v>423</v>
      </c>
      <c r="F1004" s="43">
        <f t="shared" ref="F1004:F1021" si="291">SUM(H1004:L1004)</f>
        <v>338000</v>
      </c>
      <c r="G1004" s="47"/>
      <c r="H1004" s="43">
        <v>289000</v>
      </c>
      <c r="I1004" s="47"/>
      <c r="J1004" s="43">
        <v>49000</v>
      </c>
      <c r="K1004" s="47"/>
      <c r="L1004" s="43">
        <v>0</v>
      </c>
      <c r="M1004" s="47"/>
      <c r="N1004" s="43">
        <v>775000</v>
      </c>
      <c r="O1004" s="47"/>
      <c r="P1004" s="43">
        <v>1762000</v>
      </c>
      <c r="Q1004" s="47"/>
      <c r="R1004" s="43">
        <v>2199000</v>
      </c>
      <c r="S1004" s="43">
        <f t="shared" si="290"/>
        <v>0</v>
      </c>
      <c r="T1004" s="12"/>
      <c r="U1004" s="78"/>
    </row>
    <row r="1005" spans="1:21" x14ac:dyDescent="0.2">
      <c r="B1005" s="9"/>
      <c r="C1005" s="6" t="s">
        <v>285</v>
      </c>
      <c r="F1005" s="43">
        <f t="shared" si="291"/>
        <v>706000</v>
      </c>
      <c r="G1005" s="47"/>
      <c r="H1005" s="43">
        <v>706000</v>
      </c>
      <c r="I1005" s="47"/>
      <c r="J1005" s="43">
        <v>0</v>
      </c>
      <c r="K1005" s="47"/>
      <c r="L1005" s="43">
        <v>0</v>
      </c>
      <c r="M1005" s="47"/>
      <c r="N1005" s="43">
        <v>462000</v>
      </c>
      <c r="O1005" s="47"/>
      <c r="P1005" s="43">
        <v>244000</v>
      </c>
      <c r="Q1005" s="47"/>
      <c r="R1005" s="43">
        <v>0</v>
      </c>
      <c r="S1005" s="43">
        <f t="shared" si="290"/>
        <v>0</v>
      </c>
      <c r="T1005" s="12"/>
      <c r="U1005" s="78"/>
    </row>
    <row r="1006" spans="1:21" x14ac:dyDescent="0.2">
      <c r="B1006" s="9"/>
      <c r="C1006" s="6" t="s">
        <v>424</v>
      </c>
      <c r="F1006" s="43">
        <f t="shared" si="291"/>
        <v>33448000</v>
      </c>
      <c r="G1006" s="47"/>
      <c r="H1006" s="43">
        <v>23524000</v>
      </c>
      <c r="I1006" s="47"/>
      <c r="J1006" s="43">
        <v>9848000</v>
      </c>
      <c r="K1006" s="47"/>
      <c r="L1006" s="43">
        <v>76000</v>
      </c>
      <c r="M1006" s="47"/>
      <c r="N1006" s="43">
        <v>11598000</v>
      </c>
      <c r="O1006" s="47"/>
      <c r="P1006" s="43">
        <v>27260000</v>
      </c>
      <c r="Q1006" s="47"/>
      <c r="R1006" s="43">
        <v>5410000</v>
      </c>
      <c r="S1006" s="43">
        <f t="shared" si="290"/>
        <v>0</v>
      </c>
      <c r="T1006" s="12"/>
      <c r="U1006" s="78"/>
    </row>
    <row r="1007" spans="1:21" s="18" customFormat="1" x14ac:dyDescent="0.2">
      <c r="A1007" s="6"/>
      <c r="B1007" s="9"/>
      <c r="C1007" s="6" t="s">
        <v>425</v>
      </c>
      <c r="E1007" s="6"/>
      <c r="F1007" s="43">
        <f t="shared" si="291"/>
        <v>105000</v>
      </c>
      <c r="G1007" s="47"/>
      <c r="H1007" s="43">
        <v>0</v>
      </c>
      <c r="I1007" s="47"/>
      <c r="J1007" s="43">
        <v>105000</v>
      </c>
      <c r="K1007" s="47"/>
      <c r="L1007" s="43">
        <v>0</v>
      </c>
      <c r="M1007" s="47"/>
      <c r="N1007" s="43">
        <v>0</v>
      </c>
      <c r="O1007" s="47"/>
      <c r="P1007" s="43">
        <v>105000</v>
      </c>
      <c r="Q1007" s="47"/>
      <c r="R1007" s="43">
        <v>0</v>
      </c>
      <c r="S1007" s="43">
        <f t="shared" si="290"/>
        <v>0</v>
      </c>
      <c r="T1007" s="12"/>
      <c r="U1007" s="78"/>
    </row>
    <row r="1008" spans="1:21" x14ac:dyDescent="0.2">
      <c r="B1008" s="9"/>
      <c r="C1008" s="6" t="s">
        <v>426</v>
      </c>
      <c r="F1008" s="43">
        <f t="shared" si="291"/>
        <v>12968000</v>
      </c>
      <c r="G1008" s="47"/>
      <c r="H1008" s="43">
        <v>12782000</v>
      </c>
      <c r="I1008" s="47"/>
      <c r="J1008" s="43">
        <v>186000</v>
      </c>
      <c r="K1008" s="47"/>
      <c r="L1008" s="43">
        <v>0</v>
      </c>
      <c r="M1008" s="47"/>
      <c r="N1008" s="43">
        <v>6854000</v>
      </c>
      <c r="O1008" s="47"/>
      <c r="P1008" s="43">
        <v>6114000</v>
      </c>
      <c r="Q1008" s="47"/>
      <c r="R1008" s="43">
        <v>0</v>
      </c>
      <c r="S1008" s="43">
        <f t="shared" si="290"/>
        <v>0</v>
      </c>
      <c r="T1008" s="12"/>
      <c r="U1008" s="78"/>
    </row>
    <row r="1009" spans="1:21" x14ac:dyDescent="0.2">
      <c r="B1009" s="9"/>
      <c r="C1009" s="6" t="s">
        <v>427</v>
      </c>
      <c r="F1009" s="43">
        <f t="shared" si="291"/>
        <v>130000</v>
      </c>
      <c r="G1009" s="47"/>
      <c r="H1009" s="43">
        <v>0</v>
      </c>
      <c r="I1009" s="47"/>
      <c r="J1009" s="43">
        <v>130000</v>
      </c>
      <c r="K1009" s="47"/>
      <c r="L1009" s="43">
        <v>0</v>
      </c>
      <c r="M1009" s="47"/>
      <c r="N1009" s="43">
        <v>0</v>
      </c>
      <c r="O1009" s="47"/>
      <c r="P1009" s="43">
        <v>130000</v>
      </c>
      <c r="Q1009" s="47"/>
      <c r="R1009" s="43">
        <v>0</v>
      </c>
      <c r="S1009" s="43">
        <f t="shared" si="290"/>
        <v>0</v>
      </c>
      <c r="T1009" s="12"/>
      <c r="U1009" s="78"/>
    </row>
    <row r="1010" spans="1:21" x14ac:dyDescent="0.2">
      <c r="B1010" s="9"/>
      <c r="C1010" s="6" t="s">
        <v>289</v>
      </c>
      <c r="F1010" s="43">
        <f t="shared" si="291"/>
        <v>0</v>
      </c>
      <c r="G1010" s="47"/>
      <c r="H1010" s="43">
        <v>-26932000</v>
      </c>
      <c r="I1010" s="47"/>
      <c r="J1010" s="43">
        <v>26932000</v>
      </c>
      <c r="K1010" s="47"/>
      <c r="L1010" s="43">
        <v>0</v>
      </c>
      <c r="M1010" s="47"/>
      <c r="N1010" s="43">
        <v>0</v>
      </c>
      <c r="O1010" s="47"/>
      <c r="P1010" s="43">
        <v>0</v>
      </c>
      <c r="Q1010" s="47"/>
      <c r="R1010" s="43">
        <v>0</v>
      </c>
      <c r="S1010" s="43">
        <f t="shared" si="290"/>
        <v>0</v>
      </c>
      <c r="T1010" s="12"/>
      <c r="U1010" s="78"/>
    </row>
    <row r="1011" spans="1:21" x14ac:dyDescent="0.2">
      <c r="C1011" s="6" t="s">
        <v>428</v>
      </c>
      <c r="F1011" s="43">
        <f t="shared" si="291"/>
        <v>-230000</v>
      </c>
      <c r="G1011" s="47"/>
      <c r="H1011" s="43">
        <v>0</v>
      </c>
      <c r="I1011" s="47"/>
      <c r="J1011" s="43">
        <v>-230000</v>
      </c>
      <c r="K1011" s="47"/>
      <c r="L1011" s="43">
        <v>0</v>
      </c>
      <c r="M1011" s="47"/>
      <c r="N1011" s="43">
        <v>-63000</v>
      </c>
      <c r="O1011" s="47"/>
      <c r="P1011" s="43">
        <v>-167000</v>
      </c>
      <c r="Q1011" s="47"/>
      <c r="R1011" s="43">
        <v>0</v>
      </c>
      <c r="S1011" s="43">
        <f t="shared" si="290"/>
        <v>0</v>
      </c>
      <c r="T1011" s="12"/>
      <c r="U1011" s="78"/>
    </row>
    <row r="1012" spans="1:21" x14ac:dyDescent="0.2">
      <c r="C1012" s="6" t="s">
        <v>429</v>
      </c>
      <c r="F1012" s="43">
        <f t="shared" si="291"/>
        <v>5367000</v>
      </c>
      <c r="G1012" s="47"/>
      <c r="H1012" s="43">
        <v>3254000</v>
      </c>
      <c r="I1012" s="47"/>
      <c r="J1012" s="43">
        <v>2113000</v>
      </c>
      <c r="K1012" s="47"/>
      <c r="L1012" s="43">
        <v>0</v>
      </c>
      <c r="M1012" s="47"/>
      <c r="N1012" s="43">
        <v>3707000</v>
      </c>
      <c r="O1012" s="47"/>
      <c r="P1012" s="43">
        <v>1919000</v>
      </c>
      <c r="Q1012" s="47"/>
      <c r="R1012" s="43">
        <v>259000</v>
      </c>
      <c r="S1012" s="43">
        <f t="shared" si="290"/>
        <v>0</v>
      </c>
      <c r="T1012" s="12"/>
      <c r="U1012" s="78"/>
    </row>
    <row r="1013" spans="1:21" x14ac:dyDescent="0.2">
      <c r="C1013" s="6" t="s">
        <v>22</v>
      </c>
      <c r="F1013" s="43">
        <f t="shared" si="291"/>
        <v>5206000</v>
      </c>
      <c r="G1013" s="47"/>
      <c r="H1013" s="43">
        <v>5145000</v>
      </c>
      <c r="I1013" s="47"/>
      <c r="J1013" s="43">
        <v>61000</v>
      </c>
      <c r="K1013" s="47"/>
      <c r="L1013" s="43">
        <v>0</v>
      </c>
      <c r="M1013" s="47"/>
      <c r="N1013" s="43">
        <v>230000</v>
      </c>
      <c r="O1013" s="47"/>
      <c r="P1013" s="43">
        <v>12777000</v>
      </c>
      <c r="Q1013" s="47"/>
      <c r="R1013" s="43">
        <v>7801000</v>
      </c>
      <c r="S1013" s="43">
        <f t="shared" si="290"/>
        <v>0</v>
      </c>
      <c r="T1013" s="12"/>
      <c r="U1013" s="78"/>
    </row>
    <row r="1014" spans="1:21" x14ac:dyDescent="0.2">
      <c r="A1014" s="11"/>
      <c r="B1014" s="9"/>
      <c r="C1014" s="6" t="s">
        <v>430</v>
      </c>
      <c r="F1014" s="43">
        <f t="shared" si="291"/>
        <v>4569000</v>
      </c>
      <c r="G1014" s="47"/>
      <c r="H1014" s="43">
        <v>3829000</v>
      </c>
      <c r="I1014" s="47"/>
      <c r="J1014" s="43">
        <v>740000</v>
      </c>
      <c r="K1014" s="47"/>
      <c r="L1014" s="43">
        <v>0</v>
      </c>
      <c r="M1014" s="47"/>
      <c r="N1014" s="43">
        <v>4125000</v>
      </c>
      <c r="O1014" s="47"/>
      <c r="P1014" s="43">
        <v>4139000</v>
      </c>
      <c r="Q1014" s="47"/>
      <c r="R1014" s="43">
        <v>3695000</v>
      </c>
      <c r="S1014" s="43">
        <f t="shared" si="290"/>
        <v>0</v>
      </c>
      <c r="T1014" s="12"/>
      <c r="U1014" s="78"/>
    </row>
    <row r="1015" spans="1:21" x14ac:dyDescent="0.2">
      <c r="B1015" s="9"/>
      <c r="C1015" s="6" t="s">
        <v>431</v>
      </c>
      <c r="F1015" s="43">
        <f t="shared" si="291"/>
        <v>347000</v>
      </c>
      <c r="G1015" s="47"/>
      <c r="H1015" s="43">
        <v>0</v>
      </c>
      <c r="I1015" s="47"/>
      <c r="J1015" s="43">
        <v>347000</v>
      </c>
      <c r="K1015" s="47"/>
      <c r="L1015" s="43">
        <v>0</v>
      </c>
      <c r="M1015" s="47"/>
      <c r="N1015" s="43">
        <v>0</v>
      </c>
      <c r="O1015" s="47"/>
      <c r="P1015" s="43">
        <v>347000</v>
      </c>
      <c r="Q1015" s="47"/>
      <c r="R1015" s="43">
        <v>0</v>
      </c>
      <c r="S1015" s="43">
        <f t="shared" si="290"/>
        <v>0</v>
      </c>
      <c r="T1015" s="12"/>
      <c r="U1015" s="78"/>
    </row>
    <row r="1016" spans="1:21" x14ac:dyDescent="0.2">
      <c r="B1016" s="9"/>
      <c r="C1016" s="6" t="s">
        <v>432</v>
      </c>
      <c r="F1016" s="43">
        <f t="shared" si="291"/>
        <v>0</v>
      </c>
      <c r="G1016" s="47"/>
      <c r="H1016" s="43">
        <v>-3190000</v>
      </c>
      <c r="I1016" s="47"/>
      <c r="J1016" s="43">
        <v>3190000</v>
      </c>
      <c r="K1016" s="47"/>
      <c r="L1016" s="43">
        <v>0</v>
      </c>
      <c r="M1016" s="47"/>
      <c r="N1016" s="43">
        <v>0</v>
      </c>
      <c r="O1016" s="47"/>
      <c r="P1016" s="43">
        <v>0</v>
      </c>
      <c r="Q1016" s="47"/>
      <c r="R1016" s="43">
        <v>0</v>
      </c>
      <c r="S1016" s="43">
        <f t="shared" si="290"/>
        <v>0</v>
      </c>
      <c r="T1016" s="12"/>
      <c r="U1016" s="78"/>
    </row>
    <row r="1017" spans="1:21" x14ac:dyDescent="0.2">
      <c r="C1017" s="6" t="s">
        <v>433</v>
      </c>
      <c r="F1017" s="43">
        <f t="shared" si="291"/>
        <v>28597000</v>
      </c>
      <c r="G1017" s="47"/>
      <c r="H1017" s="43">
        <v>27503000</v>
      </c>
      <c r="I1017" s="47"/>
      <c r="J1017" s="43">
        <v>1094000</v>
      </c>
      <c r="K1017" s="47"/>
      <c r="L1017" s="43">
        <v>0</v>
      </c>
      <c r="M1017" s="47"/>
      <c r="N1017" s="43">
        <v>1993000</v>
      </c>
      <c r="O1017" s="47"/>
      <c r="P1017" s="43">
        <v>31757000</v>
      </c>
      <c r="Q1017" s="47"/>
      <c r="R1017" s="43">
        <v>5153000</v>
      </c>
      <c r="S1017" s="43">
        <f t="shared" si="290"/>
        <v>0</v>
      </c>
      <c r="T1017" s="12"/>
      <c r="U1017" s="78"/>
    </row>
    <row r="1018" spans="1:21" x14ac:dyDescent="0.2">
      <c r="C1018" s="6" t="s">
        <v>434</v>
      </c>
      <c r="F1018" s="43">
        <f t="shared" si="291"/>
        <v>907000</v>
      </c>
      <c r="G1018" s="47"/>
      <c r="H1018" s="43">
        <v>630000</v>
      </c>
      <c r="I1018" s="47"/>
      <c r="J1018" s="43">
        <v>277000</v>
      </c>
      <c r="K1018" s="47"/>
      <c r="L1018" s="43">
        <v>0</v>
      </c>
      <c r="M1018" s="47"/>
      <c r="N1018" s="43">
        <v>337000</v>
      </c>
      <c r="O1018" s="47"/>
      <c r="P1018" s="43">
        <v>866000</v>
      </c>
      <c r="Q1018" s="47"/>
      <c r="R1018" s="43">
        <v>296000</v>
      </c>
      <c r="S1018" s="43">
        <f t="shared" si="290"/>
        <v>0</v>
      </c>
      <c r="T1018" s="12"/>
      <c r="U1018" s="78"/>
    </row>
    <row r="1019" spans="1:21" x14ac:dyDescent="0.2">
      <c r="C1019" s="18" t="s">
        <v>171</v>
      </c>
      <c r="F1019" s="43">
        <f t="shared" si="291"/>
        <v>143000</v>
      </c>
      <c r="G1019" s="47"/>
      <c r="H1019" s="43">
        <v>0</v>
      </c>
      <c r="I1019" s="47"/>
      <c r="J1019" s="43">
        <v>143000</v>
      </c>
      <c r="K1019" s="47"/>
      <c r="L1019" s="43">
        <v>0</v>
      </c>
      <c r="M1019" s="47"/>
      <c r="N1019" s="43">
        <v>0</v>
      </c>
      <c r="O1019" s="47"/>
      <c r="P1019" s="43">
        <v>143000</v>
      </c>
      <c r="Q1019" s="47"/>
      <c r="R1019" s="43">
        <v>0</v>
      </c>
      <c r="S1019" s="43">
        <f t="shared" si="290"/>
        <v>0</v>
      </c>
      <c r="T1019" s="12"/>
      <c r="U1019" s="78"/>
    </row>
    <row r="1020" spans="1:21" s="78" customFormat="1" x14ac:dyDescent="0.2">
      <c r="C1020" s="78" t="s">
        <v>435</v>
      </c>
      <c r="D1020" s="53"/>
      <c r="E1020" s="18"/>
      <c r="F1020" s="43">
        <f t="shared" ref="F1020" si="292">SUM(H1020:L1020)</f>
        <v>6811000</v>
      </c>
      <c r="G1020" s="47"/>
      <c r="H1020" s="43">
        <v>5307000</v>
      </c>
      <c r="I1020" s="47"/>
      <c r="J1020" s="43">
        <v>1504000</v>
      </c>
      <c r="K1020" s="47"/>
      <c r="L1020" s="43">
        <v>0</v>
      </c>
      <c r="M1020" s="47"/>
      <c r="N1020" s="43">
        <v>3139000</v>
      </c>
      <c r="O1020" s="47"/>
      <c r="P1020" s="43">
        <v>3672000</v>
      </c>
      <c r="Q1020" s="47"/>
      <c r="R1020" s="43">
        <v>0</v>
      </c>
      <c r="S1020" s="43">
        <f t="shared" ref="S1020" si="293">SUM(N1020:P1020)-R1020-F1020</f>
        <v>0</v>
      </c>
      <c r="T1020" s="77"/>
    </row>
    <row r="1021" spans="1:21" x14ac:dyDescent="0.2">
      <c r="A1021" s="11"/>
      <c r="C1021" s="78" t="s">
        <v>130</v>
      </c>
      <c r="E1021" s="18"/>
      <c r="F1021" s="46">
        <f t="shared" si="291"/>
        <v>0</v>
      </c>
      <c r="G1021" s="47"/>
      <c r="H1021" s="46">
        <v>0</v>
      </c>
      <c r="I1021" s="47"/>
      <c r="J1021" s="46">
        <v>0</v>
      </c>
      <c r="K1021" s="47"/>
      <c r="L1021" s="46">
        <v>0</v>
      </c>
      <c r="M1021" s="47"/>
      <c r="N1021" s="46">
        <v>0</v>
      </c>
      <c r="O1021" s="47"/>
      <c r="P1021" s="46">
        <v>0</v>
      </c>
      <c r="Q1021" s="47"/>
      <c r="R1021" s="46">
        <v>0</v>
      </c>
      <c r="S1021" s="43">
        <f t="shared" si="290"/>
        <v>0</v>
      </c>
      <c r="T1021" s="12"/>
      <c r="U1021" s="78"/>
    </row>
    <row r="1022" spans="1:21" x14ac:dyDescent="0.2">
      <c r="B1022" s="9"/>
      <c r="G1022" s="47"/>
      <c r="I1022" s="47"/>
      <c r="K1022" s="47"/>
      <c r="M1022" s="47"/>
      <c r="O1022" s="47"/>
      <c r="Q1022" s="47"/>
      <c r="T1022" s="12"/>
    </row>
    <row r="1023" spans="1:21" x14ac:dyDescent="0.2">
      <c r="B1023" s="9"/>
      <c r="E1023" s="6" t="s">
        <v>436</v>
      </c>
      <c r="F1023" s="46">
        <f>SUM(F1003:F1021)</f>
        <v>102654000</v>
      </c>
      <c r="G1023" s="47"/>
      <c r="H1023" s="46">
        <f>SUM(H1003:H1021)</f>
        <v>54465000</v>
      </c>
      <c r="I1023" s="47"/>
      <c r="J1023" s="46">
        <f>SUM(J1003:J1021)</f>
        <v>48113000</v>
      </c>
      <c r="K1023" s="47"/>
      <c r="L1023" s="46">
        <f>SUM(L1003:L1021)</f>
        <v>76000</v>
      </c>
      <c r="M1023" s="47"/>
      <c r="N1023" s="46">
        <f>SUM(N1003:N1021)</f>
        <v>41325000</v>
      </c>
      <c r="O1023" s="47"/>
      <c r="P1023" s="46">
        <f>SUM(P1003:P1021)</f>
        <v>99949000</v>
      </c>
      <c r="Q1023" s="47"/>
      <c r="R1023" s="46">
        <f>SUM(R1003:R1021)</f>
        <v>38620000</v>
      </c>
      <c r="S1023" s="43">
        <f t="shared" si="290"/>
        <v>0</v>
      </c>
      <c r="T1023" s="12"/>
    </row>
    <row r="1024" spans="1:21" x14ac:dyDescent="0.2">
      <c r="B1024" s="9"/>
      <c r="E1024" s="29"/>
      <c r="G1024" s="47"/>
      <c r="I1024" s="47"/>
      <c r="K1024" s="47"/>
      <c r="M1024" s="47"/>
      <c r="O1024" s="47"/>
      <c r="Q1024" s="47"/>
      <c r="T1024" s="12"/>
    </row>
    <row r="1025" spans="1:21" x14ac:dyDescent="0.2">
      <c r="A1025" s="11" t="s">
        <v>1</v>
      </c>
      <c r="B1025" s="9"/>
      <c r="G1025" s="47"/>
      <c r="I1025" s="47"/>
      <c r="K1025" s="47"/>
      <c r="M1025" s="47"/>
      <c r="O1025" s="47"/>
      <c r="Q1025" s="47"/>
      <c r="T1025" s="12"/>
    </row>
    <row r="1026" spans="1:21" x14ac:dyDescent="0.2">
      <c r="B1026" s="9"/>
      <c r="C1026" s="6" t="s">
        <v>437</v>
      </c>
      <c r="F1026" s="46">
        <f>SUM(H1026:L1026)</f>
        <v>275346000</v>
      </c>
      <c r="G1026" s="47"/>
      <c r="H1026" s="46">
        <v>23863000</v>
      </c>
      <c r="I1026" s="47"/>
      <c r="J1026" s="46">
        <v>170670000</v>
      </c>
      <c r="K1026" s="47"/>
      <c r="L1026" s="46">
        <v>80813000</v>
      </c>
      <c r="M1026" s="47"/>
      <c r="N1026" s="46">
        <v>442000</v>
      </c>
      <c r="O1026" s="47"/>
      <c r="P1026" s="46">
        <v>274903000</v>
      </c>
      <c r="Q1026" s="47"/>
      <c r="R1026" s="46">
        <v>-1000</v>
      </c>
      <c r="S1026" s="43">
        <f t="shared" ref="S1026" si="294">SUM(N1026:P1026)-R1026-F1026</f>
        <v>0</v>
      </c>
      <c r="T1026" s="12"/>
    </row>
    <row r="1027" spans="1:21" x14ac:dyDescent="0.2">
      <c r="B1027" s="9"/>
      <c r="E1027" s="29"/>
      <c r="G1027" s="47"/>
      <c r="I1027" s="47"/>
      <c r="K1027" s="47"/>
      <c r="M1027" s="47"/>
      <c r="O1027" s="47"/>
      <c r="Q1027" s="47"/>
      <c r="T1027" s="12"/>
    </row>
    <row r="1028" spans="1:21" x14ac:dyDescent="0.2">
      <c r="B1028" s="9"/>
      <c r="C1028" s="6" t="s">
        <v>438</v>
      </c>
      <c r="F1028" s="46">
        <f>SUM(H1028:L1028)</f>
        <v>-187529000</v>
      </c>
      <c r="G1028" s="47"/>
      <c r="H1028" s="46">
        <v>0</v>
      </c>
      <c r="I1028" s="47"/>
      <c r="J1028" s="46">
        <v>-187529000</v>
      </c>
      <c r="K1028" s="47"/>
      <c r="L1028" s="46">
        <v>0</v>
      </c>
      <c r="M1028" s="47"/>
      <c r="N1028" s="46">
        <v>0</v>
      </c>
      <c r="O1028" s="47"/>
      <c r="P1028" s="46">
        <v>-187529000</v>
      </c>
      <c r="Q1028" s="47"/>
      <c r="R1028" s="46">
        <v>0</v>
      </c>
      <c r="S1028" s="43">
        <f t="shared" ref="S1028" si="295">SUM(N1028:P1028)-R1028-F1028</f>
        <v>0</v>
      </c>
      <c r="T1028" s="12"/>
    </row>
    <row r="1029" spans="1:21" x14ac:dyDescent="0.2">
      <c r="B1029" s="9"/>
      <c r="E1029" s="11"/>
      <c r="G1029" s="47"/>
      <c r="I1029" s="47"/>
      <c r="K1029" s="47"/>
      <c r="M1029" s="47"/>
      <c r="O1029" s="47"/>
      <c r="Q1029" s="47"/>
      <c r="T1029" s="12"/>
    </row>
    <row r="1030" spans="1:21" x14ac:dyDescent="0.2">
      <c r="B1030" s="9"/>
      <c r="E1030" s="6" t="s">
        <v>439</v>
      </c>
      <c r="F1030" s="46">
        <f>SUM(F1026:F1028)</f>
        <v>87817000</v>
      </c>
      <c r="G1030" s="47"/>
      <c r="H1030" s="46">
        <f>SUM(H1026:H1028)</f>
        <v>23863000</v>
      </c>
      <c r="I1030" s="47"/>
      <c r="J1030" s="46">
        <f>SUM(J1026:J1028)</f>
        <v>-16859000</v>
      </c>
      <c r="K1030" s="47"/>
      <c r="L1030" s="46">
        <f>SUM(L1026:L1028)</f>
        <v>80813000</v>
      </c>
      <c r="M1030" s="47"/>
      <c r="N1030" s="46">
        <f>SUM(N1026:N1028)</f>
        <v>442000</v>
      </c>
      <c r="O1030" s="47"/>
      <c r="P1030" s="46">
        <f>SUM(P1026:P1028)</f>
        <v>87374000</v>
      </c>
      <c r="Q1030" s="47"/>
      <c r="R1030" s="46">
        <f>SUM(R1026:R1028)</f>
        <v>-1000</v>
      </c>
      <c r="S1030" s="43">
        <f t="shared" ref="S1030" si="296">SUM(N1030:P1030)-R1030-F1030</f>
        <v>0</v>
      </c>
      <c r="T1030" s="12"/>
    </row>
    <row r="1031" spans="1:21" x14ac:dyDescent="0.2">
      <c r="B1031" s="9"/>
      <c r="G1031" s="47"/>
      <c r="I1031" s="47"/>
      <c r="K1031" s="47"/>
      <c r="M1031" s="47"/>
      <c r="O1031" s="47"/>
      <c r="Q1031" s="47"/>
      <c r="T1031" s="12"/>
    </row>
    <row r="1032" spans="1:21" s="18" customFormat="1" x14ac:dyDescent="0.2">
      <c r="A1032" s="11" t="s">
        <v>0</v>
      </c>
      <c r="B1032" s="9"/>
      <c r="C1032" s="6"/>
      <c r="E1032" s="6"/>
      <c r="F1032" s="43"/>
      <c r="G1032" s="47"/>
      <c r="H1032" s="43"/>
      <c r="I1032" s="47"/>
      <c r="J1032" s="43"/>
      <c r="K1032" s="47"/>
      <c r="L1032" s="43"/>
      <c r="M1032" s="47"/>
      <c r="N1032" s="43"/>
      <c r="O1032" s="47"/>
      <c r="P1032" s="43"/>
      <c r="Q1032" s="47"/>
      <c r="R1032" s="43"/>
      <c r="S1032" s="5"/>
      <c r="T1032" s="12"/>
    </row>
    <row r="1033" spans="1:21" s="18" customFormat="1" x14ac:dyDescent="0.2">
      <c r="A1033" s="6"/>
      <c r="B1033" s="9"/>
      <c r="C1033" s="6" t="s">
        <v>440</v>
      </c>
      <c r="E1033" s="6"/>
      <c r="F1033" s="43">
        <f>SUM(H1033:L1033)</f>
        <v>6722000</v>
      </c>
      <c r="G1033" s="47"/>
      <c r="H1033" s="43">
        <v>0</v>
      </c>
      <c r="I1033" s="47"/>
      <c r="J1033" s="43">
        <v>6722000</v>
      </c>
      <c r="K1033" s="47"/>
      <c r="L1033" s="43">
        <v>0</v>
      </c>
      <c r="M1033" s="47"/>
      <c r="N1033" s="43">
        <v>2795000</v>
      </c>
      <c r="O1033" s="47"/>
      <c r="P1033" s="43">
        <v>4153000</v>
      </c>
      <c r="Q1033" s="47"/>
      <c r="R1033" s="43">
        <v>226000</v>
      </c>
      <c r="S1033" s="43">
        <f t="shared" ref="S1033:S1059" si="297">SUM(N1033:P1033)-R1033-F1033</f>
        <v>0</v>
      </c>
      <c r="T1033" s="12"/>
    </row>
    <row r="1034" spans="1:21" x14ac:dyDescent="0.2">
      <c r="B1034" s="9"/>
      <c r="C1034" s="6" t="s">
        <v>441</v>
      </c>
      <c r="F1034" s="43">
        <f t="shared" ref="F1034:F1059" si="298">SUM(H1034:L1034)</f>
        <v>95000</v>
      </c>
      <c r="G1034" s="47"/>
      <c r="H1034" s="43">
        <v>0</v>
      </c>
      <c r="I1034" s="47"/>
      <c r="J1034" s="43">
        <v>95000</v>
      </c>
      <c r="K1034" s="47"/>
      <c r="L1034" s="43">
        <v>0</v>
      </c>
      <c r="M1034" s="47"/>
      <c r="N1034" s="43">
        <v>48000</v>
      </c>
      <c r="O1034" s="47"/>
      <c r="P1034" s="43">
        <v>48000</v>
      </c>
      <c r="Q1034" s="47"/>
      <c r="R1034" s="43">
        <v>1000</v>
      </c>
      <c r="S1034" s="43">
        <f t="shared" si="297"/>
        <v>0</v>
      </c>
      <c r="T1034" s="12"/>
      <c r="U1034" s="18"/>
    </row>
    <row r="1035" spans="1:21" x14ac:dyDescent="0.2">
      <c r="B1035" s="9"/>
      <c r="C1035" s="6" t="s">
        <v>442</v>
      </c>
      <c r="F1035" s="43">
        <f t="shared" si="298"/>
        <v>200000</v>
      </c>
      <c r="G1035" s="47"/>
      <c r="H1035" s="43">
        <v>0</v>
      </c>
      <c r="I1035" s="47"/>
      <c r="J1035" s="43">
        <v>200000</v>
      </c>
      <c r="K1035" s="47"/>
      <c r="L1035" s="43">
        <v>0</v>
      </c>
      <c r="M1035" s="47"/>
      <c r="N1035" s="43">
        <v>157000</v>
      </c>
      <c r="O1035" s="47"/>
      <c r="P1035" s="43">
        <v>232000</v>
      </c>
      <c r="Q1035" s="47"/>
      <c r="R1035" s="43">
        <v>189000</v>
      </c>
      <c r="S1035" s="43">
        <f t="shared" si="297"/>
        <v>0</v>
      </c>
      <c r="T1035" s="12"/>
      <c r="U1035" s="18"/>
    </row>
    <row r="1036" spans="1:21" x14ac:dyDescent="0.2">
      <c r="B1036" s="9"/>
      <c r="C1036" s="6" t="s">
        <v>443</v>
      </c>
      <c r="F1036" s="43">
        <f t="shared" si="298"/>
        <v>-1872000</v>
      </c>
      <c r="G1036" s="47"/>
      <c r="H1036" s="43">
        <v>0</v>
      </c>
      <c r="I1036" s="47"/>
      <c r="J1036" s="43">
        <v>-1872000</v>
      </c>
      <c r="K1036" s="47"/>
      <c r="L1036" s="43">
        <v>0</v>
      </c>
      <c r="M1036" s="47"/>
      <c r="N1036" s="43">
        <v>358000</v>
      </c>
      <c r="O1036" s="47"/>
      <c r="P1036" s="43">
        <v>1985000</v>
      </c>
      <c r="Q1036" s="47"/>
      <c r="R1036" s="43">
        <v>4215000</v>
      </c>
      <c r="S1036" s="43">
        <f t="shared" si="297"/>
        <v>0</v>
      </c>
      <c r="T1036" s="12"/>
      <c r="U1036" s="18"/>
    </row>
    <row r="1037" spans="1:21" x14ac:dyDescent="0.2">
      <c r="B1037" s="9"/>
      <c r="C1037" s="6" t="s">
        <v>444</v>
      </c>
      <c r="F1037" s="43">
        <f t="shared" si="298"/>
        <v>17291000</v>
      </c>
      <c r="G1037" s="47"/>
      <c r="H1037" s="43">
        <v>0</v>
      </c>
      <c r="I1037" s="47"/>
      <c r="J1037" s="43">
        <v>17291000</v>
      </c>
      <c r="K1037" s="47"/>
      <c r="L1037" s="43">
        <v>0</v>
      </c>
      <c r="M1037" s="47"/>
      <c r="N1037" s="43">
        <v>316000</v>
      </c>
      <c r="O1037" s="47"/>
      <c r="P1037" s="43">
        <v>16975000</v>
      </c>
      <c r="Q1037" s="47"/>
      <c r="R1037" s="43">
        <v>0</v>
      </c>
      <c r="S1037" s="43">
        <f t="shared" si="297"/>
        <v>0</v>
      </c>
      <c r="T1037" s="12"/>
      <c r="U1037" s="18"/>
    </row>
    <row r="1038" spans="1:21" x14ac:dyDescent="0.2">
      <c r="A1038" s="18"/>
      <c r="B1038" s="9"/>
      <c r="C1038" s="6" t="s">
        <v>22</v>
      </c>
      <c r="F1038" s="43">
        <f t="shared" si="298"/>
        <v>205000</v>
      </c>
      <c r="G1038" s="47"/>
      <c r="H1038" s="43">
        <v>0</v>
      </c>
      <c r="I1038" s="47"/>
      <c r="J1038" s="43">
        <v>205000</v>
      </c>
      <c r="K1038" s="47"/>
      <c r="L1038" s="43">
        <v>0</v>
      </c>
      <c r="M1038" s="47"/>
      <c r="N1038" s="43">
        <v>390000</v>
      </c>
      <c r="O1038" s="47"/>
      <c r="P1038" s="43">
        <v>1139000</v>
      </c>
      <c r="Q1038" s="47"/>
      <c r="R1038" s="43">
        <v>1324000</v>
      </c>
      <c r="S1038" s="43">
        <f t="shared" si="297"/>
        <v>0</v>
      </c>
      <c r="T1038" s="12"/>
      <c r="U1038" s="18"/>
    </row>
    <row r="1039" spans="1:21" x14ac:dyDescent="0.2">
      <c r="A1039" s="18"/>
      <c r="B1039" s="9"/>
      <c r="C1039" s="6" t="s">
        <v>445</v>
      </c>
      <c r="F1039" s="43">
        <f t="shared" si="298"/>
        <v>632000</v>
      </c>
      <c r="G1039" s="47"/>
      <c r="H1039" s="43">
        <v>0</v>
      </c>
      <c r="I1039" s="47"/>
      <c r="J1039" s="43">
        <v>632000</v>
      </c>
      <c r="K1039" s="47"/>
      <c r="L1039" s="43">
        <v>0</v>
      </c>
      <c r="M1039" s="47"/>
      <c r="N1039" s="43">
        <v>10637000</v>
      </c>
      <c r="O1039" s="47"/>
      <c r="P1039" s="43">
        <v>-10002000</v>
      </c>
      <c r="Q1039" s="47"/>
      <c r="R1039" s="43">
        <v>3000</v>
      </c>
      <c r="S1039" s="43">
        <f t="shared" si="297"/>
        <v>0</v>
      </c>
      <c r="T1039" s="12"/>
      <c r="U1039" s="18"/>
    </row>
    <row r="1040" spans="1:21" s="78" customFormat="1" x14ac:dyDescent="0.2">
      <c r="A1040" s="18"/>
      <c r="B1040" s="53"/>
      <c r="C1040" s="78" t="s">
        <v>568</v>
      </c>
      <c r="D1040" s="53"/>
      <c r="F1040" s="43">
        <f t="shared" si="298"/>
        <v>0</v>
      </c>
      <c r="G1040" s="47"/>
      <c r="H1040" s="43">
        <v>0</v>
      </c>
      <c r="I1040" s="47"/>
      <c r="J1040" s="43">
        <v>0</v>
      </c>
      <c r="K1040" s="47"/>
      <c r="L1040" s="43">
        <v>0</v>
      </c>
      <c r="M1040" s="47"/>
      <c r="N1040" s="43">
        <v>0</v>
      </c>
      <c r="O1040" s="47"/>
      <c r="P1040" s="43">
        <v>0</v>
      </c>
      <c r="Q1040" s="47"/>
      <c r="R1040" s="43">
        <v>0</v>
      </c>
      <c r="S1040" s="43">
        <f t="shared" si="297"/>
        <v>0</v>
      </c>
      <c r="T1040" s="77"/>
      <c r="U1040" s="18"/>
    </row>
    <row r="1041" spans="1:21" x14ac:dyDescent="0.2">
      <c r="C1041" s="6" t="s">
        <v>446</v>
      </c>
      <c r="F1041" s="43">
        <f t="shared" si="298"/>
        <v>-95000</v>
      </c>
      <c r="G1041" s="47"/>
      <c r="H1041" s="43">
        <v>0</v>
      </c>
      <c r="I1041" s="47"/>
      <c r="J1041" s="43">
        <v>-95000</v>
      </c>
      <c r="K1041" s="47"/>
      <c r="L1041" s="43">
        <v>0</v>
      </c>
      <c r="M1041" s="47"/>
      <c r="N1041" s="43">
        <v>0</v>
      </c>
      <c r="O1041" s="47"/>
      <c r="P1041" s="43">
        <v>-95000</v>
      </c>
      <c r="Q1041" s="47"/>
      <c r="R1041" s="43">
        <v>0</v>
      </c>
      <c r="S1041" s="43">
        <f t="shared" si="297"/>
        <v>0</v>
      </c>
      <c r="T1041" s="12"/>
      <c r="U1041" s="18"/>
    </row>
    <row r="1042" spans="1:21" x14ac:dyDescent="0.2">
      <c r="C1042" s="6" t="s">
        <v>447</v>
      </c>
      <c r="F1042" s="43">
        <f t="shared" si="298"/>
        <v>17928000</v>
      </c>
      <c r="G1042" s="47"/>
      <c r="H1042" s="43">
        <v>0</v>
      </c>
      <c r="I1042" s="47"/>
      <c r="J1042" s="43">
        <v>17928000</v>
      </c>
      <c r="K1042" s="47"/>
      <c r="L1042" s="43">
        <v>0</v>
      </c>
      <c r="M1042" s="47"/>
      <c r="N1042" s="43">
        <v>2797000</v>
      </c>
      <c r="O1042" s="47"/>
      <c r="P1042" s="43">
        <v>15130000</v>
      </c>
      <c r="Q1042" s="47"/>
      <c r="R1042" s="43">
        <v>-1000</v>
      </c>
      <c r="S1042" s="43">
        <f t="shared" si="297"/>
        <v>0</v>
      </c>
      <c r="T1042" s="12"/>
      <c r="U1042" s="18"/>
    </row>
    <row r="1043" spans="1:21" x14ac:dyDescent="0.2">
      <c r="A1043" s="11"/>
      <c r="B1043" s="30"/>
      <c r="C1043" s="6" t="s">
        <v>448</v>
      </c>
      <c r="F1043" s="43">
        <f t="shared" si="298"/>
        <v>585000</v>
      </c>
      <c r="G1043" s="47"/>
      <c r="H1043" s="43">
        <v>0</v>
      </c>
      <c r="I1043" s="47"/>
      <c r="J1043" s="43">
        <v>585000</v>
      </c>
      <c r="K1043" s="47"/>
      <c r="L1043" s="43">
        <v>0</v>
      </c>
      <c r="M1043" s="47"/>
      <c r="N1043" s="43">
        <v>0</v>
      </c>
      <c r="O1043" s="47"/>
      <c r="P1043" s="43">
        <v>585000</v>
      </c>
      <c r="Q1043" s="47"/>
      <c r="R1043" s="43">
        <v>0</v>
      </c>
      <c r="S1043" s="43">
        <f t="shared" si="297"/>
        <v>0</v>
      </c>
      <c r="T1043" s="12"/>
      <c r="U1043" s="18"/>
    </row>
    <row r="1044" spans="1:21" s="78" customFormat="1" x14ac:dyDescent="0.2">
      <c r="A1044" s="11"/>
      <c r="B1044" s="30"/>
      <c r="C1044" s="78" t="s">
        <v>569</v>
      </c>
      <c r="D1044" s="53"/>
      <c r="F1044" s="43">
        <f t="shared" si="298"/>
        <v>0</v>
      </c>
      <c r="G1044" s="47"/>
      <c r="H1044" s="43">
        <v>0</v>
      </c>
      <c r="I1044" s="47"/>
      <c r="J1044" s="43">
        <v>0</v>
      </c>
      <c r="K1044" s="47"/>
      <c r="L1044" s="43">
        <v>0</v>
      </c>
      <c r="M1044" s="47"/>
      <c r="N1044" s="43">
        <v>0</v>
      </c>
      <c r="O1044" s="47"/>
      <c r="P1044" s="43">
        <v>0</v>
      </c>
      <c r="Q1044" s="47"/>
      <c r="R1044" s="43">
        <v>0</v>
      </c>
      <c r="S1044" s="43">
        <f t="shared" si="297"/>
        <v>0</v>
      </c>
      <c r="T1044" s="77"/>
      <c r="U1044" s="18"/>
    </row>
    <row r="1045" spans="1:21" s="78" customFormat="1" x14ac:dyDescent="0.2">
      <c r="A1045" s="11"/>
      <c r="B1045" s="30"/>
      <c r="C1045" s="78" t="s">
        <v>570</v>
      </c>
      <c r="D1045" s="53"/>
      <c r="F1045" s="43">
        <f t="shared" si="298"/>
        <v>0</v>
      </c>
      <c r="G1045" s="47"/>
      <c r="H1045" s="43">
        <v>0</v>
      </c>
      <c r="I1045" s="47"/>
      <c r="J1045" s="43">
        <v>0</v>
      </c>
      <c r="K1045" s="47"/>
      <c r="L1045" s="43">
        <v>0</v>
      </c>
      <c r="M1045" s="47"/>
      <c r="N1045" s="43">
        <v>0</v>
      </c>
      <c r="O1045" s="47"/>
      <c r="P1045" s="43">
        <v>0</v>
      </c>
      <c r="Q1045" s="47"/>
      <c r="R1045" s="43">
        <v>0</v>
      </c>
      <c r="S1045" s="43">
        <f t="shared" si="297"/>
        <v>0</v>
      </c>
      <c r="T1045" s="77"/>
      <c r="U1045" s="18"/>
    </row>
    <row r="1046" spans="1:21" ht="13.5" x14ac:dyDescent="0.25">
      <c r="B1046" s="31"/>
      <c r="C1046" s="6" t="s">
        <v>282</v>
      </c>
      <c r="F1046" s="43">
        <f t="shared" si="298"/>
        <v>-3508000</v>
      </c>
      <c r="G1046" s="47"/>
      <c r="H1046" s="43">
        <v>0</v>
      </c>
      <c r="I1046" s="47"/>
      <c r="J1046" s="43">
        <v>-3508000</v>
      </c>
      <c r="K1046" s="47"/>
      <c r="L1046" s="43">
        <v>0</v>
      </c>
      <c r="M1046" s="47"/>
      <c r="N1046" s="43">
        <v>355000</v>
      </c>
      <c r="O1046" s="47"/>
      <c r="P1046" s="43">
        <v>-3797000</v>
      </c>
      <c r="Q1046" s="47"/>
      <c r="R1046" s="43">
        <v>66000</v>
      </c>
      <c r="S1046" s="43">
        <f t="shared" si="297"/>
        <v>0</v>
      </c>
      <c r="T1046" s="12"/>
      <c r="U1046" s="18"/>
    </row>
    <row r="1047" spans="1:21" x14ac:dyDescent="0.2">
      <c r="C1047" s="6" t="s">
        <v>449</v>
      </c>
      <c r="F1047" s="43">
        <f t="shared" si="298"/>
        <v>11174000</v>
      </c>
      <c r="G1047" s="47"/>
      <c r="H1047" s="43">
        <v>0</v>
      </c>
      <c r="I1047" s="47"/>
      <c r="J1047" s="43">
        <v>11174000</v>
      </c>
      <c r="K1047" s="47"/>
      <c r="L1047" s="43">
        <v>0</v>
      </c>
      <c r="M1047" s="47"/>
      <c r="N1047" s="43">
        <v>1780000</v>
      </c>
      <c r="O1047" s="47"/>
      <c r="P1047" s="43">
        <v>10156000</v>
      </c>
      <c r="Q1047" s="47"/>
      <c r="R1047" s="43">
        <v>762000</v>
      </c>
      <c r="S1047" s="43">
        <f t="shared" si="297"/>
        <v>0</v>
      </c>
      <c r="T1047" s="12"/>
      <c r="U1047" s="18"/>
    </row>
    <row r="1048" spans="1:21" s="78" customFormat="1" x14ac:dyDescent="0.2">
      <c r="C1048" s="78" t="s">
        <v>571</v>
      </c>
      <c r="D1048" s="53"/>
      <c r="F1048" s="43">
        <f t="shared" si="298"/>
        <v>0</v>
      </c>
      <c r="G1048" s="47"/>
      <c r="H1048" s="43">
        <v>0</v>
      </c>
      <c r="I1048" s="47"/>
      <c r="J1048" s="43"/>
      <c r="K1048" s="47"/>
      <c r="L1048" s="43"/>
      <c r="M1048" s="47"/>
      <c r="N1048" s="43"/>
      <c r="O1048" s="47"/>
      <c r="P1048" s="43"/>
      <c r="Q1048" s="47"/>
      <c r="R1048" s="43"/>
      <c r="S1048" s="43">
        <f t="shared" si="297"/>
        <v>0</v>
      </c>
      <c r="T1048" s="77"/>
      <c r="U1048" s="18"/>
    </row>
    <row r="1049" spans="1:21" x14ac:dyDescent="0.2">
      <c r="C1049" s="6" t="s">
        <v>450</v>
      </c>
      <c r="F1049" s="43">
        <f t="shared" si="298"/>
        <v>87000</v>
      </c>
      <c r="G1049" s="47"/>
      <c r="H1049" s="43">
        <v>0</v>
      </c>
      <c r="I1049" s="47"/>
      <c r="J1049" s="43">
        <v>87000</v>
      </c>
      <c r="K1049" s="47"/>
      <c r="L1049" s="43">
        <v>0</v>
      </c>
      <c r="M1049" s="47"/>
      <c r="N1049" s="43">
        <v>197000</v>
      </c>
      <c r="O1049" s="47"/>
      <c r="P1049" s="43">
        <v>252000</v>
      </c>
      <c r="Q1049" s="47"/>
      <c r="R1049" s="43">
        <v>362000</v>
      </c>
      <c r="S1049" s="43">
        <f t="shared" si="297"/>
        <v>0</v>
      </c>
      <c r="T1049" s="12"/>
      <c r="U1049" s="18"/>
    </row>
    <row r="1050" spans="1:21" s="78" customFormat="1" x14ac:dyDescent="0.2">
      <c r="C1050" s="78" t="s">
        <v>572</v>
      </c>
      <c r="D1050" s="53"/>
      <c r="F1050" s="43">
        <f t="shared" si="298"/>
        <v>0</v>
      </c>
      <c r="G1050" s="47"/>
      <c r="H1050" s="43">
        <v>0</v>
      </c>
      <c r="I1050" s="47"/>
      <c r="J1050" s="43">
        <v>0</v>
      </c>
      <c r="K1050" s="47"/>
      <c r="L1050" s="43">
        <v>0</v>
      </c>
      <c r="M1050" s="47"/>
      <c r="N1050" s="43">
        <v>0</v>
      </c>
      <c r="O1050" s="47"/>
      <c r="P1050" s="43">
        <v>0</v>
      </c>
      <c r="Q1050" s="47"/>
      <c r="R1050" s="43">
        <v>0</v>
      </c>
      <c r="S1050" s="43">
        <f t="shared" si="297"/>
        <v>0</v>
      </c>
      <c r="T1050" s="77"/>
      <c r="U1050" s="18"/>
    </row>
    <row r="1051" spans="1:21" x14ac:dyDescent="0.2">
      <c r="C1051" s="6" t="s">
        <v>529</v>
      </c>
      <c r="F1051" s="43">
        <f t="shared" si="298"/>
        <v>31955000</v>
      </c>
      <c r="G1051" s="47"/>
      <c r="H1051" s="43">
        <v>0</v>
      </c>
      <c r="I1051" s="47"/>
      <c r="J1051" s="43">
        <v>31955000</v>
      </c>
      <c r="K1051" s="47"/>
      <c r="L1051" s="43">
        <v>0</v>
      </c>
      <c r="M1051" s="47"/>
      <c r="N1051" s="43">
        <v>9873000</v>
      </c>
      <c r="O1051" s="47"/>
      <c r="P1051" s="43">
        <v>22153000</v>
      </c>
      <c r="Q1051" s="47"/>
      <c r="R1051" s="43">
        <v>71000</v>
      </c>
      <c r="S1051" s="43">
        <f t="shared" si="297"/>
        <v>0</v>
      </c>
      <c r="T1051" s="12"/>
      <c r="U1051" s="18"/>
    </row>
    <row r="1052" spans="1:21" x14ac:dyDescent="0.2">
      <c r="C1052" s="6" t="s">
        <v>451</v>
      </c>
      <c r="F1052" s="43">
        <f t="shared" si="298"/>
        <v>8577000</v>
      </c>
      <c r="G1052" s="47"/>
      <c r="H1052" s="43">
        <v>0</v>
      </c>
      <c r="I1052" s="47"/>
      <c r="J1052" s="43">
        <v>8577000</v>
      </c>
      <c r="K1052" s="47"/>
      <c r="L1052" s="43">
        <v>0</v>
      </c>
      <c r="M1052" s="47"/>
      <c r="N1052" s="43">
        <v>457000</v>
      </c>
      <c r="O1052" s="47"/>
      <c r="P1052" s="43">
        <v>8121000</v>
      </c>
      <c r="Q1052" s="47"/>
      <c r="R1052" s="43">
        <v>1000</v>
      </c>
      <c r="S1052" s="43">
        <f t="shared" si="297"/>
        <v>0</v>
      </c>
      <c r="T1052" s="12"/>
      <c r="U1052" s="18"/>
    </row>
    <row r="1053" spans="1:21" s="78" customFormat="1" x14ac:dyDescent="0.2">
      <c r="C1053" s="78" t="s">
        <v>573</v>
      </c>
      <c r="D1053" s="53"/>
      <c r="F1053" s="43">
        <f t="shared" si="298"/>
        <v>0</v>
      </c>
      <c r="G1053" s="47"/>
      <c r="H1053" s="43">
        <v>0</v>
      </c>
      <c r="I1053" s="47"/>
      <c r="J1053" s="43">
        <v>0</v>
      </c>
      <c r="K1053" s="47"/>
      <c r="L1053" s="43">
        <v>0</v>
      </c>
      <c r="M1053" s="47"/>
      <c r="N1053" s="43">
        <v>0</v>
      </c>
      <c r="O1053" s="47"/>
      <c r="P1053" s="43">
        <v>0</v>
      </c>
      <c r="Q1053" s="47"/>
      <c r="R1053" s="43">
        <v>0</v>
      </c>
      <c r="S1053" s="43">
        <f t="shared" si="297"/>
        <v>0</v>
      </c>
      <c r="T1053" s="77"/>
      <c r="U1053" s="18"/>
    </row>
    <row r="1054" spans="1:21" x14ac:dyDescent="0.2">
      <c r="C1054" s="6" t="s">
        <v>452</v>
      </c>
      <c r="F1054" s="43">
        <f t="shared" si="298"/>
        <v>2682000</v>
      </c>
      <c r="G1054" s="47"/>
      <c r="H1054" s="43">
        <v>0</v>
      </c>
      <c r="I1054" s="47"/>
      <c r="J1054" s="43">
        <v>2682000</v>
      </c>
      <c r="K1054" s="47"/>
      <c r="L1054" s="43">
        <v>0</v>
      </c>
      <c r="M1054" s="47"/>
      <c r="N1054" s="43">
        <v>105000</v>
      </c>
      <c r="O1054" s="47"/>
      <c r="P1054" s="43">
        <v>2576000</v>
      </c>
      <c r="Q1054" s="47"/>
      <c r="R1054" s="43">
        <v>-1000</v>
      </c>
      <c r="S1054" s="43">
        <f t="shared" si="297"/>
        <v>0</v>
      </c>
      <c r="T1054" s="12"/>
      <c r="U1054" s="18"/>
    </row>
    <row r="1055" spans="1:21" x14ac:dyDescent="0.2">
      <c r="C1055" s="6" t="s">
        <v>453</v>
      </c>
      <c r="F1055" s="43">
        <f t="shared" si="298"/>
        <v>11301000</v>
      </c>
      <c r="G1055" s="47"/>
      <c r="H1055" s="43">
        <v>0</v>
      </c>
      <c r="I1055" s="47"/>
      <c r="J1055" s="43">
        <v>11301000</v>
      </c>
      <c r="K1055" s="47"/>
      <c r="L1055" s="43">
        <v>0</v>
      </c>
      <c r="M1055" s="47"/>
      <c r="N1055" s="43">
        <v>595000</v>
      </c>
      <c r="O1055" s="47"/>
      <c r="P1055" s="43">
        <v>10707000</v>
      </c>
      <c r="Q1055" s="47"/>
      <c r="R1055" s="43">
        <v>1000</v>
      </c>
      <c r="S1055" s="43">
        <f t="shared" si="297"/>
        <v>0</v>
      </c>
      <c r="T1055" s="12"/>
      <c r="U1055" s="18"/>
    </row>
    <row r="1056" spans="1:21" x14ac:dyDescent="0.2">
      <c r="C1056" s="6" t="s">
        <v>454</v>
      </c>
      <c r="F1056" s="43">
        <f t="shared" si="298"/>
        <v>2459000</v>
      </c>
      <c r="G1056" s="47"/>
      <c r="H1056" s="43">
        <v>0</v>
      </c>
      <c r="I1056" s="47"/>
      <c r="J1056" s="43">
        <v>2442000</v>
      </c>
      <c r="K1056" s="47"/>
      <c r="L1056" s="43">
        <v>17000</v>
      </c>
      <c r="M1056" s="47"/>
      <c r="N1056" s="43">
        <v>1332000</v>
      </c>
      <c r="O1056" s="47"/>
      <c r="P1056" s="43">
        <v>1406000</v>
      </c>
      <c r="Q1056" s="47"/>
      <c r="R1056" s="43">
        <v>279000</v>
      </c>
      <c r="S1056" s="43">
        <f t="shared" si="297"/>
        <v>0</v>
      </c>
      <c r="T1056" s="12"/>
      <c r="U1056" s="18"/>
    </row>
    <row r="1057" spans="3:21" x14ac:dyDescent="0.2">
      <c r="C1057" s="6" t="s">
        <v>455</v>
      </c>
      <c r="F1057" s="43">
        <f t="shared" si="298"/>
        <v>565000</v>
      </c>
      <c r="G1057" s="47"/>
      <c r="H1057" s="43">
        <v>0</v>
      </c>
      <c r="I1057" s="47"/>
      <c r="J1057" s="43">
        <v>565000</v>
      </c>
      <c r="K1057" s="47"/>
      <c r="L1057" s="43">
        <v>0</v>
      </c>
      <c r="M1057" s="47"/>
      <c r="N1057" s="43">
        <v>31000</v>
      </c>
      <c r="O1057" s="47"/>
      <c r="P1057" s="43">
        <v>544000</v>
      </c>
      <c r="Q1057" s="47"/>
      <c r="R1057" s="43">
        <v>10000</v>
      </c>
      <c r="S1057" s="43">
        <f t="shared" si="297"/>
        <v>0</v>
      </c>
      <c r="T1057" s="12"/>
      <c r="U1057" s="18"/>
    </row>
    <row r="1058" spans="3:21" x14ac:dyDescent="0.2">
      <c r="C1058" s="6" t="s">
        <v>456</v>
      </c>
      <c r="F1058" s="43">
        <f t="shared" si="298"/>
        <v>4000</v>
      </c>
      <c r="G1058" s="47"/>
      <c r="H1058" s="43">
        <v>0</v>
      </c>
      <c r="I1058" s="47"/>
      <c r="J1058" s="43">
        <v>4000</v>
      </c>
      <c r="K1058" s="47"/>
      <c r="L1058" s="43">
        <v>0</v>
      </c>
      <c r="M1058" s="47"/>
      <c r="N1058" s="43">
        <v>0</v>
      </c>
      <c r="O1058" s="47"/>
      <c r="P1058" s="43">
        <v>4000</v>
      </c>
      <c r="Q1058" s="47"/>
      <c r="R1058" s="43">
        <v>0</v>
      </c>
      <c r="S1058" s="43">
        <f t="shared" si="297"/>
        <v>0</v>
      </c>
      <c r="T1058" s="12"/>
      <c r="U1058" s="18"/>
    </row>
    <row r="1059" spans="3:21" x14ac:dyDescent="0.2">
      <c r="C1059" s="6" t="s">
        <v>457</v>
      </c>
      <c r="F1059" s="46">
        <f t="shared" si="298"/>
        <v>12000</v>
      </c>
      <c r="G1059" s="47"/>
      <c r="H1059" s="46">
        <v>0</v>
      </c>
      <c r="I1059" s="47"/>
      <c r="J1059" s="46">
        <v>12000</v>
      </c>
      <c r="K1059" s="47"/>
      <c r="L1059" s="46">
        <v>0</v>
      </c>
      <c r="M1059" s="47"/>
      <c r="N1059" s="46">
        <v>4000</v>
      </c>
      <c r="O1059" s="47"/>
      <c r="P1059" s="46">
        <v>8000</v>
      </c>
      <c r="Q1059" s="47"/>
      <c r="R1059" s="46">
        <v>0</v>
      </c>
      <c r="S1059" s="43">
        <f t="shared" si="297"/>
        <v>0</v>
      </c>
      <c r="T1059" s="12"/>
      <c r="U1059" s="18"/>
    </row>
    <row r="1060" spans="3:21" s="78" customFormat="1" x14ac:dyDescent="0.2">
      <c r="D1060" s="53"/>
      <c r="F1060" s="48"/>
      <c r="G1060" s="47"/>
      <c r="H1060" s="48"/>
      <c r="I1060" s="47"/>
      <c r="J1060" s="48"/>
      <c r="K1060" s="47"/>
      <c r="L1060" s="48"/>
      <c r="M1060" s="47"/>
      <c r="N1060" s="48"/>
      <c r="O1060" s="47"/>
      <c r="P1060" s="48"/>
      <c r="Q1060" s="47"/>
      <c r="R1060" s="48"/>
      <c r="S1060" s="5"/>
      <c r="T1060" s="77"/>
      <c r="U1060" s="18"/>
    </row>
    <row r="1061" spans="3:21" s="78" customFormat="1" x14ac:dyDescent="0.2">
      <c r="D1061" s="53"/>
      <c r="E1061" s="79" t="s">
        <v>4</v>
      </c>
      <c r="F1061" s="46">
        <f>SUM(F1033:F1059)</f>
        <v>106999000</v>
      </c>
      <c r="G1061" s="80"/>
      <c r="H1061" s="46">
        <f>SUM(H1033:H1059)</f>
        <v>0</v>
      </c>
      <c r="I1061" s="80"/>
      <c r="J1061" s="46">
        <f>SUM(J1033:J1059)</f>
        <v>106982000</v>
      </c>
      <c r="K1061" s="80"/>
      <c r="L1061" s="46">
        <f>SUM(L1033:L1059)</f>
        <v>17000</v>
      </c>
      <c r="M1061" s="80"/>
      <c r="N1061" s="46">
        <f>SUM(N1033:N1059)</f>
        <v>32227000</v>
      </c>
      <c r="O1061" s="80"/>
      <c r="P1061" s="46">
        <f>SUM(P1033:P1059)</f>
        <v>82280000</v>
      </c>
      <c r="Q1061" s="80"/>
      <c r="R1061" s="46">
        <f>SUM(R1033:R1059)</f>
        <v>7508000</v>
      </c>
      <c r="S1061" s="43">
        <f t="shared" ref="S1061" si="299">SUM(N1061:P1061)-R1061-F1061</f>
        <v>0</v>
      </c>
      <c r="T1061" s="77"/>
      <c r="U1061" s="18"/>
    </row>
    <row r="1062" spans="3:21" s="78" customFormat="1" x14ac:dyDescent="0.2">
      <c r="D1062" s="53"/>
      <c r="F1062" s="48"/>
      <c r="G1062" s="47"/>
      <c r="H1062" s="48"/>
      <c r="I1062" s="47"/>
      <c r="J1062" s="48"/>
      <c r="K1062" s="47"/>
      <c r="L1062" s="48"/>
      <c r="M1062" s="47"/>
      <c r="N1062" s="48"/>
      <c r="O1062" s="47"/>
      <c r="P1062" s="48"/>
      <c r="Q1062" s="47"/>
      <c r="R1062" s="48"/>
      <c r="S1062" s="5"/>
      <c r="T1062" s="77"/>
      <c r="U1062" s="18"/>
    </row>
    <row r="1063" spans="3:21" x14ac:dyDescent="0.2">
      <c r="E1063" s="6" t="s">
        <v>458</v>
      </c>
      <c r="F1063" s="46">
        <f>SUM(H1063:L1063)</f>
        <v>106999000</v>
      </c>
      <c r="G1063" s="47"/>
      <c r="H1063" s="46">
        <f>H1061</f>
        <v>0</v>
      </c>
      <c r="I1063" s="47"/>
      <c r="J1063" s="46">
        <f>J1061</f>
        <v>106982000</v>
      </c>
      <c r="K1063" s="47"/>
      <c r="L1063" s="46">
        <f>L1061</f>
        <v>17000</v>
      </c>
      <c r="M1063" s="47"/>
      <c r="N1063" s="46">
        <f>N1061</f>
        <v>32227000</v>
      </c>
      <c r="O1063" s="47"/>
      <c r="P1063" s="46">
        <f>P1061</f>
        <v>82280000</v>
      </c>
      <c r="Q1063" s="47"/>
      <c r="R1063" s="46">
        <f>R1061</f>
        <v>7508000</v>
      </c>
      <c r="S1063" s="43">
        <f t="shared" ref="S1063" si="300">SUM(N1063:P1063)-R1063-F1063</f>
        <v>0</v>
      </c>
      <c r="T1063" s="12"/>
    </row>
    <row r="1064" spans="3:21" x14ac:dyDescent="0.2">
      <c r="G1064" s="47"/>
      <c r="I1064" s="47"/>
      <c r="K1064" s="47"/>
      <c r="M1064" s="47"/>
      <c r="O1064" s="47"/>
      <c r="Q1064" s="47"/>
      <c r="T1064" s="12"/>
    </row>
    <row r="1065" spans="3:21" x14ac:dyDescent="0.2">
      <c r="C1065" s="6" t="s">
        <v>459</v>
      </c>
      <c r="F1065" s="46">
        <f>SUM(H1065:L1065)</f>
        <v>-55615000</v>
      </c>
      <c r="G1065" s="47"/>
      <c r="H1065" s="46">
        <v>-22704000</v>
      </c>
      <c r="I1065" s="47"/>
      <c r="J1065" s="46">
        <v>-13343000</v>
      </c>
      <c r="K1065" s="47"/>
      <c r="L1065" s="46">
        <v>-19568000</v>
      </c>
      <c r="M1065" s="47"/>
      <c r="N1065" s="46">
        <v>-1645000</v>
      </c>
      <c r="O1065" s="47"/>
      <c r="P1065" s="46">
        <v>-53969000</v>
      </c>
      <c r="Q1065" s="47"/>
      <c r="R1065" s="46">
        <v>1000</v>
      </c>
      <c r="S1065" s="43">
        <f t="shared" ref="S1065" si="301">SUM(N1065:P1065)-R1065-F1065</f>
        <v>0</v>
      </c>
      <c r="T1065" s="12"/>
    </row>
    <row r="1066" spans="3:21" x14ac:dyDescent="0.2">
      <c r="G1066" s="47"/>
      <c r="I1066" s="47"/>
      <c r="K1066" s="47"/>
      <c r="M1066" s="47"/>
      <c r="O1066" s="47"/>
      <c r="Q1066" s="47"/>
      <c r="T1066" s="12"/>
    </row>
    <row r="1067" spans="3:21" x14ac:dyDescent="0.2">
      <c r="G1067" s="47"/>
      <c r="I1067" s="47"/>
      <c r="K1067" s="47"/>
      <c r="M1067" s="47"/>
      <c r="O1067" s="47"/>
      <c r="Q1067" s="47"/>
      <c r="T1067" s="12"/>
    </row>
    <row r="1068" spans="3:21" ht="13.5" thickBot="1" x14ac:dyDescent="0.25">
      <c r="E1068" s="6" t="s">
        <v>460</v>
      </c>
      <c r="F1068" s="51">
        <f>F59+F125+F170+F186+F241+F263+F394+F410+F530+F544+F625+F631+F647+F796+F801+F890+F999+F1023+F1030+F1061+F1065</f>
        <v>4264240000</v>
      </c>
      <c r="G1068" s="50"/>
      <c r="H1068" s="51">
        <f>H59+H125+H170+H186+H241+H263+H394+H410+H530+H544+H625+H631+H647+H796+H801+H890+H999+H1023+H1030+H1061+H1065</f>
        <v>582528000</v>
      </c>
      <c r="I1068" s="50"/>
      <c r="J1068" s="51">
        <f>J59+J125+J170+J186+J241+J263+J394+J410+J530+J544+J625+J631+J647+J796+J801+J890+J999+J1023+J1030+J1061+J1065</f>
        <v>3040177000</v>
      </c>
      <c r="K1068" s="50"/>
      <c r="L1068" s="51">
        <f>L59+L125+L170+L186+L241+L263+L394+L410+L530+L544+L625+L631+L647+L796+L801+L890+L999+L1023+L1030+L1061+L1065</f>
        <v>641535000</v>
      </c>
      <c r="M1068" s="50"/>
      <c r="N1068" s="51">
        <f>N59+N125+N170+N186+N241+N263+N394+N410+N530+N544+N625+N631+N647+N796+N801+N890+N999+N1023+N1030+N1061+N1065</f>
        <v>2193579000</v>
      </c>
      <c r="O1068" s="50"/>
      <c r="P1068" s="51">
        <f>P59+P125+P170+P186+P241+P263+P394+P410+P530+P544+P625+P631+P647+P796+P801+P890+P999+P1023+P1030+P1061+P1065</f>
        <v>2495745000</v>
      </c>
      <c r="Q1068" s="50"/>
      <c r="R1068" s="51">
        <f>R59+R125+R170+R186+R241+R263+R394+R410+R530+R544+R625+R631+R647+R796+R801+R890+R999+R1023+R1030+R1061+R1065</f>
        <v>425084000</v>
      </c>
      <c r="S1068" s="43">
        <f t="shared" ref="S1068" si="302">SUM(N1068:P1068)-R1068-F1068</f>
        <v>0</v>
      </c>
      <c r="T1068" s="12"/>
    </row>
    <row r="1069" spans="3:21" ht="13.5" thickTop="1" x14ac:dyDescent="0.2"/>
  </sheetData>
  <sortState ref="C60:S80">
    <sortCondition ref="C60:C80"/>
  </sortState>
  <phoneticPr fontId="5" type="noConversion"/>
  <conditionalFormatting sqref="H1065 J1065 L1065 N1065 P1065 R1065 H1030 J1030 L1030 N1030 P1030 R1030 P1002 H1023 J1023 L1023 N1023 P1023 R1023 R990 H990 J990 L990 N990 P990 H999 J999 L999 N999 P999:R999 H988 J988 L988 N988 P988 R988 H995 J995 L995 N995 P995 R995 H1026 J1026 L1026 N1026 P1026 R1026 H1028 J1028 L1028 N1028 P1028 R1028 H910 J910 L910 N910 P910 R910 H924 J924 L924 N924 P924 R924 H908 J908 L908 N908 P908 R908 H922 J922 L922 N922 P922 R922 H971 J971 L971 N971 P971 R971 H1062:H1063 R874 H838 J838 L838 N838 P838 R838 H848 J848 L848 N848 P848 R848 H860 J860 L860 N860 P860 R860 H867 J867 L867 N867 P867 R867 H874 J874 L874 N874 P874 H880 J880 L880 N880 P880 R880 H888 J888 L888 N888 P888 R888 H890 J890 L890 N890 P890 R890 H836 J836 L836 N836 P836 R836 H858 J858 L858 N858 P858 R858 H865 J865 L865 N865 P865 R865 H872 J872 L872 N872 P872 R872 H878 J878 L878 N878 P878 R878 H811 J811 L811 N811 P811 R811 H801 J801 L801 N801 P801 R801 H794 J794 L794 N794 P794 R794 H796 J796 L796 N796 P796 R796 H799 J799 L799 N799 P799 R799 H809 J809 L809 N809 P809 R809 H620 J620 L620 N620 H683 H631 J631 L631 N631 P631 R631 H625 J625 L625 N625 P625 R625 H629 J629 L629 N629 P629 R629 H638 J638 L638 N638 P638 R638 H641 J641 L641 N641 P641 R641 G645:R645 G640:R640 P620 H605 J605 L605 N605 P605 R605 H603 J603 L603 N603 P603 R603 H589 J589 L589 N589 P589 R589 H567 J567 L567 N567 P567 R567 H587 J587 L587 N587 P587 R587 R620 H528 J528 L528 N528 P528 R528 H530 J530 L530 N530 P530 R530 H526 J526 L526 N526 P526 R526 H516 J516 L516 N516 P516 R516 H514 J514 L514 N514 P514 R514 H495 J495 L495 N495 P495 R495 H493 J493 L493 N493 P493 R493 H456 J456 L456 N456 P456 R456 H454 J454 L454 N454 P454 R454 H410 J410 L410 N410 P410 R410 H391 J391 L391 N391 P391 R391 H394 J394 L394 N394 P394 R394 H369 J369 L369 N369 P369 R369 J221 L221 N221 P221 R221 H324 J324 L324 N324 P324 R324 H255 J255 L255 N255 P255 R255 H261 J261 L261 N261 P261 R261 H263 J263:L263 N263 P263 R263 H221 J1062:J1063 L1062:L1063 N1062:N1063 P1062:P1063 R1062:R1063 H1060 J1060 L1060 N1060 P1060 R1060 J683 L683 N683 P683 R683">
    <cfRule type="cellIs" priority="20" stopIfTrue="1" operator="lessThan">
      <formula>10</formula>
    </cfRule>
  </conditionalFormatting>
  <conditionalFormatting sqref="H535 J535 L535 N535 P535 R535">
    <cfRule type="cellIs" priority="13" stopIfTrue="1" operator="lessThan">
      <formula>10</formula>
    </cfRule>
  </conditionalFormatting>
  <conditionalFormatting sqref="H540 J540 L540 N540 P540 R540">
    <cfRule type="cellIs" priority="12" stopIfTrue="1" operator="lessThan">
      <formula>10</formula>
    </cfRule>
  </conditionalFormatting>
  <conditionalFormatting sqref="H846 J846 L846 N846 P846 R846">
    <cfRule type="cellIs" priority="10" stopIfTrue="1" operator="lessThan">
      <formula>10</formula>
    </cfRule>
  </conditionalFormatting>
  <conditionalFormatting sqref="H886 J886 L886 N886 P886 R886">
    <cfRule type="cellIs" priority="9" stopIfTrue="1" operator="lessThan">
      <formula>10</formula>
    </cfRule>
  </conditionalFormatting>
  <conditionalFormatting sqref="H947 J947 L947 N947 P947 R947">
    <cfRule type="cellIs" priority="8" stopIfTrue="1" operator="lessThan">
      <formula>10</formula>
    </cfRule>
  </conditionalFormatting>
  <conditionalFormatting sqref="H1021 J1021 L1021 N1021 P1021 R1021">
    <cfRule type="cellIs" priority="7" stopIfTrue="1" operator="lessThan">
      <formula>10</formula>
    </cfRule>
  </conditionalFormatting>
  <conditionalFormatting sqref="H1059 J1059 L1059 N1059 P1059 R1059">
    <cfRule type="cellIs" priority="6" stopIfTrue="1" operator="lessThan">
      <formula>10</formula>
    </cfRule>
  </conditionalFormatting>
  <conditionalFormatting sqref="Q683">
    <cfRule type="cellIs" priority="5" stopIfTrue="1" operator="lessThan">
      <formula>10</formula>
    </cfRule>
  </conditionalFormatting>
  <pageMargins left="0.75" right="0.25" top="1.1000000000000001" bottom="0.5" header="0.5" footer="0.25"/>
  <pageSetup scale="76" fitToHeight="16" orientation="portrait" r:id="rId1"/>
  <headerFooter alignWithMargins="0">
    <oddHeader>&amp;L&amp;"Times New Roman,Regular"
   (Dollars in Thousands)&amp;C&amp;"Times New Roman,Regular"
Davis
CURRENT FUNDS EXPENDITURES BY DEPARTMENT&amp;R&amp;"Times New Roman,Regular"
2014-15 Schedule 2-C</oddHeader>
  </headerFooter>
  <rowBreaks count="6" manualBreakCount="6">
    <brk id="72" max="17" man="1"/>
    <brk id="142" max="17" man="1"/>
    <brk id="662" max="17" man="1"/>
    <brk id="735" max="17" man="1"/>
    <brk id="807" max="17" man="1"/>
    <brk id="874" max="17" man="1"/>
  </rowBreaks>
  <ignoredErrors>
    <ignoredError sqref="F1:S7 F44:S47 F22:G43 S43 S8 F49:S53 F48:G48 S48 F55:S64 F54:G54 S54 F87:S90 F65:G86 F111:S114 F97:G110 F121:S129 F141:S144 F130:G130 S130 F133:G140 S133:S140 F157:S160 F152:G156 F163:S166 F161:G162 S161:S162 F168:S174 F167:G167 S167 F176:S177 F175:G175 S175 F179:S180 F178:G178 S178 F187:S190 F181:G181 F204:S207 F191:G193 F216:G218 F229:S232 F224:G228 S224:S228 F238:S245 F233:G237 S233:S237 F247:S248 F246:G246 S246 F250:S251 F249:G249 S249 F254:S257 F252:G253 S252:S253 F260:S267 F258:G259 S258:S259 F281:G295 F300:G319 F323:S326 F275:G278 S281:S295 S300:S319 F321:G322 S321:S322 F368:S371 F354:G367 S353:S367 F390:S398 F387:G389 S387:S389 F400:S401 F399:G399 S399 F403:S404 F402:G402 S402 F406:S407 F405:G405 S405 F409:S414 F408:G408 S408 F455:S458 F454:G454 G446:G453 F494:S497 F492:G493 F515:S515 F527:S534 F519:G526 F536:S539 F535:G535 S535 F541:S548 F540:G540 S540 F566:S569 F549:G565 F588:S591 F577:G587 F604:S607 F621:S628 F614:G620 F630:S635 F629:G629 S629 F639:S642 F636:G636 S636:S638 F644:S646 F643:G643 S643 F682:S682 F800:S806 F799:G799 S799 F810:S814 F807:G809 S807:S809 F839:S841 F830:G836 F848:S851 F859:S863 F852:G858 S852:S858 F866:S870 F864:G865 S864:S865 F873:S876 F871:G872 S871:S872 F879:S882 F877:G878 S877:S878 F887:S888 F897:G897 S896:S897 F909:S913 F902:G908 F923:S926 F914:G922 F948:S951 F947:G947 F972:S975 F959:G971 F989:S992 F980:G988 F996:S1002 F993:G995 S993:S995 F1022:S1025 F1021:G1021 F1027:S1027 F1026:G1026 S1026 F1029:S1032 F1028:G1028 S1028 F1060:S1064 F1054:G1059 F1065:G1065 S1065 F1066:S1068 S668 S902:S908 S914:S922 F8:G20 S65:S86 S97:S110 S151:S156 S191:S193 S216:S218 S275:S278 S327:S352 F327:G352 S372:S374 F372:G374 S492:S493 S519:S526 S549:S565 S577:S587 S614:S620 S830:S836 F837:S838 S895 F895:G895 S947 S959:S971 S980:S988 S1021 S1054:S1059 F684:S685 F638:G638 F648:S651 F647:R647 F736:S737 F766:S767 F516:S518 F96:S96 S115:S118 F115:G118 S145:S150 F145:G150 S208:S213 F208:G213 S268:S273 F268:G273 S415:S454 F415:G445 S459:S490 F459:G490 S498:S500 F498:G500 S570:S575 F570:G575 F592:G593 S592:S593 S608:S611 F608:G611 F668:G674 S669:S674 S693:S701 F693:G701 S721:S730 F721:G730 S738 F738:G738 F751:G754 S751:S754 S768:S788 F768:G788 S815 F815:G815 S842 F842:G842 S883 F883:G883 F890:S894 F889:Q889 S889 S927:S938 F927:G938 S952 F952:G952 S976:S978 F976:G978 S1003:S1019 F1003:G1019 S1033:S1039 F1033:G1039 S9:S21 F21 S94 Q94 O94 M94 K94 I94 G94 F95:S95 S91:S92 F92:G92 F93:S93 F91:R91 F94 H92:R92 H94 J94 L94 N94 P94 R94 S120 G120 F119:S119 F120 H120:R120 F151 S186 Q186 O186 M186 K186 I186 G186 F184:T185 F186 H186 J186 L186 N186 P186 R186 T186 S181 F202:S202 H203:R203 S215 F215:G215 F214:S214 H215:R215 F223:S223 F222:G222 G221 F220:S220 F219:S219 F221 G274:S274 F296:S297 H298:R298 F353 G381 G384:S384 F385:S386 G377:G379 S377:S379 S381:S382 F382:G382 F383:S383 F375:T376 F384 T383 H382:R382 F381 T381 T382 F380:T380 F377:F379 T377:T379 H377:R379 T385:T386 T384 H381:R381 F491:S491 S510 S502:S508 F512:G512 S512 F502:G510 S514 F514:G514 F501:S501 H514:R514 F511:S511 H509:S509 F513:S513 H512:R512 H502:R508 H510:R510 F576:S576 F595:G601 S595:S601 F603:G603 F594:T594 H603:T603 F602:T602 H595:R596 T595:T601 H598:R601 I597 K597 M597 O597 Q597 F612:G612 S612 F613:S613 H612:R612 G637 F637 H637:R637 F666:G667 F664:G664 G663 G653:G656 S653:S656 F658:G662 F652:S652 F665:S665 H658:S662 F657:S657 F653:F656 H653:R656 F663 H663:S663 H664:S664 H666:S667 S676:S679 F676:G679 F681:G681 S681 F675:S675 H681:R681 F680:S680 H676:R679 O683 M683 K683 I683 G683 F683 H683 J683 L683 N683 P683:S683 F691:G691 S691 S686 G686 F688:G689 S688:S689 F687:S687 F690:S690 H688:R689 F686 H686:R686 F692:S692 H691:R691 F716:G719 S716:S719 F709:G714 S709:S714 F703:G705 S703:S705 F702:T702 F706:T708 H703:R705 T703:T705 F715:T715 H709:R714 T709:T714 F720:T720 H716:R719 T716:T719 G735:S735 S733 F733:G733 F734:S734 F731:S732 F735 H733:R733 S749 F749:G749 S746:S747 F746:G747 S744 F744:G744 S740:S742 F740:G742 F739:S739 F743:S743 H740:R742 F745:S745 H744:R744 F748:S748 H746:R747 F750:S750 H749:R749 F759:G761 S759:S761 G765:S765 F756:G757 S756:S757 S763 F763:G763 F764:S764 F755:S755 F765 H763:R763 F758:S758 H756:R757 F762:S762 H759:R761 S792 F792:G792 F793:S793 F789:S791 H792:R792 G794:Q794 F795:S798 F794 T795:T798 R794:T794 F824:G825 S824:S825 F817:G822 S817:S822 S829 F829:G829 F816:S816 H829:R829 F823:S823 H817:R822 F826:S828 H824:R825 F844:G844 S844 S846 F846:G846 F847:S847 F843:S843 H846:R846 F845:S845 H844:R844 S885:S886 F886:G886 F884:S884 H886:R886 F896 F885:R885 F940:G945 S940:S945 F939:S939 F946:S946 H940:R945 F954:G955 S954:S955 S957:S958 F957:G958 F953:S953 H957:R958 F956:S956 H954:R955 F979:S979 F1020:S1020 F1051:G1052 S1051:S1052 F1049:G1049 S1049 F1046:G1047 S1046:S1047 F1041:G1043 S1041:S1043 F1040:S1040 F1044:S1045 H1041:R1043 F1048:S1048 H1046:R1047 F1050:S1050 H1049:R1049 F1053:S1053 H1051:R1052" unlockedFormula="1"/>
    <ignoredError sqref="S22:S42 F131:G132 S131:S132 F279:G280 F299:G299 F320:G320 S279:S280 S299 S320 F446:F453 F898:G901 S898:S901 S194:S201 F194:G201 S203 F203:G203 F274 S298 F298:G298" formula="1" unlockedFormula="1"/>
    <ignoredError sqref="H222:S222 H221:S221" formulaRange="1"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7A718754927CF04EBC6ABB7709267B2D" ma:contentTypeVersion="0" ma:contentTypeDescription="Create a new document." ma:contentTypeScope="" ma:versionID="c70b5ee36d0eb6b76bface9f488dc67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72529C-ADC4-41CE-863C-A91DDCC7AE63}">
  <ds:schemaRefs>
    <ds:schemaRef ds:uri="http://schemas.microsoft.com/sharepoint/v3/contenttype/forms"/>
  </ds:schemaRefs>
</ds:datastoreItem>
</file>

<file path=customXml/itemProps2.xml><?xml version="1.0" encoding="utf-8"?>
<ds:datastoreItem xmlns:ds="http://schemas.openxmlformats.org/officeDocument/2006/customXml" ds:itemID="{A23E78A7-6C66-4C4F-B952-94C4AA9483C3}">
  <ds:schemaRefs>
    <ds:schemaRef ds:uri="http://schemas.microsoft.com/sharepoint/events"/>
  </ds:schemaRefs>
</ds:datastoreItem>
</file>

<file path=customXml/itemProps3.xml><?xml version="1.0" encoding="utf-8"?>
<ds:datastoreItem xmlns:ds="http://schemas.openxmlformats.org/officeDocument/2006/customXml" ds:itemID="{02AECB44-FC73-41B2-8EEE-ABA4A2F20F00}"/>
</file>

<file path=customXml/itemProps4.xml><?xml version="1.0" encoding="utf-8"?>
<ds:datastoreItem xmlns:ds="http://schemas.openxmlformats.org/officeDocument/2006/customXml" ds:itemID="{1CADC9F1-07F2-4450-BA3D-04FF654D7D87}">
  <ds:schemaRefs>
    <ds:schemaRef ds:uri="http://schemas.openxmlformats.org/package/2006/metadata/core-properties"/>
    <ds:schemaRef ds:uri="http://purl.org/dc/elements/1.1/"/>
    <ds:schemaRef ds:uri="http://purl.org/dc/terms/"/>
    <ds:schemaRef ds:uri="http://schemas.microsoft.com/office/infopath/2007/PartnerControls"/>
    <ds:schemaRef ds:uri="http://purl.org/dc/dcmitype/"/>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DV</vt:lpstr>
      <vt:lpstr>DV!Print_Area</vt:lpstr>
      <vt:lpstr>DV!Print_Titles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pshimizu</dc:creator>
  <cp:lastModifiedBy>Mehdi H Tazi</cp:lastModifiedBy>
  <cp:lastPrinted>2011-10-04T19:13:01Z</cp:lastPrinted>
  <dcterms:created xsi:type="dcterms:W3CDTF">2009-09-11T17:58:29Z</dcterms:created>
  <dcterms:modified xsi:type="dcterms:W3CDTF">2017-09-15T02:29:26Z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0x0101007A718754927CF04EBC6ABB7709267B2D</vt:lpwstr>
  </property>
</Properties>
</file>