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yus\Downloads\"/>
    </mc:Choice>
  </mc:AlternateContent>
  <xr:revisionPtr revIDLastSave="0" documentId="13_ncr:1_{C859A59B-8445-4D24-ACAB-7158CB1E9217}" xr6:coauthVersionLast="47" xr6:coauthVersionMax="47" xr10:uidLastSave="{00000000-0000-0000-0000-000000000000}"/>
  <bookViews>
    <workbookView xWindow="-110" yWindow="-110" windowWidth="29020" windowHeight="17500" xr2:uid="{F4D1BBA1-CB00-4EE1-95D2-A5B944CE9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F20" i="1" s="1"/>
  <c r="F21" i="1" s="1"/>
  <c r="F22" i="1" s="1"/>
  <c r="F23" i="1"/>
  <c r="F24" i="1" s="1"/>
  <c r="F25" i="1" l="1"/>
  <c r="F26" i="1" s="1"/>
  <c r="F27" i="1" s="1"/>
  <c r="F28" i="1" s="1"/>
  <c r="F29" i="1" l="1"/>
  <c r="F30" i="1" s="1"/>
  <c r="F31" i="1" s="1"/>
  <c r="F32" i="1" s="1"/>
  <c r="F33" i="1" s="1"/>
  <c r="F34" i="1" s="1"/>
  <c r="F35" i="1" s="1"/>
  <c r="F36" i="1" s="1"/>
  <c r="F37" i="1" s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AH26" i="1"/>
  <c r="AJ19" i="1"/>
  <c r="AL17" i="1"/>
  <c r="AH4" i="1"/>
  <c r="AH5" i="1" s="1"/>
  <c r="AH6" i="1" s="1"/>
  <c r="AH7" i="1" s="1"/>
  <c r="AH8" i="1" s="1"/>
  <c r="AH9" i="1" s="1"/>
  <c r="AH10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H3" i="1"/>
  <c r="AF3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l="1"/>
  <c r="H17" i="1" s="1"/>
  <c r="H18" i="1" s="1"/>
  <c r="J16" i="1"/>
  <c r="J17" i="1" s="1"/>
  <c r="J18" i="1" s="1"/>
  <c r="T19" i="1"/>
  <c r="T20" i="1" s="1"/>
  <c r="T21" i="1" s="1"/>
  <c r="T22" i="1" s="1"/>
  <c r="L16" i="1"/>
  <c r="L17" i="1" s="1"/>
  <c r="L18" i="1" s="1"/>
  <c r="P16" i="1"/>
  <c r="P17" i="1" s="1"/>
  <c r="P18" i="1" s="1"/>
  <c r="AB19" i="1"/>
  <c r="AB20" i="1" s="1"/>
  <c r="AB21" i="1" s="1"/>
  <c r="AB22" i="1" s="1"/>
  <c r="Z19" i="1"/>
  <c r="Z20" i="1" s="1"/>
  <c r="Z21" i="1" s="1"/>
  <c r="Z22" i="1" s="1"/>
  <c r="Z23" i="1"/>
  <c r="Z24" i="1" s="1"/>
  <c r="AJ20" i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N16" i="1"/>
  <c r="N17" i="1" s="1"/>
  <c r="N18" i="1" s="1"/>
  <c r="R16" i="1"/>
  <c r="R17" i="1" s="1"/>
  <c r="R18" i="1" s="1"/>
  <c r="AD19" i="1"/>
  <c r="AD20" i="1" s="1"/>
  <c r="AD21" i="1" s="1"/>
  <c r="AD22" i="1" s="1"/>
  <c r="AF19" i="1"/>
  <c r="AF20" i="1" s="1"/>
  <c r="AF21" i="1" s="1"/>
  <c r="AF22" i="1" s="1"/>
  <c r="X19" i="1"/>
  <c r="X20" i="1" s="1"/>
  <c r="X21" i="1" s="1"/>
  <c r="X22" i="1" s="1"/>
  <c r="X23" i="1"/>
  <c r="X24" i="1" s="1"/>
  <c r="AL18" i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H27" i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L19" i="1" l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P19" i="1"/>
  <c r="P20" i="1" s="1"/>
  <c r="P21" i="1" s="1"/>
  <c r="P22" i="1" s="1"/>
  <c r="AD23" i="1"/>
  <c r="AD24" i="1" s="1"/>
  <c r="H19" i="1"/>
  <c r="Z25" i="1"/>
  <c r="Z26" i="1" s="1"/>
  <c r="Z27" i="1" s="1"/>
  <c r="Z28" i="1" s="1"/>
  <c r="X25" i="1"/>
  <c r="X26" i="1" s="1"/>
  <c r="X27" i="1" s="1"/>
  <c r="X28" i="1" s="1"/>
  <c r="N19" i="1"/>
  <c r="L20" i="1"/>
  <c r="L21" i="1" s="1"/>
  <c r="L22" i="1" s="1"/>
  <c r="AB23" i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F23" i="1"/>
  <c r="AF24" i="1" s="1"/>
  <c r="J19" i="1"/>
  <c r="J20" i="1"/>
  <c r="J21" i="1" s="1"/>
  <c r="R19" i="1"/>
  <c r="R20" i="1" s="1"/>
  <c r="R21" i="1" s="1"/>
  <c r="R22" i="1" s="1"/>
  <c r="H20" i="1"/>
  <c r="H21" i="1" s="1"/>
  <c r="H22" i="1" s="1"/>
  <c r="N20" i="1" l="1"/>
  <c r="N21" i="1" s="1"/>
  <c r="N22" i="1" s="1"/>
  <c r="H23" i="1"/>
  <c r="H24" i="1" s="1"/>
  <c r="H25" i="1"/>
  <c r="H26" i="1" s="1"/>
  <c r="H27" i="1" s="1"/>
  <c r="H28" i="1" s="1"/>
  <c r="AF25" i="1"/>
  <c r="AF26" i="1" s="1"/>
  <c r="AF27" i="1" s="1"/>
  <c r="AF28" i="1" s="1"/>
  <c r="AD25" i="1"/>
  <c r="AD26" i="1" s="1"/>
  <c r="AD27" i="1" s="1"/>
  <c r="AD28" i="1" s="1"/>
  <c r="Z29" i="1"/>
  <c r="Z30" i="1" s="1"/>
  <c r="Z31" i="1" s="1"/>
  <c r="Z32" i="1" s="1"/>
  <c r="Z33" i="1" s="1"/>
  <c r="Z34" i="1" s="1"/>
  <c r="Z35" i="1" s="1"/>
  <c r="Z36" i="1" s="1"/>
  <c r="Z37" i="1" s="1"/>
  <c r="P23" i="1"/>
  <c r="P24" i="1" s="1"/>
  <c r="R23" i="1"/>
  <c r="R24" i="1" s="1"/>
  <c r="J22" i="1"/>
  <c r="X29" i="1"/>
  <c r="X30" i="1" s="1"/>
  <c r="X31" i="1" s="1"/>
  <c r="X32" i="1" s="1"/>
  <c r="X33" i="1" s="1"/>
  <c r="X34" i="1" s="1"/>
  <c r="X35" i="1" s="1"/>
  <c r="X36" i="1" s="1"/>
  <c r="X37" i="1" s="1"/>
  <c r="L23" i="1"/>
  <c r="L24" i="1" s="1"/>
  <c r="N23" i="1" l="1"/>
  <c r="N24" i="1" s="1"/>
  <c r="N25" i="1" s="1"/>
  <c r="N26" i="1" s="1"/>
  <c r="N27" i="1" s="1"/>
  <c r="N28" i="1" s="1"/>
  <c r="L25" i="1"/>
  <c r="L26" i="1" s="1"/>
  <c r="L27" i="1" s="1"/>
  <c r="L28" i="1" s="1"/>
  <c r="AD29" i="1"/>
  <c r="AD30" i="1" s="1"/>
  <c r="AD31" i="1" s="1"/>
  <c r="AD32" i="1" s="1"/>
  <c r="AD33" i="1" s="1"/>
  <c r="AD34" i="1" s="1"/>
  <c r="AD35" i="1" s="1"/>
  <c r="AD36" i="1" s="1"/>
  <c r="AD37" i="1" s="1"/>
  <c r="AF29" i="1"/>
  <c r="AF30" i="1" s="1"/>
  <c r="AF31" i="1" s="1"/>
  <c r="AF32" i="1" s="1"/>
  <c r="AF33" i="1" s="1"/>
  <c r="AF34" i="1" s="1"/>
  <c r="AF35" i="1" s="1"/>
  <c r="AF36" i="1" s="1"/>
  <c r="AF37" i="1" s="1"/>
  <c r="R25" i="1"/>
  <c r="R26" i="1" s="1"/>
  <c r="R27" i="1" s="1"/>
  <c r="R28" i="1" s="1"/>
  <c r="R29" i="1"/>
  <c r="R30" i="1" s="1"/>
  <c r="R31" i="1" s="1"/>
  <c r="R32" i="1" s="1"/>
  <c r="R33" i="1" s="1"/>
  <c r="R34" i="1" s="1"/>
  <c r="R35" i="1" s="1"/>
  <c r="R36" i="1" s="1"/>
  <c r="R37" i="1" s="1"/>
  <c r="H29" i="1"/>
  <c r="H30" i="1" s="1"/>
  <c r="H31" i="1" s="1"/>
  <c r="H32" i="1" s="1"/>
  <c r="H33" i="1" s="1"/>
  <c r="H34" i="1" s="1"/>
  <c r="H35" i="1" s="1"/>
  <c r="H36" i="1" s="1"/>
  <c r="H37" i="1" s="1"/>
  <c r="P25" i="1"/>
  <c r="P26" i="1" s="1"/>
  <c r="P27" i="1" s="1"/>
  <c r="P28" i="1" s="1"/>
  <c r="J23" i="1"/>
  <c r="J24" i="1" s="1"/>
  <c r="N29" i="1"/>
  <c r="N30" i="1" s="1"/>
  <c r="N31" i="1" s="1"/>
  <c r="N32" i="1" s="1"/>
  <c r="N33" i="1" s="1"/>
  <c r="N34" i="1" s="1"/>
  <c r="N35" i="1" s="1"/>
  <c r="N36" i="1" s="1"/>
  <c r="N37" i="1" s="1"/>
  <c r="P29" i="1" l="1"/>
  <c r="P30" i="1" s="1"/>
  <c r="P31" i="1" s="1"/>
  <c r="P32" i="1" s="1"/>
  <c r="P33" i="1" s="1"/>
  <c r="P34" i="1" s="1"/>
  <c r="P35" i="1" s="1"/>
  <c r="P36" i="1" s="1"/>
  <c r="P37" i="1" s="1"/>
  <c r="J25" i="1"/>
  <c r="J26" i="1" s="1"/>
  <c r="J27" i="1"/>
  <c r="J28" i="1" s="1"/>
  <c r="L29" i="1"/>
  <c r="L30" i="1" s="1"/>
  <c r="L31" i="1" s="1"/>
  <c r="L32" i="1" s="1"/>
  <c r="L33" i="1" s="1"/>
  <c r="L34" i="1" s="1"/>
  <c r="L35" i="1" s="1"/>
  <c r="L36" i="1" s="1"/>
  <c r="L37" i="1" s="1"/>
  <c r="J29" i="1" l="1"/>
  <c r="J30" i="1" s="1"/>
  <c r="J31" i="1" s="1"/>
  <c r="J32" i="1" s="1"/>
  <c r="J33" i="1" s="1"/>
  <c r="J34" i="1" s="1"/>
  <c r="J35" i="1" s="1"/>
  <c r="J36" i="1" s="1"/>
  <c r="J37" i="1" s="1"/>
</calcChain>
</file>

<file path=xl/sharedStrings.xml><?xml version="1.0" encoding="utf-8"?>
<sst xmlns="http://schemas.openxmlformats.org/spreadsheetml/2006/main" count="51" uniqueCount="51">
  <si>
    <t>Month</t>
  </si>
  <si>
    <t>PA TOM</t>
  </si>
  <si>
    <t>PA nGRP</t>
  </si>
  <si>
    <t>PA nGRP Adstocked</t>
  </si>
  <si>
    <t>PAB nGRP</t>
  </si>
  <si>
    <t>PAB nGRP Adstocked</t>
  </si>
  <si>
    <t>PAAV nGRP</t>
  </si>
  <si>
    <t>PAAV nGRP Adstocked</t>
  </si>
  <si>
    <t>PAEC nGRP</t>
  </si>
  <si>
    <t>PAEC nGRP Adstocked</t>
  </si>
  <si>
    <t>Dabur Vatika nGRP</t>
  </si>
  <si>
    <t>Dabur Vatika nGRP Adstocked</t>
  </si>
  <si>
    <t>Kumarika nGRP</t>
  </si>
  <si>
    <t>Kumarika nGRP Adstocked</t>
  </si>
  <si>
    <t>Emami 7 Oils nGRP</t>
  </si>
  <si>
    <t>Emami 7 Oils nGRP Adstocked</t>
  </si>
  <si>
    <t>PNS nGRP</t>
  </si>
  <si>
    <t>PNS nGRP Adstocked</t>
  </si>
  <si>
    <t>JFB nGRP</t>
  </si>
  <si>
    <t>JFB nGRP Adstocked</t>
  </si>
  <si>
    <t>PA 3+</t>
  </si>
  <si>
    <t>PA 3+ Adstocked</t>
  </si>
  <si>
    <t>PAB 3+</t>
  </si>
  <si>
    <t>PAB 3+ Adstocked</t>
  </si>
  <si>
    <t>PAAV 3+</t>
  </si>
  <si>
    <t>PAAV 3+ Adstocked</t>
  </si>
  <si>
    <t>PAEC 3+</t>
  </si>
  <si>
    <t>PAEC 3+ Adstocked</t>
  </si>
  <si>
    <t>PNS 3+</t>
  </si>
  <si>
    <t>PNS 3+ Adstocked</t>
  </si>
  <si>
    <t>JFB 3+</t>
  </si>
  <si>
    <t>JFB 3+ Adstocked</t>
  </si>
  <si>
    <t>Jui nGRP</t>
  </si>
  <si>
    <t>Jui nGRP Adstocked</t>
  </si>
  <si>
    <t>Kolombo nGRP</t>
  </si>
  <si>
    <t>Kolombo nGRP Adstocked</t>
  </si>
  <si>
    <t>Maya nGRP</t>
  </si>
  <si>
    <t>Maya nGRP Adstocked</t>
  </si>
  <si>
    <t>Competition Max GRP Adstocked</t>
  </si>
  <si>
    <t>Own Brand Max GRP Adstocked</t>
  </si>
  <si>
    <t>Own Brand Max TV Reach 3+ Adstocked</t>
  </si>
  <si>
    <t>PAB TOM</t>
  </si>
  <si>
    <t>PAAV TOM</t>
  </si>
  <si>
    <t>PAEC TOM</t>
  </si>
  <si>
    <t>Jui TOM</t>
  </si>
  <si>
    <t>Kolombo TOM</t>
  </si>
  <si>
    <t>Dabur Vatika TOM</t>
  </si>
  <si>
    <t>Kumarika TOM</t>
  </si>
  <si>
    <t>Maya TOM</t>
  </si>
  <si>
    <t>Emami 7 Oils TOM</t>
  </si>
  <si>
    <t>PAB or Competition Max GRP Adstocked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</si>
</sst>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8E8E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CAEDF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" fontId="4" fillId="5" borderId="1" xfId="0" applyNumberFormat="1" applyFont="1" applyFill="1" applyBorder="1" applyAlignment="1">
      <alignment horizontal="center"/>
    </xf>
    <xf numFmtId="9" fontId="5" fillId="6" borderId="1" xfId="2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6" fillId="5" borderId="1" xfId="1" applyNumberFormat="1" applyFont="1" applyFill="1" applyBorder="1"/>
    <xf numFmtId="164" fontId="4" fillId="5" borderId="1" xfId="1" applyNumberFormat="1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9" fontId="0" fillId="0" borderId="0" xfId="2" applyFont="1"/>
    <xf numFmtId="9" fontId="4" fillId="0" borderId="1" xfId="0" applyNumberFormat="1" applyFont="1" applyBorder="1" applyAlignment="1">
      <alignment horizontal="center"/>
    </xf>
    <xf numFmtId="165" fontId="0" fillId="6" borderId="1" xfId="1" applyNumberFormat="1" applyFont="1" applyFill="1" applyBorder="1"/>
    <xf numFmtId="17" fontId="4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4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/>
    <xf numFmtId="3" fontId="4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0" fillId="7" borderId="0" xfId="1" applyNumberFormat="1" applyFont="1" applyFill="1"/>
    <xf numFmtId="9" fontId="0" fillId="7" borderId="0" xfId="2" applyFont="1" applyFill="1"/>
    <xf numFmtId="164" fontId="0" fillId="0" borderId="0" xfId="0" applyNumberFormat="1"/>
    <xf numFmtId="9" fontId="3" fillId="7" borderId="1" xfId="2" applyFont="1" applyFill="1" applyBorder="1" applyAlignment="1">
      <alignment horizontal="center"/>
    </xf>
    <xf numFmtId="9" fontId="3" fillId="4" borderId="1" xfId="2" applyFont="1" applyFill="1" applyBorder="1" applyAlignment="1">
      <alignment horizontal="center"/>
    </xf>
    <xf numFmtId="9" fontId="5" fillId="7" borderId="1" xfId="2" applyFont="1" applyFill="1" applyBorder="1" applyAlignment="1">
      <alignment horizontal="center"/>
    </xf>
    <xf numFmtId="9" fontId="5" fillId="8" borderId="1" xfId="2" applyFont="1" applyFill="1" applyBorder="1" applyAlignment="1">
      <alignment horizontal="center"/>
    </xf>
    <xf numFmtId="9" fontId="5" fillId="9" borderId="1" xfId="2" applyFont="1" applyFill="1" applyBorder="1" applyAlignment="1">
      <alignment horizontal="center"/>
    </xf>
    <xf numFmtId="0" fontId="0" fillId="7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B25E-39E5-42F1-A47F-A56DF41B8261}">
  <dimension ref="A1:AY39"/>
  <sheetViews>
    <sheetView tabSelected="1" workbookViewId="0">
      <selection activeCell="J32" sqref="J32"/>
    </sheetView>
  </sheetViews>
  <sheetFormatPr defaultRowHeight="14.5" x14ac:dyDescent="0.35"/>
  <cols>
    <col min="4" max="4" width="8.7265625" style="8"/>
    <col min="22" max="22" width="8.7265625" style="12"/>
    <col min="41" max="41" width="8.7265625" style="12"/>
    <col min="42" max="42" width="9.08984375" style="31" bestFit="1" customWidth="1"/>
    <col min="43" max="43" width="10.54296875" bestFit="1" customWidth="1"/>
    <col min="44" max="44" width="10.08984375" bestFit="1" customWidth="1"/>
    <col min="45" max="45" width="7.90625" bestFit="1" customWidth="1"/>
    <col min="46" max="46" width="13.453125" bestFit="1" customWidth="1"/>
    <col min="47" max="47" width="16.90625" bestFit="1" customWidth="1"/>
    <col min="48" max="48" width="13.81640625" bestFit="1" customWidth="1"/>
    <col min="49" max="49" width="10.36328125" bestFit="1" customWidth="1"/>
    <col min="50" max="50" width="16.90625" bestFit="1" customWidth="1"/>
  </cols>
  <sheetData>
    <row r="1" spans="1:51" x14ac:dyDescent="0.35">
      <c r="A1" s="1" t="s">
        <v>0</v>
      </c>
      <c r="B1" s="2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8" t="s">
        <v>38</v>
      </c>
      <c r="AN1" s="8" t="s">
        <v>39</v>
      </c>
      <c r="AO1" s="12" t="s">
        <v>40</v>
      </c>
      <c r="AP1" s="26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7" t="s">
        <v>49</v>
      </c>
      <c r="AY1" s="8" t="s">
        <v>50</v>
      </c>
    </row>
    <row r="2" spans="1:51" x14ac:dyDescent="0.35">
      <c r="A2" s="5">
        <v>44652</v>
      </c>
      <c r="B2" s="6">
        <v>0.49759999999999999</v>
      </c>
      <c r="C2" s="7">
        <v>1400</v>
      </c>
      <c r="E2" s="9">
        <v>1183</v>
      </c>
      <c r="F2" s="8"/>
      <c r="G2" s="9">
        <v>525</v>
      </c>
      <c r="I2" s="9">
        <v>750</v>
      </c>
      <c r="K2" s="9">
        <v>107</v>
      </c>
      <c r="M2" s="9">
        <v>387</v>
      </c>
      <c r="O2" s="9">
        <v>117</v>
      </c>
      <c r="Q2" s="10">
        <v>1121</v>
      </c>
      <c r="S2" s="10">
        <v>1400</v>
      </c>
      <c r="U2" s="11">
        <v>0.43</v>
      </c>
      <c r="W2" s="11">
        <v>0.45</v>
      </c>
      <c r="Y2" s="11">
        <v>0.31</v>
      </c>
      <c r="AA2" s="11">
        <v>0.36</v>
      </c>
      <c r="AC2" s="13">
        <v>0.5</v>
      </c>
      <c r="AE2" s="13">
        <v>0.43</v>
      </c>
      <c r="AG2" s="14">
        <v>44.675924616264396</v>
      </c>
      <c r="AI2" s="14"/>
      <c r="AK2" s="20"/>
      <c r="AP2" s="28">
        <v>0.11</v>
      </c>
      <c r="AQ2" s="29">
        <v>1.9099999999999999E-2</v>
      </c>
      <c r="AR2" s="29">
        <v>3.3500000000000002E-2</v>
      </c>
      <c r="AS2" s="29">
        <v>5.2600000000000001E-2</v>
      </c>
      <c r="AT2" s="29"/>
      <c r="AU2" s="29">
        <v>4.7800000000000002E-2</v>
      </c>
      <c r="AV2" s="29">
        <v>5.2600000000000001E-2</v>
      </c>
      <c r="AW2" s="29"/>
      <c r="AX2" s="29">
        <v>4.7800000000000002E-2</v>
      </c>
    </row>
    <row r="3" spans="1:51" x14ac:dyDescent="0.35">
      <c r="A3" s="15">
        <v>44682</v>
      </c>
      <c r="B3" s="16">
        <v>0.51690000000000003</v>
      </c>
      <c r="C3" s="17">
        <v>946</v>
      </c>
      <c r="D3" s="8">
        <v>1400</v>
      </c>
      <c r="E3" s="18">
        <v>1317</v>
      </c>
      <c r="F3" s="8">
        <f>E3*1</f>
        <v>1317</v>
      </c>
      <c r="G3" s="18">
        <v>451</v>
      </c>
      <c r="H3" s="8">
        <f>G2*1</f>
        <v>525</v>
      </c>
      <c r="I3" s="18">
        <v>775</v>
      </c>
      <c r="J3" s="8">
        <f>I2*1</f>
        <v>750</v>
      </c>
      <c r="K3" s="18">
        <v>185</v>
      </c>
      <c r="L3" s="8">
        <f>K2*1</f>
        <v>107</v>
      </c>
      <c r="M3" s="18">
        <v>110</v>
      </c>
      <c r="N3" s="8">
        <f>M2*1</f>
        <v>387</v>
      </c>
      <c r="O3" s="18">
        <v>278</v>
      </c>
      <c r="P3" s="8">
        <f>O2*1</f>
        <v>117</v>
      </c>
      <c r="Q3" s="19">
        <v>1022</v>
      </c>
      <c r="R3" s="8">
        <f>Q2*1</f>
        <v>1121</v>
      </c>
      <c r="S3" s="19">
        <v>1400</v>
      </c>
      <c r="T3" s="8">
        <f>S2*1</f>
        <v>1400</v>
      </c>
      <c r="U3" s="13">
        <v>0.37</v>
      </c>
      <c r="V3" s="12">
        <v>0.43</v>
      </c>
      <c r="W3" s="13">
        <v>0.42</v>
      </c>
      <c r="X3" s="12">
        <f>W2*1</f>
        <v>0.45</v>
      </c>
      <c r="Y3" s="13">
        <v>0.27</v>
      </c>
      <c r="Z3" s="12">
        <f>Y2*1</f>
        <v>0.31</v>
      </c>
      <c r="AA3" s="13">
        <v>0.38</v>
      </c>
      <c r="AB3" s="12">
        <f>AA2*1</f>
        <v>0.36</v>
      </c>
      <c r="AC3" s="13">
        <v>0.47</v>
      </c>
      <c r="AD3" s="12">
        <f>AC2*1</f>
        <v>0.5</v>
      </c>
      <c r="AE3" s="13">
        <v>0.43</v>
      </c>
      <c r="AF3" s="12">
        <f>AE2*1</f>
        <v>0.43</v>
      </c>
      <c r="AG3" s="20"/>
      <c r="AH3" s="8">
        <f>AG2*1</f>
        <v>44.675924616264396</v>
      </c>
      <c r="AI3" s="20"/>
      <c r="AJ3" s="8"/>
      <c r="AK3" s="20"/>
      <c r="AL3" s="8"/>
      <c r="AM3" s="8">
        <v>387</v>
      </c>
      <c r="AN3" s="8">
        <v>1400</v>
      </c>
      <c r="AO3" s="12">
        <v>0.5</v>
      </c>
      <c r="AP3" s="28">
        <v>9.4E-2</v>
      </c>
      <c r="AQ3" s="16">
        <v>2.1700000000000001E-2</v>
      </c>
      <c r="AR3" s="16">
        <v>3.49E-2</v>
      </c>
      <c r="AS3" s="16">
        <v>5.4199999999999998E-2</v>
      </c>
      <c r="AT3" s="16"/>
      <c r="AU3" s="16">
        <v>4.9400000000000006E-2</v>
      </c>
      <c r="AV3" s="16">
        <v>4.0999999999999995E-2</v>
      </c>
      <c r="AW3" s="16"/>
      <c r="AX3" s="16">
        <v>3.2500000000000001E-2</v>
      </c>
      <c r="AY3" s="25">
        <f t="shared" ref="AY3:AY37" si="0">MAX(AM3,E2)</f>
        <v>1183</v>
      </c>
    </row>
    <row r="4" spans="1:51" x14ac:dyDescent="0.35">
      <c r="A4" s="15">
        <v>44713</v>
      </c>
      <c r="B4" s="16">
        <v>0.49819999999999998</v>
      </c>
      <c r="C4" s="17">
        <v>487</v>
      </c>
      <c r="D4" s="8">
        <v>1291.25</v>
      </c>
      <c r="E4" s="18">
        <v>1000</v>
      </c>
      <c r="F4" s="8">
        <f>(E4+0.8*F3)/1.7</f>
        <v>1208.0000000000002</v>
      </c>
      <c r="G4" s="18">
        <v>350</v>
      </c>
      <c r="H4" s="8">
        <f>(G3+0.8*H3)/1.7</f>
        <v>512.35294117647061</v>
      </c>
      <c r="I4" s="18">
        <v>525</v>
      </c>
      <c r="J4" s="8">
        <f>(I3+0.8*J3)/1.7</f>
        <v>808.82352941176475</v>
      </c>
      <c r="K4" s="18">
        <v>15</v>
      </c>
      <c r="L4" s="8">
        <f>(K3+0.8*L3)/1.7</f>
        <v>159.1764705882353</v>
      </c>
      <c r="M4" s="18">
        <v>369</v>
      </c>
      <c r="N4" s="8">
        <f>(M3+0.8*N3)/1.7</f>
        <v>246.82352941176472</v>
      </c>
      <c r="O4" s="18">
        <v>133</v>
      </c>
      <c r="P4" s="8">
        <f>(O3+0.8*P3)/1.7</f>
        <v>218.58823529411765</v>
      </c>
      <c r="Q4" s="19">
        <v>875</v>
      </c>
      <c r="R4" s="8">
        <f>(Q3+0.8*R3)/1.7</f>
        <v>1128.7058823529412</v>
      </c>
      <c r="S4" s="19">
        <v>986</v>
      </c>
      <c r="T4" s="8">
        <f>(S3+0.8*T3)/1.7</f>
        <v>1482.3529411764707</v>
      </c>
      <c r="U4" s="13">
        <v>0.28999999999999998</v>
      </c>
      <c r="V4" s="12">
        <v>0.42</v>
      </c>
      <c r="W4" s="13">
        <v>0.42</v>
      </c>
      <c r="X4" s="12">
        <f>(W3+0.8*X3)/1.7</f>
        <v>0.45882352941176474</v>
      </c>
      <c r="Y4" s="13">
        <v>0.31</v>
      </c>
      <c r="Z4" s="12">
        <f>(Y3+0.8*Z3)/1.7</f>
        <v>0.30470588235294122</v>
      </c>
      <c r="AA4" s="13">
        <v>0.31</v>
      </c>
      <c r="AB4" s="12">
        <f>(AA3+0.8*AB3)/1.7</f>
        <v>0.39294117647058818</v>
      </c>
      <c r="AC4" s="13">
        <v>0.43</v>
      </c>
      <c r="AD4" s="12">
        <f>(AC3+0.8*AD3)/1.7</f>
        <v>0.5117647058823529</v>
      </c>
      <c r="AE4" s="13">
        <v>0.43</v>
      </c>
      <c r="AF4" s="12">
        <f>(AE3+0.8*AF3)/1.7</f>
        <v>0.45529411764705885</v>
      </c>
      <c r="AG4" s="20"/>
      <c r="AH4" s="8">
        <f>(AG3+0.8*AH3)/1.7</f>
        <v>21.023964525300894</v>
      </c>
      <c r="AI4" s="20"/>
      <c r="AJ4" s="8"/>
      <c r="AK4" s="20"/>
      <c r="AL4" s="8"/>
      <c r="AM4" s="8">
        <v>246.82352941176472</v>
      </c>
      <c r="AN4" s="8">
        <v>1482.3529411764707</v>
      </c>
      <c r="AO4" s="12">
        <v>0.5117647058823529</v>
      </c>
      <c r="AP4" s="28">
        <v>0.1061</v>
      </c>
      <c r="AQ4" s="16">
        <v>1.55E-2</v>
      </c>
      <c r="AR4" s="16">
        <v>1.9099999999999999E-2</v>
      </c>
      <c r="AS4" s="16">
        <v>5.0099999999999999E-2</v>
      </c>
      <c r="AT4" s="16"/>
      <c r="AU4" s="16">
        <v>2.7400000000000001E-2</v>
      </c>
      <c r="AV4" s="16">
        <v>5.1299999999999998E-2</v>
      </c>
      <c r="AW4" s="16"/>
      <c r="AX4" s="16">
        <v>5.7200000000000001E-2</v>
      </c>
      <c r="AY4" s="25">
        <f t="shared" si="0"/>
        <v>1317</v>
      </c>
    </row>
    <row r="5" spans="1:51" x14ac:dyDescent="0.35">
      <c r="A5" s="15">
        <v>44743</v>
      </c>
      <c r="B5" s="16">
        <v>0.53</v>
      </c>
      <c r="C5" s="17">
        <v>647</v>
      </c>
      <c r="D5" s="8">
        <v>941.75</v>
      </c>
      <c r="E5" s="18">
        <v>1017</v>
      </c>
      <c r="F5" s="8">
        <f>(E5+0.5*F4+0.2*F3)/1.5</f>
        <v>1256.2666666666667</v>
      </c>
      <c r="G5" s="18">
        <v>525</v>
      </c>
      <c r="H5" s="8">
        <f>(G4+0.5*H4+0.2*H3)/1.5</f>
        <v>474.11764705882359</v>
      </c>
      <c r="I5" s="18">
        <v>775</v>
      </c>
      <c r="J5" s="8">
        <f>(I4+0.5*J4+0.2*J3)/1.5</f>
        <v>719.60784313725492</v>
      </c>
      <c r="K5" s="18">
        <v>0</v>
      </c>
      <c r="L5" s="8">
        <f>(K4+0.5*L4+0.2*L3)/1.5</f>
        <v>77.325490196078434</v>
      </c>
      <c r="M5" s="18">
        <v>352</v>
      </c>
      <c r="N5" s="8">
        <f>(M4+0.5*N4+0.2*N3)/1.5</f>
        <v>379.87450980392163</v>
      </c>
      <c r="O5" s="18">
        <v>119</v>
      </c>
      <c r="P5" s="8">
        <f>(O4+0.5*P4+0.2*P3)/1.5</f>
        <v>177.12941176470588</v>
      </c>
      <c r="Q5" s="19">
        <v>946</v>
      </c>
      <c r="R5" s="8">
        <f>(Q4+0.5*R4+0.2*R3)/1.5</f>
        <v>1109.0352941176473</v>
      </c>
      <c r="S5" s="19">
        <v>1045</v>
      </c>
      <c r="T5" s="8">
        <f>(S4+0.5*T4+0.2*T3)/1.5</f>
        <v>1338.1176470588236</v>
      </c>
      <c r="U5" s="13">
        <v>0.28999999999999998</v>
      </c>
      <c r="V5" s="12">
        <v>0.39066666666666666</v>
      </c>
      <c r="W5" s="13">
        <v>0.46</v>
      </c>
      <c r="X5" s="12">
        <f>(W4+0.5*X4+0.2*X3)/1.5</f>
        <v>0.49294117647058822</v>
      </c>
      <c r="Y5" s="13">
        <v>0.31</v>
      </c>
      <c r="Z5" s="12">
        <f>(Y4+0.5*Z4+0.2*Z3)/1.5</f>
        <v>0.34956862745098044</v>
      </c>
      <c r="AA5" s="13">
        <v>0.38</v>
      </c>
      <c r="AB5" s="12">
        <f>(AA4+0.5*AB4+0.2*AB3)/1.5</f>
        <v>0.3856470588235294</v>
      </c>
      <c r="AC5" s="13">
        <v>0.43</v>
      </c>
      <c r="AD5" s="12">
        <f>(AC4+0.5*AD4+0.2*AD3)/1.5</f>
        <v>0.52392156862745087</v>
      </c>
      <c r="AE5" s="13">
        <v>0.43</v>
      </c>
      <c r="AF5" s="12">
        <f>(AE4+0.5*AF4+0.2*AF3)/1.5</f>
        <v>0.49576470588235294</v>
      </c>
      <c r="AG5" s="20"/>
      <c r="AH5" s="8">
        <f>(AG4+0.5*AH4+0.2*AH3)/1.5</f>
        <v>12.964778123935551</v>
      </c>
      <c r="AI5" s="20"/>
      <c r="AJ5" s="8"/>
      <c r="AK5" s="20"/>
      <c r="AL5" s="8"/>
      <c r="AM5" s="8">
        <v>379.87450980392163</v>
      </c>
      <c r="AN5" s="8">
        <v>1338.1176470588236</v>
      </c>
      <c r="AO5" s="12">
        <v>0.52392156862745087</v>
      </c>
      <c r="AP5" s="28">
        <v>8.6500000000000007E-2</v>
      </c>
      <c r="AQ5" s="16">
        <v>9.7999999999999997E-3</v>
      </c>
      <c r="AR5" s="16">
        <v>3.6299999999999999E-2</v>
      </c>
      <c r="AS5" s="16">
        <v>4.8799999999999996E-2</v>
      </c>
      <c r="AT5" s="16"/>
      <c r="AU5" s="16">
        <v>4.1799999999999997E-2</v>
      </c>
      <c r="AV5" s="16">
        <v>4.5999999999999999E-2</v>
      </c>
      <c r="AW5" s="16"/>
      <c r="AX5" s="16">
        <v>5.0199999999999995E-2</v>
      </c>
      <c r="AY5" s="25">
        <f t="shared" si="0"/>
        <v>1000</v>
      </c>
    </row>
    <row r="6" spans="1:51" x14ac:dyDescent="0.35">
      <c r="A6" s="15">
        <v>44774</v>
      </c>
      <c r="B6" s="16">
        <v>0.50190000000000001</v>
      </c>
      <c r="C6" s="17">
        <v>700</v>
      </c>
      <c r="D6" s="8">
        <v>917.41666666666663</v>
      </c>
      <c r="E6" s="18">
        <v>1950</v>
      </c>
      <c r="F6" s="8">
        <f>(E6+0.5*F5+0.2*F4)/1.5</f>
        <v>1879.8222222222221</v>
      </c>
      <c r="G6" s="18">
        <v>300</v>
      </c>
      <c r="H6" s="8">
        <f>(G5+0.5*H5+0.2*H4)/1.5</f>
        <v>576.35294117647061</v>
      </c>
      <c r="I6" s="18">
        <v>600</v>
      </c>
      <c r="J6" s="8">
        <f>(I5+0.5*J5+0.2*J4)/1.5</f>
        <v>864.37908496732018</v>
      </c>
      <c r="K6" s="18">
        <v>513</v>
      </c>
      <c r="L6" s="8">
        <f>(K5+0.5*L5+0.2*L4)/1.5</f>
        <v>46.99869281045752</v>
      </c>
      <c r="M6" s="18">
        <v>465</v>
      </c>
      <c r="N6" s="8">
        <f>(M5+0.5*N5+0.2*N4)/1.5</f>
        <v>394.20130718954255</v>
      </c>
      <c r="O6" s="18">
        <v>799</v>
      </c>
      <c r="P6" s="8">
        <f>(O5+0.5*P5+0.2*P4)/1.5</f>
        <v>167.52156862745099</v>
      </c>
      <c r="Q6" s="19">
        <v>826</v>
      </c>
      <c r="R6" s="8">
        <f>(Q5+0.5*R5+0.2*R4)/1.5</f>
        <v>1150.8392156862744</v>
      </c>
      <c r="S6" s="19">
        <v>875</v>
      </c>
      <c r="T6" s="8">
        <f>(S5+0.5*T5+0.2*T4)/1.5</f>
        <v>1340.3529411764705</v>
      </c>
      <c r="U6" s="13">
        <v>0.31</v>
      </c>
      <c r="V6" s="12">
        <v>0.37955555555555548</v>
      </c>
      <c r="W6" s="13">
        <v>0.42</v>
      </c>
      <c r="X6" s="12">
        <f>(W5+0.5*X5+0.2*X4)/1.5</f>
        <v>0.5321568627450981</v>
      </c>
      <c r="Y6" s="13">
        <v>0.27</v>
      </c>
      <c r="Z6" s="12">
        <f>(Y5+0.5*Z5+0.2*Z4)/1.5</f>
        <v>0.36381699346405233</v>
      </c>
      <c r="AA6" s="13">
        <v>0.36</v>
      </c>
      <c r="AB6" s="12">
        <f>(AA5+0.5*AB5+0.2*AB4)/1.5</f>
        <v>0.43427450980392157</v>
      </c>
      <c r="AC6" s="13">
        <v>0.42</v>
      </c>
      <c r="AD6" s="12">
        <f>(AC5+0.5*AD5+0.2*AD4)/1.5</f>
        <v>0.52954248366013068</v>
      </c>
      <c r="AE6" s="13">
        <v>0.43</v>
      </c>
      <c r="AF6" s="12">
        <f>(AE5+0.5*AF5+0.2*AF4)/1.5</f>
        <v>0.5126274509803922</v>
      </c>
      <c r="AG6" s="20"/>
      <c r="AH6" s="8">
        <f>(AG5+0.5*AH5+0.2*AH4)/1.5</f>
        <v>7.1247879780186354</v>
      </c>
      <c r="AI6" s="20"/>
      <c r="AJ6" s="8"/>
      <c r="AK6" s="20"/>
      <c r="AL6" s="8"/>
      <c r="AM6" s="8">
        <v>394.20130718954255</v>
      </c>
      <c r="AN6" s="8">
        <v>1340.3529411764705</v>
      </c>
      <c r="AO6" s="12">
        <v>0.5321568627450981</v>
      </c>
      <c r="AP6" s="28">
        <v>0.1032</v>
      </c>
      <c r="AQ6" s="16">
        <v>8.8999999999999999E-3</v>
      </c>
      <c r="AR6" s="16">
        <v>2.7999999999999997E-2</v>
      </c>
      <c r="AS6" s="16">
        <v>6.1100000000000002E-2</v>
      </c>
      <c r="AT6" s="16"/>
      <c r="AU6" s="16">
        <v>3.5699999999999996E-2</v>
      </c>
      <c r="AV6" s="16">
        <v>4.3299999999999998E-2</v>
      </c>
      <c r="AW6" s="16"/>
      <c r="AX6" s="16">
        <v>3.95E-2</v>
      </c>
      <c r="AY6" s="25">
        <f t="shared" si="0"/>
        <v>1017</v>
      </c>
    </row>
    <row r="7" spans="1:51" x14ac:dyDescent="0.35">
      <c r="A7" s="15">
        <v>44805</v>
      </c>
      <c r="B7" s="16">
        <v>0.50350000000000006</v>
      </c>
      <c r="C7" s="17">
        <v>525</v>
      </c>
      <c r="D7" s="8">
        <v>898.03888888888889</v>
      </c>
      <c r="E7" s="18">
        <v>1741</v>
      </c>
      <c r="F7" s="8">
        <f>(E7+0.5*F6+0.2*F5)/1.5</f>
        <v>1954.7762962962963</v>
      </c>
      <c r="G7" s="18">
        <v>450</v>
      </c>
      <c r="H7" s="8">
        <f>(G6+0.5*H6+0.2*H5)/1.5</f>
        <v>455.33333333333343</v>
      </c>
      <c r="I7" s="18">
        <v>613</v>
      </c>
      <c r="J7" s="8">
        <f>(I6+0.5*J6+0.2*J5)/1.5</f>
        <v>784.07407407407402</v>
      </c>
      <c r="K7" s="18">
        <v>354</v>
      </c>
      <c r="L7" s="8">
        <f>(K6+0.5*L6+0.2*L5)/1.5</f>
        <v>367.97629629629631</v>
      </c>
      <c r="M7" s="18">
        <v>437</v>
      </c>
      <c r="N7" s="8">
        <f>(M6+0.5*N6+0.2*N5)/1.5</f>
        <v>492.05037037037044</v>
      </c>
      <c r="O7" s="18">
        <v>249</v>
      </c>
      <c r="P7" s="8">
        <f>(O6+0.5*P6+0.2*P5)/1.5</f>
        <v>612.12444444444441</v>
      </c>
      <c r="Q7" s="19">
        <v>875</v>
      </c>
      <c r="R7" s="8">
        <f>(Q6+0.5*R6+0.2*R5)/1.5</f>
        <v>1082.1511111111113</v>
      </c>
      <c r="S7" s="19">
        <v>700</v>
      </c>
      <c r="T7" s="8">
        <f>(S6+0.5*T6+0.2*T5)/1.5</f>
        <v>1208.5333333333333</v>
      </c>
      <c r="U7" s="13">
        <v>0.31</v>
      </c>
      <c r="V7" s="12">
        <v>0.38527407407407405</v>
      </c>
      <c r="W7" s="13">
        <v>0.48</v>
      </c>
      <c r="X7" s="12">
        <f>(W6+0.5*X6+0.2*X5)/1.5</f>
        <v>0.52311111111111108</v>
      </c>
      <c r="Y7" s="13">
        <v>0.27</v>
      </c>
      <c r="Z7" s="12">
        <f>(Y6+0.5*Z6+0.2*Z5)/1.5</f>
        <v>0.34788148148148146</v>
      </c>
      <c r="AA7" s="13">
        <v>0.31</v>
      </c>
      <c r="AB7" s="12">
        <f>(AA6+0.5*AB6+0.2*AB5)/1.5</f>
        <v>0.43617777777777778</v>
      </c>
      <c r="AC7" s="13">
        <v>0.43</v>
      </c>
      <c r="AD7" s="12">
        <f>(AC6+0.5*AD6+0.2*AD5)/1.5</f>
        <v>0.52637037037037038</v>
      </c>
      <c r="AE7" s="13">
        <v>0.31</v>
      </c>
      <c r="AF7" s="12">
        <f>(AE6+0.5*AF6+0.2*AF5)/1.5</f>
        <v>0.52364444444444447</v>
      </c>
      <c r="AG7" s="20"/>
      <c r="AH7" s="8">
        <f>(AG6+0.5*AH6+0.2*AH5)/1.5</f>
        <v>4.1035664091976187</v>
      </c>
      <c r="AI7" s="20"/>
      <c r="AJ7" s="8"/>
      <c r="AK7" s="20"/>
      <c r="AL7" s="8"/>
      <c r="AM7" s="8">
        <v>612.12444444444441</v>
      </c>
      <c r="AN7" s="8">
        <v>1950</v>
      </c>
      <c r="AO7" s="12">
        <v>0.52637037037037038</v>
      </c>
      <c r="AP7" s="28">
        <v>9.8699999999999996E-2</v>
      </c>
      <c r="AQ7" s="16">
        <v>1.11E-2</v>
      </c>
      <c r="AR7" s="16">
        <v>3.8300000000000001E-2</v>
      </c>
      <c r="AS7" s="16">
        <v>5.74E-2</v>
      </c>
      <c r="AT7" s="16"/>
      <c r="AU7" s="16">
        <v>4.4299999999999999E-2</v>
      </c>
      <c r="AV7" s="16">
        <v>4.3299999999999998E-2</v>
      </c>
      <c r="AW7" s="16"/>
      <c r="AX7" s="16">
        <v>3.73E-2</v>
      </c>
      <c r="AY7" s="25">
        <f t="shared" si="0"/>
        <v>1950</v>
      </c>
    </row>
    <row r="8" spans="1:51" x14ac:dyDescent="0.35">
      <c r="A8" s="15">
        <v>44835</v>
      </c>
      <c r="B8" s="16">
        <v>0.47749999999999998</v>
      </c>
      <c r="C8" s="21">
        <v>1050</v>
      </c>
      <c r="D8" s="8">
        <v>771.66851851851845</v>
      </c>
      <c r="E8" s="18">
        <v>1555</v>
      </c>
      <c r="F8" s="8">
        <f t="shared" ref="F8:F15" si="1">(E8+0.5*F7+0.2*F6)/1.6</f>
        <v>1817.7203703703701</v>
      </c>
      <c r="G8" s="18">
        <v>206</v>
      </c>
      <c r="H8" s="8">
        <f t="shared" ref="H8:H15" si="2">(G7+0.5*H7+0.2*H6)/1.6</f>
        <v>495.58578431372553</v>
      </c>
      <c r="I8" s="18">
        <v>675</v>
      </c>
      <c r="J8" s="8">
        <f t="shared" ref="J8:J15" si="3">(I7+0.5*J7+0.2*J6)/1.6</f>
        <v>736.1955337690631</v>
      </c>
      <c r="K8" s="18">
        <v>0</v>
      </c>
      <c r="L8" s="8">
        <f t="shared" ref="L8:L15" si="4">(K7+0.5*L7+0.2*L6)/1.6</f>
        <v>342.1174291938998</v>
      </c>
      <c r="M8" s="18">
        <v>162</v>
      </c>
      <c r="N8" s="8">
        <f t="shared" ref="N8:N15" si="5">(M7+0.5*N7+0.2*N6)/1.6</f>
        <v>476.16590413943356</v>
      </c>
      <c r="O8" s="18">
        <v>317</v>
      </c>
      <c r="P8" s="8">
        <f>(O7+0.5*P7+0.2*P6)/1.6</f>
        <v>367.8540849673202</v>
      </c>
      <c r="Q8" s="19">
        <v>875</v>
      </c>
      <c r="R8" s="8">
        <f t="shared" ref="R8:R15" si="6">(Q7+0.5*R7+0.2*R6)/1.6</f>
        <v>1028.9021241830067</v>
      </c>
      <c r="S8" s="19">
        <v>1150</v>
      </c>
      <c r="T8" s="8">
        <f t="shared" ref="T8:T15" si="7">(S7+0.5*T7+0.2*T6)/1.6</f>
        <v>982.71078431372541</v>
      </c>
      <c r="U8" s="13">
        <v>0.41</v>
      </c>
      <c r="V8" s="12">
        <v>0.36159259259259252</v>
      </c>
      <c r="W8" s="13">
        <v>0.48</v>
      </c>
      <c r="X8" s="12">
        <f t="shared" ref="X8:X15" si="8">(W7+0.5*X7+0.2*X6)/1.6</f>
        <v>0.52999183006535944</v>
      </c>
      <c r="Y8" s="13">
        <v>0.2</v>
      </c>
      <c r="Z8" s="12">
        <f t="shared" ref="Z8:Z15" si="9">(Y7+0.5*Z7+0.2*Z6)/1.6</f>
        <v>0.3229400871459695</v>
      </c>
      <c r="AA8" s="13">
        <v>0.35</v>
      </c>
      <c r="AB8" s="12">
        <f t="shared" ref="AB8:AB15" si="10">(AA7+0.5*AB7+0.2*AB6)/1.6</f>
        <v>0.38433986928104569</v>
      </c>
      <c r="AC8" s="13">
        <v>0.43</v>
      </c>
      <c r="AD8" s="12">
        <f t="shared" ref="AD8:AD15" si="11">(AC7+0.5*AD7+0.2*AD6)/1.6</f>
        <v>0.49943355119825705</v>
      </c>
      <c r="AE8" s="13">
        <v>0.46</v>
      </c>
      <c r="AF8" s="12">
        <f t="shared" ref="AF8:AF15" si="12">(AE7+0.5*AF7+0.2*AF6)/1.6</f>
        <v>0.42146732026143791</v>
      </c>
      <c r="AG8" s="20"/>
      <c r="AH8" s="8">
        <f>(AG7+0.5*AH7+0.2*AH6)/1.6</f>
        <v>2.1729630001265852</v>
      </c>
      <c r="AI8" s="20"/>
      <c r="AJ8" s="8"/>
      <c r="AK8" s="20"/>
      <c r="AL8" s="8"/>
      <c r="AM8" s="8">
        <v>476.16590413943356</v>
      </c>
      <c r="AN8" s="8">
        <v>1741</v>
      </c>
      <c r="AO8" s="12">
        <v>0.52999183006535944</v>
      </c>
      <c r="AP8" s="28">
        <v>0.12130000000000001</v>
      </c>
      <c r="AQ8" s="16">
        <v>7.8000000000000005E-3</v>
      </c>
      <c r="AR8" s="16">
        <v>2.35E-2</v>
      </c>
      <c r="AS8" s="16">
        <v>5.28E-2</v>
      </c>
      <c r="AT8" s="16"/>
      <c r="AU8" s="16">
        <v>3.5200000000000002E-2</v>
      </c>
      <c r="AV8" s="16">
        <v>6.8499999999999991E-2</v>
      </c>
      <c r="AW8" s="16"/>
      <c r="AX8" s="16">
        <v>3.5200000000000002E-2</v>
      </c>
      <c r="AY8" s="25">
        <f t="shared" si="0"/>
        <v>1741</v>
      </c>
    </row>
    <row r="9" spans="1:51" x14ac:dyDescent="0.35">
      <c r="A9" s="15">
        <v>44866</v>
      </c>
      <c r="B9" s="16">
        <v>0.54430000000000001</v>
      </c>
      <c r="C9" s="17">
        <v>600</v>
      </c>
      <c r="D9" s="8">
        <v>1153.8871693121694</v>
      </c>
      <c r="E9" s="18">
        <v>805</v>
      </c>
      <c r="F9" s="8">
        <f t="shared" si="1"/>
        <v>1315.5096527777778</v>
      </c>
      <c r="G9" s="18">
        <v>571</v>
      </c>
      <c r="H9" s="8">
        <f t="shared" si="2"/>
        <v>340.53722426470591</v>
      </c>
      <c r="I9" s="18">
        <v>750</v>
      </c>
      <c r="J9" s="8">
        <f t="shared" si="3"/>
        <v>749.94536356209153</v>
      </c>
      <c r="K9" s="18">
        <v>0</v>
      </c>
      <c r="L9" s="8">
        <f t="shared" si="4"/>
        <v>152.90873366013074</v>
      </c>
      <c r="M9" s="18">
        <v>214</v>
      </c>
      <c r="N9" s="8">
        <f t="shared" si="5"/>
        <v>311.55814133986928</v>
      </c>
      <c r="O9" s="18">
        <v>63</v>
      </c>
      <c r="P9" s="8">
        <f>(O8+0.5*P8+0.2*P7)/1.6</f>
        <v>389.59495710784307</v>
      </c>
      <c r="Q9" s="19">
        <v>875</v>
      </c>
      <c r="R9" s="8">
        <f t="shared" si="6"/>
        <v>1003.6758026960786</v>
      </c>
      <c r="S9" s="19">
        <v>1275</v>
      </c>
      <c r="T9" s="8">
        <f t="shared" si="7"/>
        <v>1176.9137867647059</v>
      </c>
      <c r="U9" s="13">
        <v>0.34</v>
      </c>
      <c r="V9" s="12">
        <v>0.41740694444444437</v>
      </c>
      <c r="W9" s="13">
        <v>0.31</v>
      </c>
      <c r="X9" s="12">
        <f t="shared" si="8"/>
        <v>0.53101133578431359</v>
      </c>
      <c r="Y9" s="13">
        <v>0.2</v>
      </c>
      <c r="Z9" s="12">
        <f t="shared" si="9"/>
        <v>0.26940396241830061</v>
      </c>
      <c r="AA9" s="13">
        <v>0.38</v>
      </c>
      <c r="AB9" s="12">
        <f t="shared" si="10"/>
        <v>0.39337843137254896</v>
      </c>
      <c r="AC9" s="13">
        <v>0.43</v>
      </c>
      <c r="AD9" s="12">
        <f t="shared" si="11"/>
        <v>0.49061928104575159</v>
      </c>
      <c r="AE9" s="13">
        <v>0.48</v>
      </c>
      <c r="AF9" s="12">
        <f t="shared" si="12"/>
        <v>0.48466409313725489</v>
      </c>
      <c r="AG9" s="20"/>
      <c r="AH9" s="8">
        <f>(AG8+0.5*AH8+0.2*AH7)/1.6</f>
        <v>1.19199673868926</v>
      </c>
      <c r="AI9" s="20"/>
      <c r="AJ9" s="8"/>
      <c r="AK9" s="20"/>
      <c r="AL9" s="8"/>
      <c r="AM9" s="8">
        <v>389.59495710784307</v>
      </c>
      <c r="AN9" s="8">
        <v>1555</v>
      </c>
      <c r="AO9" s="12">
        <v>0.53101133578431359</v>
      </c>
      <c r="AP9" s="28">
        <v>0.09</v>
      </c>
      <c r="AQ9" s="16">
        <v>9.7000000000000003E-3</v>
      </c>
      <c r="AR9" s="16">
        <v>1.2500000000000001E-2</v>
      </c>
      <c r="AS9" s="16">
        <v>4.2900000000000001E-2</v>
      </c>
      <c r="AT9" s="16"/>
      <c r="AU9" s="16">
        <v>4.99E-2</v>
      </c>
      <c r="AV9" s="16">
        <v>5.96E-2</v>
      </c>
      <c r="AW9" s="16"/>
      <c r="AX9" s="16">
        <v>4.8499999999999995E-2</v>
      </c>
      <c r="AY9" s="25">
        <f t="shared" si="0"/>
        <v>1555</v>
      </c>
    </row>
    <row r="10" spans="1:51" x14ac:dyDescent="0.35">
      <c r="A10" s="15">
        <v>44896</v>
      </c>
      <c r="B10" s="16">
        <v>0.53410000000000002</v>
      </c>
      <c r="C10" s="17">
        <v>155</v>
      </c>
      <c r="D10" s="8">
        <v>887.51819223985876</v>
      </c>
      <c r="E10" s="18">
        <v>588</v>
      </c>
      <c r="F10" s="8">
        <f t="shared" si="1"/>
        <v>1005.8118127893518</v>
      </c>
      <c r="G10" s="18">
        <v>171</v>
      </c>
      <c r="H10" s="8">
        <f t="shared" si="2"/>
        <v>525.24110562193619</v>
      </c>
      <c r="I10" s="18">
        <v>362</v>
      </c>
      <c r="J10" s="8">
        <f t="shared" si="3"/>
        <v>795.13236783428647</v>
      </c>
      <c r="K10" s="18">
        <v>0</v>
      </c>
      <c r="L10" s="8">
        <f t="shared" si="4"/>
        <v>90.548657918028326</v>
      </c>
      <c r="M10" s="18">
        <v>117</v>
      </c>
      <c r="N10" s="8">
        <f t="shared" si="5"/>
        <v>290.63265718613832</v>
      </c>
      <c r="O10" s="18">
        <v>121</v>
      </c>
      <c r="P10" s="8">
        <f>(O9+0.5*P9+0.2*P8)/1.6</f>
        <v>207.105184717116</v>
      </c>
      <c r="Q10" s="19">
        <v>513</v>
      </c>
      <c r="R10" s="8">
        <f t="shared" si="6"/>
        <v>989.13645386540054</v>
      </c>
      <c r="S10" s="19">
        <v>434</v>
      </c>
      <c r="T10" s="8">
        <f t="shared" si="7"/>
        <v>1287.4994064031864</v>
      </c>
      <c r="U10" s="13">
        <v>0.09</v>
      </c>
      <c r="V10" s="12">
        <v>0.38813874421296285</v>
      </c>
      <c r="W10" s="13">
        <v>0.34</v>
      </c>
      <c r="X10" s="12">
        <f t="shared" si="8"/>
        <v>0.42594002119076796</v>
      </c>
      <c r="Y10" s="13">
        <v>0.05</v>
      </c>
      <c r="Z10" s="12">
        <f t="shared" si="9"/>
        <v>0.2495562491489651</v>
      </c>
      <c r="AA10" s="13">
        <v>0.24</v>
      </c>
      <c r="AB10" s="12">
        <f t="shared" si="10"/>
        <v>0.40847324346405228</v>
      </c>
      <c r="AC10" s="13">
        <v>0.35</v>
      </c>
      <c r="AD10" s="12">
        <f t="shared" si="11"/>
        <v>0.48449771922657953</v>
      </c>
      <c r="AE10" s="13">
        <v>0.35</v>
      </c>
      <c r="AF10" s="12">
        <f t="shared" si="12"/>
        <v>0.50414094413807176</v>
      </c>
      <c r="AG10" s="20"/>
      <c r="AH10" s="8">
        <f>(AG9+0.5*AH9+0.2*AH8)/1.6</f>
        <v>0.64411935585621694</v>
      </c>
      <c r="AI10" s="20"/>
      <c r="AJ10" s="8"/>
      <c r="AK10" s="20"/>
      <c r="AL10" s="8"/>
      <c r="AM10" s="8">
        <v>290.63265718613832</v>
      </c>
      <c r="AN10" s="8">
        <v>1287.4994064031864</v>
      </c>
      <c r="AO10" s="12">
        <v>0.50414094413807176</v>
      </c>
      <c r="AP10" s="28">
        <v>0.10769999999999999</v>
      </c>
      <c r="AQ10" s="16">
        <v>1.32E-2</v>
      </c>
      <c r="AR10" s="16">
        <v>1.8700000000000001E-2</v>
      </c>
      <c r="AS10" s="16">
        <v>4.4000000000000004E-2</v>
      </c>
      <c r="AT10" s="16"/>
      <c r="AU10" s="16">
        <v>3.6299999999999999E-2</v>
      </c>
      <c r="AV10" s="16">
        <v>3.6299999999999999E-2</v>
      </c>
      <c r="AW10" s="16"/>
      <c r="AX10" s="16">
        <v>5.0499999999999996E-2</v>
      </c>
      <c r="AY10" s="25">
        <f t="shared" si="0"/>
        <v>805</v>
      </c>
    </row>
    <row r="11" spans="1:51" x14ac:dyDescent="0.35">
      <c r="A11" s="15">
        <v>44927</v>
      </c>
      <c r="B11" s="16"/>
      <c r="C11" s="17">
        <v>700</v>
      </c>
      <c r="D11" s="8">
        <v>553.02435332157552</v>
      </c>
      <c r="E11" s="18">
        <v>990</v>
      </c>
      <c r="F11" s="8">
        <f t="shared" si="1"/>
        <v>1097.5048980938946</v>
      </c>
      <c r="G11" s="18">
        <v>900</v>
      </c>
      <c r="H11" s="8">
        <f t="shared" si="2"/>
        <v>313.57999853994329</v>
      </c>
      <c r="I11" s="18">
        <v>675</v>
      </c>
      <c r="J11" s="8">
        <f t="shared" si="3"/>
        <v>568.47203539347595</v>
      </c>
      <c r="K11" s="18">
        <v>0</v>
      </c>
      <c r="L11" s="8">
        <f t="shared" si="4"/>
        <v>47.410047306900189</v>
      </c>
      <c r="M11" s="18">
        <v>109</v>
      </c>
      <c r="N11" s="8">
        <f t="shared" si="5"/>
        <v>202.89247303815188</v>
      </c>
      <c r="O11" s="18">
        <v>153</v>
      </c>
      <c r="P11" s="8">
        <f>(O10+0.5*P10+0.2*P9)/1.6</f>
        <v>189.04473986257912</v>
      </c>
      <c r="Q11" s="19">
        <v>875</v>
      </c>
      <c r="R11" s="8">
        <f t="shared" si="6"/>
        <v>755.1896171699475</v>
      </c>
      <c r="S11" s="19">
        <v>350</v>
      </c>
      <c r="T11" s="8">
        <f t="shared" si="7"/>
        <v>820.70778784658387</v>
      </c>
      <c r="U11" s="13">
        <v>0.31</v>
      </c>
      <c r="V11" s="12">
        <v>0.22971922562210645</v>
      </c>
      <c r="W11" s="13">
        <v>0.42</v>
      </c>
      <c r="X11" s="12">
        <f t="shared" si="8"/>
        <v>0.41198267359515417</v>
      </c>
      <c r="Y11" s="13">
        <v>0.27</v>
      </c>
      <c r="Z11" s="12">
        <f t="shared" si="9"/>
        <v>0.14291182316133916</v>
      </c>
      <c r="AA11" s="13">
        <v>0.35</v>
      </c>
      <c r="AB11" s="12">
        <f t="shared" si="10"/>
        <v>0.32682019250408495</v>
      </c>
      <c r="AC11" s="13">
        <v>0.43</v>
      </c>
      <c r="AD11" s="12">
        <f t="shared" si="11"/>
        <v>0.43148294738902504</v>
      </c>
      <c r="AE11" s="13">
        <v>0.31</v>
      </c>
      <c r="AF11" s="12">
        <f t="shared" si="12"/>
        <v>0.43687705668530424</v>
      </c>
      <c r="AG11" s="20"/>
      <c r="AH11" s="8"/>
      <c r="AI11" s="20"/>
      <c r="AJ11" s="8"/>
      <c r="AK11" s="20"/>
      <c r="AL11" s="8"/>
      <c r="AM11" s="8">
        <v>202.89247303815188</v>
      </c>
      <c r="AN11" s="8">
        <v>820.70778784658387</v>
      </c>
      <c r="AO11" s="12">
        <v>0.43687705668530424</v>
      </c>
      <c r="AP11" s="28"/>
      <c r="AQ11" s="29"/>
      <c r="AR11" s="29"/>
      <c r="AS11" s="29"/>
      <c r="AT11" s="29"/>
      <c r="AU11" s="29"/>
      <c r="AV11" s="29"/>
      <c r="AW11" s="29"/>
      <c r="AX11" s="29"/>
      <c r="AY11" s="25">
        <f t="shared" si="0"/>
        <v>588</v>
      </c>
    </row>
    <row r="12" spans="1:51" x14ac:dyDescent="0.35">
      <c r="A12" s="15">
        <v>44958</v>
      </c>
      <c r="B12" s="16">
        <v>0.50309999999999999</v>
      </c>
      <c r="C12" s="17">
        <v>651</v>
      </c>
      <c r="D12" s="8">
        <v>769.34387673917297</v>
      </c>
      <c r="E12" s="18">
        <v>750</v>
      </c>
      <c r="F12" s="8">
        <f t="shared" si="1"/>
        <v>937.44675725301101</v>
      </c>
      <c r="G12" s="18">
        <v>544</v>
      </c>
      <c r="H12" s="8">
        <f t="shared" si="2"/>
        <v>726.14888774647432</v>
      </c>
      <c r="I12" s="18">
        <v>562</v>
      </c>
      <c r="J12" s="8">
        <f t="shared" si="3"/>
        <v>698.91405703974692</v>
      </c>
      <c r="K12" s="18">
        <v>76</v>
      </c>
      <c r="L12" s="8">
        <f t="shared" si="4"/>
        <v>26.13422202315985</v>
      </c>
      <c r="M12" s="18">
        <v>0</v>
      </c>
      <c r="N12" s="8">
        <f t="shared" si="5"/>
        <v>167.85797997268975</v>
      </c>
      <c r="O12" s="18">
        <v>0</v>
      </c>
      <c r="P12" s="8">
        <f>(O11+0.5*P11+0.2*P10)/1.6</f>
        <v>180.58962929669548</v>
      </c>
      <c r="Q12" s="19">
        <v>700</v>
      </c>
      <c r="R12" s="8">
        <f t="shared" si="6"/>
        <v>906.51381209878366</v>
      </c>
      <c r="S12" s="19">
        <v>525</v>
      </c>
      <c r="T12" s="8">
        <f t="shared" si="7"/>
        <v>636.15860950245576</v>
      </c>
      <c r="U12" s="13">
        <v>0.28999999999999998</v>
      </c>
      <c r="V12" s="12">
        <v>0.31405460103352861</v>
      </c>
      <c r="W12" s="13">
        <v>0.41</v>
      </c>
      <c r="X12" s="12">
        <f t="shared" si="8"/>
        <v>0.44448708814733173</v>
      </c>
      <c r="Y12" s="13">
        <v>0.28999999999999998</v>
      </c>
      <c r="Z12" s="12">
        <f t="shared" si="9"/>
        <v>0.24460447588153911</v>
      </c>
      <c r="AA12" s="13">
        <v>0.34</v>
      </c>
      <c r="AB12" s="12">
        <f t="shared" si="10"/>
        <v>0.37194046559053312</v>
      </c>
      <c r="AC12" s="13">
        <v>0.43</v>
      </c>
      <c r="AD12" s="12">
        <f t="shared" si="11"/>
        <v>0.4641506359623927</v>
      </c>
      <c r="AE12" s="13">
        <v>0.31</v>
      </c>
      <c r="AF12" s="12">
        <f t="shared" si="12"/>
        <v>0.39329169823141652</v>
      </c>
      <c r="AG12" s="20"/>
      <c r="AH12" s="8"/>
      <c r="AI12" s="20"/>
      <c r="AJ12" s="8"/>
      <c r="AK12" s="20"/>
      <c r="AL12" s="8"/>
      <c r="AM12" s="8">
        <v>180.58962929669548</v>
      </c>
      <c r="AN12" s="8">
        <v>990</v>
      </c>
      <c r="AO12" s="12">
        <v>0.4641506359623927</v>
      </c>
      <c r="AP12" s="28">
        <v>0.1148</v>
      </c>
      <c r="AQ12" s="16">
        <v>1.1000000000000001E-2</v>
      </c>
      <c r="AR12" s="16">
        <v>2.2000000000000002E-2</v>
      </c>
      <c r="AS12" s="16">
        <v>4.1500000000000002E-2</v>
      </c>
      <c r="AT12" s="16"/>
      <c r="AU12" s="16">
        <v>3.3000000000000002E-2</v>
      </c>
      <c r="AV12" s="16">
        <v>5.1299999999999998E-2</v>
      </c>
      <c r="AW12" s="16"/>
      <c r="AX12" s="16">
        <v>3.9100000000000003E-2</v>
      </c>
      <c r="AY12" s="25">
        <f t="shared" si="0"/>
        <v>990</v>
      </c>
    </row>
    <row r="13" spans="1:51" x14ac:dyDescent="0.35">
      <c r="A13" s="15">
        <v>44986</v>
      </c>
      <c r="B13" s="16">
        <v>0.54669999999999996</v>
      </c>
      <c r="C13" s="17">
        <v>337</v>
      </c>
      <c r="D13" s="8">
        <v>764.18453935593436</v>
      </c>
      <c r="E13" s="18">
        <v>450</v>
      </c>
      <c r="F13" s="8">
        <f t="shared" si="1"/>
        <v>711.39022390330274</v>
      </c>
      <c r="G13" s="18">
        <v>70</v>
      </c>
      <c r="H13" s="8">
        <f t="shared" si="2"/>
        <v>606.11902723826609</v>
      </c>
      <c r="I13" s="18">
        <v>107</v>
      </c>
      <c r="J13" s="8">
        <f t="shared" si="3"/>
        <v>640.71964724910538</v>
      </c>
      <c r="K13" s="18">
        <v>490</v>
      </c>
      <c r="L13" s="8">
        <f t="shared" si="4"/>
        <v>61.593200295599978</v>
      </c>
      <c r="M13" s="18">
        <v>5</v>
      </c>
      <c r="N13" s="8">
        <f t="shared" si="5"/>
        <v>77.81717787123452</v>
      </c>
      <c r="O13" s="18">
        <v>0</v>
      </c>
      <c r="P13" s="8">
        <f>(O12+0.5*P12+0.2*P11)/1.6</f>
        <v>80.064851638039727</v>
      </c>
      <c r="Q13" s="19">
        <v>545</v>
      </c>
      <c r="R13" s="8">
        <f t="shared" si="6"/>
        <v>815.18426842711335</v>
      </c>
      <c r="S13" s="19">
        <v>451</v>
      </c>
      <c r="T13" s="8">
        <f t="shared" si="7"/>
        <v>629.51303895034039</v>
      </c>
      <c r="U13" s="13">
        <v>0.22</v>
      </c>
      <c r="V13" s="12">
        <v>0.308106966025741</v>
      </c>
      <c r="W13" s="13">
        <v>0.41</v>
      </c>
      <c r="X13" s="12">
        <f t="shared" si="8"/>
        <v>0.44665004924543539</v>
      </c>
      <c r="Y13" s="13">
        <v>0.06</v>
      </c>
      <c r="Z13" s="12">
        <f t="shared" si="9"/>
        <v>0.27555287660814831</v>
      </c>
      <c r="AA13" s="13">
        <v>0.1</v>
      </c>
      <c r="AB13" s="12">
        <f t="shared" si="10"/>
        <v>0.36958391956005215</v>
      </c>
      <c r="AC13" s="13">
        <v>0.39</v>
      </c>
      <c r="AD13" s="12">
        <f t="shared" si="11"/>
        <v>0.46773244216187587</v>
      </c>
      <c r="AE13" s="13">
        <v>0.27</v>
      </c>
      <c r="AF13" s="12">
        <f t="shared" si="12"/>
        <v>0.37126328778298062</v>
      </c>
      <c r="AG13" s="20"/>
      <c r="AH13" s="8"/>
      <c r="AI13" s="20"/>
      <c r="AJ13" s="8"/>
      <c r="AK13" s="20"/>
      <c r="AL13" s="8"/>
      <c r="AM13" s="8">
        <v>80.064851638039727</v>
      </c>
      <c r="AN13" s="8">
        <v>815.18426842711335</v>
      </c>
      <c r="AO13" s="12">
        <v>0.46773244216187587</v>
      </c>
      <c r="AP13" s="28">
        <v>9.1600000000000001E-2</v>
      </c>
      <c r="AQ13" s="16">
        <v>1.01E-2</v>
      </c>
      <c r="AR13" s="16">
        <v>1.83E-2</v>
      </c>
      <c r="AS13" s="16">
        <v>4.2999999999999997E-2</v>
      </c>
      <c r="AT13" s="16"/>
      <c r="AU13" s="16">
        <v>2.3799999999999998E-2</v>
      </c>
      <c r="AV13" s="16">
        <v>4.58E-2</v>
      </c>
      <c r="AW13" s="16"/>
      <c r="AX13" s="16">
        <v>3.85E-2</v>
      </c>
      <c r="AY13" s="25">
        <f t="shared" si="0"/>
        <v>750</v>
      </c>
    </row>
    <row r="14" spans="1:51" x14ac:dyDescent="0.35">
      <c r="A14" s="5">
        <v>45017</v>
      </c>
      <c r="B14" s="6">
        <v>0.55509999999999993</v>
      </c>
      <c r="C14" s="22">
        <v>450</v>
      </c>
      <c r="D14" s="8">
        <v>581.97403001720113</v>
      </c>
      <c r="E14" s="9">
        <v>850</v>
      </c>
      <c r="F14" s="8">
        <f t="shared" si="1"/>
        <v>870.74028962640853</v>
      </c>
      <c r="G14" s="9">
        <v>690</v>
      </c>
      <c r="H14" s="8">
        <f t="shared" si="2"/>
        <v>323.93080698026739</v>
      </c>
      <c r="I14" s="9">
        <v>900</v>
      </c>
      <c r="J14" s="8">
        <f t="shared" si="3"/>
        <v>354.46414689531377</v>
      </c>
      <c r="K14" s="9">
        <v>61</v>
      </c>
      <c r="L14" s="8">
        <f t="shared" si="4"/>
        <v>328.76465284526989</v>
      </c>
      <c r="M14" s="9">
        <v>153</v>
      </c>
      <c r="N14" s="8">
        <f t="shared" si="5"/>
        <v>48.425115581347008</v>
      </c>
      <c r="O14" s="9">
        <v>0</v>
      </c>
      <c r="P14" s="8">
        <f>(O13+0.5*P13+0.2*P12)/1.6</f>
        <v>47.593969798974349</v>
      </c>
      <c r="Q14" s="10">
        <v>863</v>
      </c>
      <c r="R14" s="8">
        <f t="shared" si="6"/>
        <v>708.68431039582072</v>
      </c>
      <c r="S14" s="10">
        <v>900</v>
      </c>
      <c r="T14" s="8">
        <f t="shared" si="7"/>
        <v>558.11765085978834</v>
      </c>
      <c r="U14" s="11">
        <v>0.27</v>
      </c>
      <c r="V14" s="12">
        <v>0.27304025201223509</v>
      </c>
      <c r="W14" s="11">
        <v>0.42</v>
      </c>
      <c r="X14" s="12">
        <f t="shared" si="8"/>
        <v>0.45138902640761497</v>
      </c>
      <c r="Y14" s="11">
        <v>0.31</v>
      </c>
      <c r="Z14" s="12">
        <f t="shared" si="9"/>
        <v>0.15418583342523873</v>
      </c>
      <c r="AA14" s="11">
        <v>0.41</v>
      </c>
      <c r="AB14" s="12">
        <f t="shared" si="10"/>
        <v>0.22448753306133293</v>
      </c>
      <c r="AC14" s="13">
        <v>0.42</v>
      </c>
      <c r="AD14" s="12">
        <f t="shared" si="11"/>
        <v>0.44793521767088523</v>
      </c>
      <c r="AE14" s="13">
        <v>0.41</v>
      </c>
      <c r="AF14" s="12">
        <f t="shared" si="12"/>
        <v>0.33393123971110855</v>
      </c>
      <c r="AG14" s="20"/>
      <c r="AH14" s="8"/>
      <c r="AI14" s="14"/>
      <c r="AJ14" s="8"/>
      <c r="AK14" s="20"/>
      <c r="AL14" s="8"/>
      <c r="AM14" s="8">
        <v>328.76465284526989</v>
      </c>
      <c r="AN14" s="8">
        <v>708.68431039582072</v>
      </c>
      <c r="AO14" s="12">
        <v>0.45138902640761497</v>
      </c>
      <c r="AP14" s="28">
        <v>0.10289999999999999</v>
      </c>
      <c r="AQ14" s="16">
        <v>3.7000000000000002E-3</v>
      </c>
      <c r="AR14" s="16">
        <v>2.5699999999999997E-2</v>
      </c>
      <c r="AS14" s="16">
        <v>3.6799999999999999E-2</v>
      </c>
      <c r="AT14" s="16"/>
      <c r="AU14" s="16">
        <v>4.41E-2</v>
      </c>
      <c r="AV14" s="16">
        <v>6.25E-2</v>
      </c>
      <c r="AW14" s="16"/>
      <c r="AX14" s="16">
        <v>2.9399999999999999E-2</v>
      </c>
      <c r="AY14" s="25">
        <f t="shared" si="0"/>
        <v>450</v>
      </c>
    </row>
    <row r="15" spans="1:51" x14ac:dyDescent="0.35">
      <c r="A15" s="15">
        <v>45047</v>
      </c>
      <c r="B15" s="16"/>
      <c r="C15" s="17">
        <v>450</v>
      </c>
      <c r="D15" s="8">
        <v>595.8826152531916</v>
      </c>
      <c r="E15" s="18">
        <v>700</v>
      </c>
      <c r="F15" s="8">
        <f t="shared" si="1"/>
        <v>798.53011849616541</v>
      </c>
      <c r="G15" s="18">
        <v>650</v>
      </c>
      <c r="H15" s="8">
        <f t="shared" si="2"/>
        <v>608.24325558611679</v>
      </c>
      <c r="I15" s="18">
        <v>700</v>
      </c>
      <c r="J15" s="8">
        <f t="shared" si="3"/>
        <v>753.36000181092368</v>
      </c>
      <c r="K15" s="18">
        <v>162</v>
      </c>
      <c r="L15" s="8">
        <f t="shared" si="4"/>
        <v>148.56310405109681</v>
      </c>
      <c r="M15" s="18">
        <v>129</v>
      </c>
      <c r="N15" s="8">
        <f t="shared" si="5"/>
        <v>120.48499585307526</v>
      </c>
      <c r="O15" s="18">
        <v>263</v>
      </c>
      <c r="P15" s="8">
        <f>(O14+0.5*P14+0.2*P13)/1.6</f>
        <v>24.881222016934448</v>
      </c>
      <c r="Q15" s="19">
        <v>822</v>
      </c>
      <c r="R15" s="8">
        <f t="shared" si="6"/>
        <v>862.73688055208311</v>
      </c>
      <c r="S15" s="19">
        <v>900</v>
      </c>
      <c r="T15" s="8">
        <f t="shared" si="7"/>
        <v>815.60089576247628</v>
      </c>
      <c r="U15" s="13">
        <v>0.27</v>
      </c>
      <c r="V15" s="12">
        <v>0.29258844950704105</v>
      </c>
      <c r="W15" s="13">
        <v>0.31</v>
      </c>
      <c r="X15" s="12">
        <f t="shared" si="8"/>
        <v>0.45939032690805909</v>
      </c>
      <c r="Y15" s="13">
        <v>0.28999999999999998</v>
      </c>
      <c r="Z15" s="12">
        <f t="shared" si="9"/>
        <v>0.27637718252140564</v>
      </c>
      <c r="AA15" s="13">
        <v>0.39</v>
      </c>
      <c r="AB15" s="12">
        <f t="shared" si="10"/>
        <v>0.37260034402667297</v>
      </c>
      <c r="AC15" s="13">
        <v>0.42</v>
      </c>
      <c r="AD15" s="12">
        <f t="shared" si="11"/>
        <v>0.46094631079238613</v>
      </c>
      <c r="AE15" s="13">
        <v>0.41</v>
      </c>
      <c r="AF15" s="12">
        <f t="shared" si="12"/>
        <v>0.407011423382594</v>
      </c>
      <c r="AG15" s="20"/>
      <c r="AH15" s="8"/>
      <c r="AI15" s="20"/>
      <c r="AJ15" s="8"/>
      <c r="AK15" s="20"/>
      <c r="AL15" s="8"/>
      <c r="AM15" s="8">
        <v>148.56310405109681</v>
      </c>
      <c r="AN15" s="8">
        <v>900</v>
      </c>
      <c r="AO15" s="12">
        <v>0.46094631079238613</v>
      </c>
      <c r="AP15" s="28"/>
      <c r="AQ15" s="16"/>
      <c r="AR15" s="16"/>
      <c r="AS15" s="16"/>
      <c r="AT15" s="16"/>
      <c r="AU15" s="16"/>
      <c r="AV15" s="16"/>
      <c r="AW15" s="16"/>
      <c r="AX15" s="16"/>
      <c r="AY15" s="25">
        <f t="shared" si="0"/>
        <v>850</v>
      </c>
    </row>
    <row r="16" spans="1:51" x14ac:dyDescent="0.35">
      <c r="A16" s="15">
        <v>45078</v>
      </c>
      <c r="B16" s="16">
        <v>0.45079999999999998</v>
      </c>
      <c r="C16" s="17">
        <v>309</v>
      </c>
      <c r="D16" s="8">
        <v>576.22407575335728</v>
      </c>
      <c r="E16" s="18">
        <v>557</v>
      </c>
      <c r="F16" s="8">
        <f t="shared" ref="F16:F22" si="13">(E16+0.5*F15+0.2*F14)/1.5</f>
        <v>753.60874478224287</v>
      </c>
      <c r="G16" s="18">
        <v>369</v>
      </c>
      <c r="H16" s="8">
        <f>(G15+0.5*H15+0.2*H14)/1.5</f>
        <v>679.27185945940789</v>
      </c>
      <c r="I16" s="18">
        <v>236</v>
      </c>
      <c r="J16" s="8">
        <f>(I15+0.5*J15+0.2*J14)/1.5</f>
        <v>765.04855352301638</v>
      </c>
      <c r="K16" s="18">
        <v>271</v>
      </c>
      <c r="L16" s="8">
        <f>(K15+0.5*L15+0.2*L14)/1.5</f>
        <v>201.35632172973496</v>
      </c>
      <c r="M16" s="18">
        <v>381</v>
      </c>
      <c r="N16" s="8">
        <f>(M15+0.5*N15+0.2*N14)/1.5</f>
        <v>132.61834736187134</v>
      </c>
      <c r="O16" s="18">
        <v>166</v>
      </c>
      <c r="P16" s="8">
        <f>(O15+0.5*P15+0.2*P14)/1.5</f>
        <v>189.97293664550807</v>
      </c>
      <c r="Q16" s="19">
        <v>582</v>
      </c>
      <c r="R16" s="8">
        <f>(Q15+0.5*R15+0.2*R14)/1.5</f>
        <v>930.07020157013721</v>
      </c>
      <c r="S16" s="19">
        <v>770</v>
      </c>
      <c r="T16" s="8">
        <f t="shared" ref="T16:T22" si="14">(S15+0.5*T15+0.2*T14)/1.5</f>
        <v>946.2826520354638</v>
      </c>
      <c r="U16" s="13">
        <v>0.2</v>
      </c>
      <c r="V16" s="12">
        <v>0.31393485010397837</v>
      </c>
      <c r="W16" s="13">
        <v>0.38</v>
      </c>
      <c r="X16" s="12">
        <f t="shared" ref="X16:X22" si="15">(W15+0.5*X15+0.2*X14)/1.5</f>
        <v>0.419981979157035</v>
      </c>
      <c r="Y16" s="13">
        <v>0.2</v>
      </c>
      <c r="Z16" s="12">
        <f t="shared" ref="Z16:Z22" si="16">(Y15+0.5*Z15+0.2*Z14)/1.5</f>
        <v>0.30601717196383371</v>
      </c>
      <c r="AA16" s="13">
        <v>0.23</v>
      </c>
      <c r="AB16" s="12">
        <f t="shared" ref="AB16:AB22" si="17">(AA15+0.5*AB15+0.2*AB14)/1.5</f>
        <v>0.41413178575040205</v>
      </c>
      <c r="AC16" s="13">
        <v>0.39</v>
      </c>
      <c r="AD16" s="12">
        <f t="shared" ref="AD16:AD22" si="18">(AC15+0.5*AD15+0.2*AD14)/1.5</f>
        <v>0.49337346595358006</v>
      </c>
      <c r="AE16" s="13">
        <v>0.38</v>
      </c>
      <c r="AF16" s="12">
        <f t="shared" ref="AF16:AF22" si="19">(AE15+0.5*AF15+0.2*AF14)/1.5</f>
        <v>0.45352797308901244</v>
      </c>
      <c r="AG16" s="20"/>
      <c r="AH16" s="8"/>
      <c r="AI16" s="20"/>
      <c r="AJ16" s="8"/>
      <c r="AK16" s="20">
        <v>96.324730293301627</v>
      </c>
      <c r="AL16" s="8"/>
      <c r="AM16" s="8">
        <v>201.35632172973496</v>
      </c>
      <c r="AN16" s="8">
        <v>946.2826520354638</v>
      </c>
      <c r="AO16" s="12">
        <v>0.49337346595358006</v>
      </c>
      <c r="AP16" s="28">
        <v>0.12609999999999999</v>
      </c>
      <c r="AQ16" s="16">
        <v>1.04E-2</v>
      </c>
      <c r="AR16" s="16">
        <v>6.8999999999999999E-3</v>
      </c>
      <c r="AS16" s="16">
        <v>4.6600000000000003E-2</v>
      </c>
      <c r="AT16" s="16"/>
      <c r="AU16" s="16">
        <v>3.2799999999999996E-2</v>
      </c>
      <c r="AV16" s="16">
        <v>5.8700000000000002E-2</v>
      </c>
      <c r="AW16" s="16"/>
      <c r="AX16" s="16">
        <v>5.3499999999999999E-2</v>
      </c>
      <c r="AY16" s="25">
        <f t="shared" si="0"/>
        <v>700</v>
      </c>
    </row>
    <row r="17" spans="1:51" x14ac:dyDescent="0.35">
      <c r="A17" s="15">
        <v>45108</v>
      </c>
      <c r="B17" s="16">
        <v>0.46210000000000001</v>
      </c>
      <c r="C17" s="21">
        <v>1187</v>
      </c>
      <c r="D17" s="8">
        <v>477.52570728487802</v>
      </c>
      <c r="E17" s="18">
        <v>700</v>
      </c>
      <c r="F17" s="8">
        <f t="shared" si="13"/>
        <v>824.34026406023634</v>
      </c>
      <c r="G17" s="18">
        <v>600</v>
      </c>
      <c r="H17" s="8">
        <f>(G16+0.5*H16+0.2*H15)/1.5</f>
        <v>553.52305389795163</v>
      </c>
      <c r="I17" s="18">
        <v>827</v>
      </c>
      <c r="J17" s="8">
        <f>(I16+0.5*J16+0.2*J15)/1.5</f>
        <v>512.79751808246192</v>
      </c>
      <c r="K17" s="18">
        <v>149</v>
      </c>
      <c r="L17" s="8">
        <f>(K16+0.5*L16+0.2*L15)/1.5</f>
        <v>267.5938544500579</v>
      </c>
      <c r="M17" s="18">
        <v>267</v>
      </c>
      <c r="N17" s="8">
        <f>(M16+0.5*N16+0.2*N15)/1.5</f>
        <v>314.27078190103379</v>
      </c>
      <c r="O17" s="18">
        <v>29</v>
      </c>
      <c r="P17" s="8">
        <f>(O16+0.5*P16+0.2*P15)/1.5</f>
        <v>177.30847515076061</v>
      </c>
      <c r="Q17" s="19">
        <v>850</v>
      </c>
      <c r="R17" s="8">
        <f>(Q16+0.5*R16+0.2*R15)/1.5</f>
        <v>813.05498459699027</v>
      </c>
      <c r="S17" s="19">
        <v>900</v>
      </c>
      <c r="T17" s="8">
        <f t="shared" si="14"/>
        <v>937.50767011348478</v>
      </c>
      <c r="U17" s="13">
        <v>0.42</v>
      </c>
      <c r="V17" s="12">
        <v>0.27699007663559827</v>
      </c>
      <c r="W17" s="13">
        <v>0.31</v>
      </c>
      <c r="X17" s="12">
        <f t="shared" si="15"/>
        <v>0.45457936997341952</v>
      </c>
      <c r="Y17" s="13">
        <v>0.27</v>
      </c>
      <c r="Z17" s="12">
        <f t="shared" si="16"/>
        <v>0.272189348324132</v>
      </c>
      <c r="AA17" s="13">
        <v>0.42</v>
      </c>
      <c r="AB17" s="12">
        <f t="shared" si="17"/>
        <v>0.34105730778702376</v>
      </c>
      <c r="AC17" s="13">
        <v>0.42</v>
      </c>
      <c r="AD17" s="12">
        <f t="shared" si="18"/>
        <v>0.48591733009017818</v>
      </c>
      <c r="AE17" s="13">
        <v>0.41</v>
      </c>
      <c r="AF17" s="12">
        <f t="shared" si="19"/>
        <v>0.45877751414735002</v>
      </c>
      <c r="AG17" s="20"/>
      <c r="AH17" s="8"/>
      <c r="AI17" s="20"/>
      <c r="AJ17" s="8"/>
      <c r="AK17" s="20">
        <v>452.25124830215299</v>
      </c>
      <c r="AL17" s="8">
        <f>AK16</f>
        <v>96.324730293301627</v>
      </c>
      <c r="AM17" s="8">
        <v>314.27078190103379</v>
      </c>
      <c r="AN17" s="8">
        <v>937.50767011348478</v>
      </c>
      <c r="AO17" s="12">
        <v>0.48591733009017818</v>
      </c>
      <c r="AP17" s="28">
        <v>0.1263</v>
      </c>
      <c r="AQ17" s="16">
        <v>1.26E-2</v>
      </c>
      <c r="AR17" s="16">
        <v>1.52E-2</v>
      </c>
      <c r="AS17" s="16">
        <v>5.0499999999999996E-2</v>
      </c>
      <c r="AT17" s="16"/>
      <c r="AU17" s="16">
        <v>3.7900000000000003E-2</v>
      </c>
      <c r="AV17" s="16">
        <v>4.0399999999999998E-2</v>
      </c>
      <c r="AW17" s="16"/>
      <c r="AX17" s="16">
        <v>6.0599999999999994E-2</v>
      </c>
      <c r="AY17" s="25">
        <f t="shared" si="0"/>
        <v>557</v>
      </c>
    </row>
    <row r="18" spans="1:51" x14ac:dyDescent="0.35">
      <c r="A18" s="15">
        <v>45139</v>
      </c>
      <c r="B18" s="16">
        <v>0.48350000000000004</v>
      </c>
      <c r="C18" s="21">
        <v>1012</v>
      </c>
      <c r="D18" s="8">
        <v>1232.8061350344883</v>
      </c>
      <c r="E18" s="18">
        <v>775</v>
      </c>
      <c r="F18" s="8">
        <f t="shared" si="13"/>
        <v>891.92792065771118</v>
      </c>
      <c r="G18" s="18">
        <v>807</v>
      </c>
      <c r="H18" s="8">
        <f>(G17+0.5*H17+0.2*H16)/1.5</f>
        <v>675.07726589390495</v>
      </c>
      <c r="I18" s="18">
        <v>403</v>
      </c>
      <c r="J18" s="8">
        <f>(I17+0.5*J17+0.2*J16)/1.5</f>
        <v>824.27231316388952</v>
      </c>
      <c r="K18" s="18">
        <v>328</v>
      </c>
      <c r="L18" s="8">
        <f>(K17+0.5*L17+0.2*L16)/1.5</f>
        <v>215.37879438065065</v>
      </c>
      <c r="M18" s="18">
        <v>1269</v>
      </c>
      <c r="N18" s="8">
        <f>(M17+0.5*N17+0.2*N16)/1.5</f>
        <v>300.43937361526076</v>
      </c>
      <c r="O18" s="18">
        <v>523</v>
      </c>
      <c r="P18" s="8">
        <f>(O17+0.5*P17+0.2*P16)/1.5</f>
        <v>103.76588326965462</v>
      </c>
      <c r="Q18" s="19">
        <v>978</v>
      </c>
      <c r="R18" s="8">
        <f>(Q17+0.5*R17+0.2*R16)/1.5</f>
        <v>961.6943550750151</v>
      </c>
      <c r="S18" s="19">
        <v>899</v>
      </c>
      <c r="T18" s="8">
        <f t="shared" si="14"/>
        <v>1038.67357697589</v>
      </c>
      <c r="U18" s="13">
        <v>0.4</v>
      </c>
      <c r="V18" s="12">
        <v>0.41418800555906321</v>
      </c>
      <c r="W18" s="13">
        <v>0.38</v>
      </c>
      <c r="X18" s="12">
        <f t="shared" si="15"/>
        <v>0.41419072054541112</v>
      </c>
      <c r="Y18" s="13">
        <v>0.4</v>
      </c>
      <c r="Z18" s="12">
        <f t="shared" si="16"/>
        <v>0.3115320723698885</v>
      </c>
      <c r="AA18" s="13">
        <v>0.28000000000000003</v>
      </c>
      <c r="AB18" s="12">
        <f t="shared" si="17"/>
        <v>0.44890334069572813</v>
      </c>
      <c r="AC18" s="13">
        <v>0.48</v>
      </c>
      <c r="AD18" s="12">
        <f t="shared" si="18"/>
        <v>0.50775557215720335</v>
      </c>
      <c r="AE18" s="13">
        <v>0.41</v>
      </c>
      <c r="AF18" s="12">
        <f t="shared" si="19"/>
        <v>0.48672956779431825</v>
      </c>
      <c r="AG18" s="20"/>
      <c r="AH18" s="8"/>
      <c r="AI18" s="20">
        <v>192.4408878921125</v>
      </c>
      <c r="AJ18" s="8"/>
      <c r="AK18" s="20">
        <v>139.98329654705421</v>
      </c>
      <c r="AL18" s="8">
        <f>(AK17+0.5*AL17+0.2*AL16)/1</f>
        <v>500.4136134488038</v>
      </c>
      <c r="AM18" s="8">
        <v>500.4136134488038</v>
      </c>
      <c r="AN18" s="8">
        <v>1187</v>
      </c>
      <c r="AO18" s="12">
        <v>0.50775557215720335</v>
      </c>
      <c r="AP18" s="28">
        <v>0.1188</v>
      </c>
      <c r="AQ18" s="16">
        <v>5.8999999999999999E-3</v>
      </c>
      <c r="AR18" s="16">
        <v>2.35E-2</v>
      </c>
      <c r="AS18" s="16">
        <v>0.04</v>
      </c>
      <c r="AT18" s="16"/>
      <c r="AU18" s="16">
        <v>2.7099999999999999E-2</v>
      </c>
      <c r="AV18" s="16">
        <v>5.4100000000000002E-2</v>
      </c>
      <c r="AW18" s="16"/>
      <c r="AX18" s="16">
        <v>5.6500000000000002E-2</v>
      </c>
      <c r="AY18" s="25">
        <f t="shared" si="0"/>
        <v>700</v>
      </c>
    </row>
    <row r="19" spans="1:51" x14ac:dyDescent="0.35">
      <c r="A19" s="15">
        <v>45170</v>
      </c>
      <c r="B19" s="16">
        <v>0.53049999999999997</v>
      </c>
      <c r="C19" s="17">
        <v>0</v>
      </c>
      <c r="D19" s="8">
        <v>1231.3630064101571</v>
      </c>
      <c r="E19" s="18">
        <v>610</v>
      </c>
      <c r="F19" s="8">
        <f t="shared" si="13"/>
        <v>813.88800876060179</v>
      </c>
      <c r="G19" s="18">
        <v>0</v>
      </c>
      <c r="H19" s="8">
        <f>(G18+0.5*H18+0.2*H17)/1.5</f>
        <v>836.82882915102857</v>
      </c>
      <c r="I19" s="18">
        <v>0</v>
      </c>
      <c r="J19" s="8">
        <f>(I18+0.5*J18+0.2*J17)/1.5</f>
        <v>611.79710679895811</v>
      </c>
      <c r="K19" s="18">
        <v>499</v>
      </c>
      <c r="L19" s="8">
        <f>(K18+0.5*L18+0.2*L17)/1.5</f>
        <v>326.13877872022459</v>
      </c>
      <c r="M19" s="18">
        <v>242</v>
      </c>
      <c r="N19" s="8">
        <f>(M18+0.5*N18+0.2*N17)/1.5</f>
        <v>988.04922879189144</v>
      </c>
      <c r="O19" s="18">
        <v>450</v>
      </c>
      <c r="P19" s="8">
        <f>(O18+0.5*P18+0.2*P17)/1.5</f>
        <v>406.89642444331957</v>
      </c>
      <c r="Q19" s="19">
        <v>620</v>
      </c>
      <c r="R19" s="8">
        <f>(Q18+0.5*R18+0.2*R17)/1.5</f>
        <v>1080.9721163046038</v>
      </c>
      <c r="S19" s="19">
        <v>492</v>
      </c>
      <c r="T19" s="8">
        <f t="shared" si="14"/>
        <v>1070.5588816737611</v>
      </c>
      <c r="U19" s="17"/>
      <c r="V19" s="12">
        <v>0.44166134540443419</v>
      </c>
      <c r="W19" s="13">
        <v>0.39</v>
      </c>
      <c r="X19" s="12">
        <f t="shared" si="15"/>
        <v>0.45200748951159303</v>
      </c>
      <c r="Y19" s="17"/>
      <c r="Z19" s="12">
        <f t="shared" si="16"/>
        <v>0.40680260389984713</v>
      </c>
      <c r="AA19" s="17"/>
      <c r="AB19" s="12">
        <f t="shared" si="17"/>
        <v>0.38177542127017922</v>
      </c>
      <c r="AC19" s="13">
        <v>0.39</v>
      </c>
      <c r="AD19" s="12">
        <f t="shared" si="18"/>
        <v>0.55404083473109156</v>
      </c>
      <c r="AE19" s="13">
        <v>0.24</v>
      </c>
      <c r="AF19" s="12">
        <f t="shared" si="19"/>
        <v>0.49674685781775274</v>
      </c>
      <c r="AG19" s="20"/>
      <c r="AH19" s="8"/>
      <c r="AI19" s="20">
        <v>800.99038087004794</v>
      </c>
      <c r="AJ19" s="8">
        <f>AI18</f>
        <v>192.4408878921125</v>
      </c>
      <c r="AK19" s="20">
        <v>90.45872466311917</v>
      </c>
      <c r="AL19" s="8">
        <f t="shared" ref="AL19:AL36" si="20">(AK18+0.5*AL18+0.2*AL17)/1.5</f>
        <v>272.97003288674426</v>
      </c>
      <c r="AM19" s="8">
        <v>988.04922879189144</v>
      </c>
      <c r="AN19" s="8">
        <v>1080.9721163046038</v>
      </c>
      <c r="AO19" s="12">
        <v>0.55404083473109156</v>
      </c>
      <c r="AP19" s="28">
        <v>0.10210000000000001</v>
      </c>
      <c r="AQ19" s="16">
        <v>8.6E-3</v>
      </c>
      <c r="AR19" s="16">
        <v>2.1000000000000001E-2</v>
      </c>
      <c r="AS19" s="16">
        <v>4.58E-2</v>
      </c>
      <c r="AT19" s="16"/>
      <c r="AU19" s="16">
        <v>3.9100000000000003E-2</v>
      </c>
      <c r="AV19" s="16">
        <v>2.86E-2</v>
      </c>
      <c r="AW19" s="16"/>
      <c r="AX19" s="16">
        <v>4.87E-2</v>
      </c>
      <c r="AY19" s="25">
        <f t="shared" si="0"/>
        <v>988.04922879189144</v>
      </c>
    </row>
    <row r="20" spans="1:51" x14ac:dyDescent="0.35">
      <c r="A20" s="15">
        <v>45200</v>
      </c>
      <c r="B20" s="16">
        <v>0.47420000000000001</v>
      </c>
      <c r="C20" s="17">
        <v>525</v>
      </c>
      <c r="D20" s="8">
        <v>615.88766443712586</v>
      </c>
      <c r="E20" s="18">
        <v>1018</v>
      </c>
      <c r="F20" s="8">
        <f t="shared" si="13"/>
        <v>1068.8863923412289</v>
      </c>
      <c r="G20" s="18">
        <v>700</v>
      </c>
      <c r="H20" s="8">
        <f>AVERAGE(H15:H19)</f>
        <v>670.58885279768197</v>
      </c>
      <c r="I20" s="18">
        <v>350</v>
      </c>
      <c r="J20" s="8">
        <f>AVERAGE(J15:J19)</f>
        <v>693.45509867584985</v>
      </c>
      <c r="K20" s="18">
        <v>235</v>
      </c>
      <c r="L20" s="8">
        <f>AVERAGE(L15:L19)</f>
        <v>231.80617066635301</v>
      </c>
      <c r="M20" s="18">
        <v>171</v>
      </c>
      <c r="N20" s="8">
        <f>AVERAGE(N15:N19)</f>
        <v>371.17254550462656</v>
      </c>
      <c r="O20" s="18">
        <v>1</v>
      </c>
      <c r="P20" s="8">
        <f>AVERAGE(P15:P19)</f>
        <v>180.56498830523546</v>
      </c>
      <c r="Q20" s="19">
        <v>875</v>
      </c>
      <c r="R20" s="8">
        <f>AVERAGE(R15:R19)</f>
        <v>929.70570761976592</v>
      </c>
      <c r="S20" s="19">
        <v>1050</v>
      </c>
      <c r="T20" s="8">
        <f t="shared" si="14"/>
        <v>823.34277082137226</v>
      </c>
      <c r="U20" s="13">
        <v>0.31</v>
      </c>
      <c r="V20" s="12">
        <v>0.2024455158760198</v>
      </c>
      <c r="W20" s="13">
        <v>0.37</v>
      </c>
      <c r="X20" s="12">
        <f t="shared" si="15"/>
        <v>0.46589459257658583</v>
      </c>
      <c r="Y20" s="13">
        <v>0.31</v>
      </c>
      <c r="Z20" s="12">
        <f t="shared" si="16"/>
        <v>0.17713847761593418</v>
      </c>
      <c r="AA20" s="13">
        <v>0.31</v>
      </c>
      <c r="AB20" s="12">
        <f t="shared" si="17"/>
        <v>0.18711225251615682</v>
      </c>
      <c r="AC20" s="13">
        <v>0.43</v>
      </c>
      <c r="AD20" s="12">
        <f t="shared" si="18"/>
        <v>0.512381021197991</v>
      </c>
      <c r="AE20" s="13">
        <v>0.43</v>
      </c>
      <c r="AF20" s="12">
        <f t="shared" si="19"/>
        <v>0.39047956164516001</v>
      </c>
      <c r="AG20" s="20"/>
      <c r="AH20" s="8"/>
      <c r="AI20" s="20">
        <v>398.63093538434407</v>
      </c>
      <c r="AJ20" s="8">
        <f>(AI19+0.5*AJ19+0.2*AJ18)/1</f>
        <v>897.21082481610415</v>
      </c>
      <c r="AK20" s="20">
        <v>81.138703074849133</v>
      </c>
      <c r="AL20" s="8">
        <f t="shared" si="20"/>
        <v>218.01764253083471</v>
      </c>
      <c r="AM20" s="8">
        <v>897.21082481610415</v>
      </c>
      <c r="AN20" s="8">
        <v>929.70570761976592</v>
      </c>
      <c r="AO20" s="12">
        <v>0.512381021197991</v>
      </c>
      <c r="AP20" s="28">
        <v>0.1048</v>
      </c>
      <c r="AQ20" s="16">
        <v>5.3E-3</v>
      </c>
      <c r="AR20" s="16">
        <v>3.3700000000000001E-2</v>
      </c>
      <c r="AS20" s="16">
        <v>4.6199999999999998E-2</v>
      </c>
      <c r="AT20" s="16"/>
      <c r="AU20" s="16">
        <v>5.6799999999999996E-2</v>
      </c>
      <c r="AV20" s="16">
        <v>4.0899999999999999E-2</v>
      </c>
      <c r="AW20" s="16"/>
      <c r="AX20" s="16">
        <v>7.46E-2</v>
      </c>
      <c r="AY20" s="25">
        <f t="shared" si="0"/>
        <v>897.21082481610415</v>
      </c>
    </row>
    <row r="21" spans="1:51" x14ac:dyDescent="0.35">
      <c r="A21" s="15">
        <v>45231</v>
      </c>
      <c r="B21" s="16">
        <v>0.4768</v>
      </c>
      <c r="C21" s="17">
        <v>675</v>
      </c>
      <c r="D21" s="8">
        <v>719.47762233372953</v>
      </c>
      <c r="E21" s="18">
        <v>875</v>
      </c>
      <c r="F21" s="8">
        <f t="shared" si="13"/>
        <v>1048.1471986151566</v>
      </c>
      <c r="G21" s="18">
        <v>700</v>
      </c>
      <c r="H21" s="8">
        <f>(G20+0.5*H20+0.2*H19)/1.5</f>
        <v>801.77346148603112</v>
      </c>
      <c r="I21" s="18">
        <v>300</v>
      </c>
      <c r="J21" s="8">
        <f>(I20+0.5*J20+0.2*J19)/1.5</f>
        <v>546.0579804651444</v>
      </c>
      <c r="K21" s="18">
        <v>1</v>
      </c>
      <c r="L21" s="8">
        <f>(K20+0.5*L20+0.2*L19)/1.5</f>
        <v>277.42056071814761</v>
      </c>
      <c r="M21" s="18">
        <v>109</v>
      </c>
      <c r="N21" s="8">
        <f>(M20+0.5*N20+0.2*N19)/1.5</f>
        <v>369.46407900712774</v>
      </c>
      <c r="O21" s="18">
        <v>178</v>
      </c>
      <c r="P21" s="8">
        <f>(O20+0.5*P20+0.2*P19)/1.5</f>
        <v>115.10785269418777</v>
      </c>
      <c r="Q21" s="19">
        <v>815</v>
      </c>
      <c r="R21" s="8">
        <f>(Q20+0.5*R20+0.2*R19)/1.5</f>
        <v>1037.3648513805358</v>
      </c>
      <c r="S21" s="19">
        <v>1050</v>
      </c>
      <c r="T21" s="8">
        <f t="shared" si="14"/>
        <v>1117.1887744969588</v>
      </c>
      <c r="U21" s="13">
        <v>0.36</v>
      </c>
      <c r="V21" s="12">
        <v>0.33303668467926451</v>
      </c>
      <c r="W21" s="13">
        <v>0.31</v>
      </c>
      <c r="X21" s="12">
        <f t="shared" si="15"/>
        <v>0.46223252946040772</v>
      </c>
      <c r="Y21" s="13">
        <v>0.31</v>
      </c>
      <c r="Z21" s="12">
        <f t="shared" si="16"/>
        <v>0.31995317305862431</v>
      </c>
      <c r="AA21" s="13">
        <v>0.27</v>
      </c>
      <c r="AB21" s="12">
        <f t="shared" si="17"/>
        <v>0.3199408070080762</v>
      </c>
      <c r="AC21" s="13">
        <v>0.42</v>
      </c>
      <c r="AD21" s="12">
        <f t="shared" si="18"/>
        <v>0.5313324516968092</v>
      </c>
      <c r="AE21" s="13">
        <v>0.43</v>
      </c>
      <c r="AF21" s="12">
        <f t="shared" si="19"/>
        <v>0.48305943492408704</v>
      </c>
      <c r="AG21" s="20"/>
      <c r="AH21" s="8"/>
      <c r="AI21" s="20">
        <v>566</v>
      </c>
      <c r="AJ21" s="8">
        <f t="shared" ref="AJ21:AJ37" si="21">(AI20+0.5*AJ20+0.2*AJ19)/1.5</f>
        <v>590.48301691387917</v>
      </c>
      <c r="AK21" s="20"/>
      <c r="AL21" s="8">
        <f t="shared" si="20"/>
        <v>163.16102061174357</v>
      </c>
      <c r="AM21" s="8">
        <v>590.48301691387917</v>
      </c>
      <c r="AN21" s="8">
        <v>1117.1887744969588</v>
      </c>
      <c r="AO21" s="12">
        <v>0.5313324516968092</v>
      </c>
      <c r="AP21" s="28">
        <v>0.11749999999999999</v>
      </c>
      <c r="AQ21" s="16">
        <v>1.3600000000000001E-2</v>
      </c>
      <c r="AR21" s="16">
        <v>2.0299999999999999E-2</v>
      </c>
      <c r="AS21" s="16">
        <v>5.8799999999999998E-2</v>
      </c>
      <c r="AT21" s="16"/>
      <c r="AU21" s="16">
        <v>3.95E-2</v>
      </c>
      <c r="AV21" s="16">
        <v>5.0799999999999998E-2</v>
      </c>
      <c r="AW21" s="16"/>
      <c r="AX21" s="16">
        <v>4.2900000000000001E-2</v>
      </c>
      <c r="AY21" s="25">
        <f t="shared" si="0"/>
        <v>1018</v>
      </c>
    </row>
    <row r="22" spans="1:51" x14ac:dyDescent="0.35">
      <c r="A22" s="15">
        <v>45261</v>
      </c>
      <c r="B22" s="16"/>
      <c r="C22" s="17">
        <v>0</v>
      </c>
      <c r="D22" s="8">
        <v>771.94422936952651</v>
      </c>
      <c r="E22" s="18">
        <v>0</v>
      </c>
      <c r="F22" s="8">
        <f t="shared" si="13"/>
        <v>491.9005851838827</v>
      </c>
      <c r="G22" s="18">
        <v>0</v>
      </c>
      <c r="H22" s="8">
        <f>(G21+0.5*H21+0.2*H20)/1.5</f>
        <v>823.33633420170133</v>
      </c>
      <c r="I22" s="18">
        <v>0</v>
      </c>
      <c r="J22" s="8">
        <f>(I21+0.5*J21+0.2*J20)/1.5</f>
        <v>474.48000664516144</v>
      </c>
      <c r="K22" s="18">
        <v>1</v>
      </c>
      <c r="L22" s="8">
        <f>(K21+0.5*L21+0.2*L20)/1.5</f>
        <v>124.04767632822961</v>
      </c>
      <c r="M22" s="18">
        <v>355</v>
      </c>
      <c r="N22" s="8">
        <f>(M21+0.5*N21+0.2*N20)/1.5</f>
        <v>245.31103240299282</v>
      </c>
      <c r="O22" s="18">
        <v>347</v>
      </c>
      <c r="P22" s="8">
        <f>(O21+0.5*P21+0.2*P20)/1.5</f>
        <v>181.11128267209401</v>
      </c>
      <c r="Q22" s="19">
        <v>0</v>
      </c>
      <c r="R22" s="8">
        <f>(Q21+0.5*R21+0.2*R20)/1.5</f>
        <v>1013.082378142814</v>
      </c>
      <c r="S22" s="19">
        <v>0</v>
      </c>
      <c r="T22" s="8">
        <f t="shared" si="14"/>
        <v>1182.1752942751693</v>
      </c>
      <c r="U22" s="17"/>
      <c r="V22" s="12">
        <v>0.37800496367655745</v>
      </c>
      <c r="W22" s="17"/>
      <c r="X22" s="12">
        <f t="shared" si="15"/>
        <v>0.42286345549701404</v>
      </c>
      <c r="Y22" s="17"/>
      <c r="Z22" s="12">
        <f t="shared" si="16"/>
        <v>0.33693618803499931</v>
      </c>
      <c r="AA22" s="17"/>
      <c r="AB22" s="12">
        <f t="shared" si="17"/>
        <v>0.31159523600484634</v>
      </c>
      <c r="AC22" s="17"/>
      <c r="AD22" s="12">
        <f t="shared" si="18"/>
        <v>0.52542828672533515</v>
      </c>
      <c r="AE22" s="17"/>
      <c r="AF22" s="12">
        <f t="shared" si="19"/>
        <v>0.499750419860717</v>
      </c>
      <c r="AG22" s="20"/>
      <c r="AH22" s="8"/>
      <c r="AI22" s="20">
        <v>271</v>
      </c>
      <c r="AJ22" s="8">
        <f t="shared" si="21"/>
        <v>693.78911561344023</v>
      </c>
      <c r="AK22" s="20"/>
      <c r="AL22" s="8">
        <f t="shared" si="20"/>
        <v>83.456025874692486</v>
      </c>
      <c r="AM22" s="8">
        <v>693.78911561344023</v>
      </c>
      <c r="AN22" s="8">
        <v>1182.1752942751693</v>
      </c>
      <c r="AO22" s="12">
        <v>0.52542828672533515</v>
      </c>
      <c r="AP22" s="28"/>
      <c r="AQ22" s="16"/>
      <c r="AR22" s="16"/>
      <c r="AS22" s="16"/>
      <c r="AT22" s="16"/>
      <c r="AU22" s="16"/>
      <c r="AV22" s="16"/>
      <c r="AW22" s="16"/>
      <c r="AX22" s="16"/>
      <c r="AY22" s="25">
        <f t="shared" si="0"/>
        <v>875</v>
      </c>
    </row>
    <row r="23" spans="1:51" x14ac:dyDescent="0.35">
      <c r="A23" s="15">
        <v>45292</v>
      </c>
      <c r="B23" s="16"/>
      <c r="C23" s="17">
        <v>487</v>
      </c>
      <c r="D23" s="8">
        <v>378.47688510822081</v>
      </c>
      <c r="E23" s="18">
        <v>838</v>
      </c>
      <c r="F23" s="8">
        <f>AVERAGE(F18:F22)</f>
        <v>862.95002111171618</v>
      </c>
      <c r="G23" s="18">
        <v>700</v>
      </c>
      <c r="H23" s="8">
        <f>AVERAGE(H18:H22)</f>
        <v>761.52094870606948</v>
      </c>
      <c r="I23" s="18">
        <v>0</v>
      </c>
      <c r="J23" s="8">
        <f>AVERAGE(J18:J22)</f>
        <v>630.01250114980064</v>
      </c>
      <c r="K23" s="18">
        <v>0</v>
      </c>
      <c r="L23" s="8">
        <f>AVERAGE(L18:L22)</f>
        <v>234.95839616272104</v>
      </c>
      <c r="M23" s="18">
        <v>33</v>
      </c>
      <c r="N23" s="8">
        <f>AVERAGE(N18:N22)</f>
        <v>454.88725186437989</v>
      </c>
      <c r="O23" s="18">
        <v>0</v>
      </c>
      <c r="P23" s="8">
        <f>AVERAGE(P18:P22)</f>
        <v>197.4892862768983</v>
      </c>
      <c r="Q23" s="19">
        <v>875</v>
      </c>
      <c r="R23" s="8">
        <f>AVERAGE(R18:R22)</f>
        <v>1004.563881704547</v>
      </c>
      <c r="S23" s="19">
        <v>525</v>
      </c>
      <c r="T23" s="8">
        <f>AVERAGE(T18:T22)</f>
        <v>1046.3878596486302</v>
      </c>
      <c r="U23" s="13">
        <v>0.28999999999999998</v>
      </c>
      <c r="V23" s="12">
        <v>0.35386730303906788</v>
      </c>
      <c r="W23" s="13">
        <v>0.3</v>
      </c>
      <c r="X23" s="12">
        <f>AVERAGE(X18:X22)</f>
        <v>0.44343775751820236</v>
      </c>
      <c r="Y23" s="13">
        <v>0.31</v>
      </c>
      <c r="Z23" s="12">
        <f>AVERAGE(Z18:Z22)</f>
        <v>0.31047250299585866</v>
      </c>
      <c r="AA23" s="17"/>
      <c r="AB23" s="12">
        <f>AVERAGE(AB18:AB22)</f>
        <v>0.32986541149899734</v>
      </c>
      <c r="AC23" s="13">
        <v>0.43</v>
      </c>
      <c r="AD23" s="12">
        <f>AVERAGE(AD18:AD22)</f>
        <v>0.52618763330168605</v>
      </c>
      <c r="AE23" s="13">
        <v>0.31</v>
      </c>
      <c r="AF23" s="12">
        <f>AVERAGE(AF18:AF22)</f>
        <v>0.47135316840840702</v>
      </c>
      <c r="AG23" s="20"/>
      <c r="AH23" s="8"/>
      <c r="AI23" s="20"/>
      <c r="AJ23" s="8">
        <f t="shared" si="21"/>
        <v>490.66077412633058</v>
      </c>
      <c r="AK23" s="20"/>
      <c r="AL23" s="8">
        <f t="shared" si="20"/>
        <v>49.57347803979664</v>
      </c>
      <c r="AM23" s="8">
        <v>490.66077412633058</v>
      </c>
      <c r="AN23" s="8">
        <v>1046.3878596486302</v>
      </c>
      <c r="AO23" s="12">
        <v>0.52618763330168605</v>
      </c>
      <c r="AP23" s="28"/>
      <c r="AQ23" s="29"/>
      <c r="AR23" s="29"/>
      <c r="AS23" s="29"/>
      <c r="AT23" s="29"/>
      <c r="AU23" s="29"/>
      <c r="AV23" s="29"/>
      <c r="AW23" s="29"/>
      <c r="AX23" s="29"/>
      <c r="AY23" s="25">
        <f t="shared" si="0"/>
        <v>490.66077412633058</v>
      </c>
    </row>
    <row r="24" spans="1:51" x14ac:dyDescent="0.35">
      <c r="A24" s="15">
        <v>45323</v>
      </c>
      <c r="B24" s="16"/>
      <c r="C24" s="17">
        <v>487</v>
      </c>
      <c r="D24" s="8">
        <v>553.75152561867719</v>
      </c>
      <c r="E24" s="18">
        <v>875</v>
      </c>
      <c r="F24" s="8">
        <f>(E24+0.5*F23+0.2*F22)/1.5</f>
        <v>936.57008506175634</v>
      </c>
      <c r="G24" s="18">
        <v>300</v>
      </c>
      <c r="H24" s="8">
        <f>(G23+0.5*H23+0.2*H22)/1.5</f>
        <v>830.28516079558324</v>
      </c>
      <c r="I24" s="18">
        <v>350</v>
      </c>
      <c r="J24" s="8">
        <f>AVERAGE(J19:J23)</f>
        <v>591.16053874698287</v>
      </c>
      <c r="K24" s="18">
        <v>106</v>
      </c>
      <c r="L24" s="8">
        <f>AVERAGE(L19:L23)</f>
        <v>238.87431651913516</v>
      </c>
      <c r="M24" s="18">
        <v>123</v>
      </c>
      <c r="N24" s="8">
        <f>(M23+0.5*N23+0.2*N22)/1.5</f>
        <v>206.33722160852565</v>
      </c>
      <c r="O24" s="18">
        <v>0</v>
      </c>
      <c r="P24" s="8">
        <f>(O23+0.5*P23+0.2*P22)/1.5</f>
        <v>89.977933115245307</v>
      </c>
      <c r="Q24" s="19">
        <v>1152</v>
      </c>
      <c r="R24" s="8">
        <f>(Q23+0.5*R23+0.2*R22)/1.5</f>
        <v>1053.2656109872241</v>
      </c>
      <c r="S24" s="19">
        <v>700</v>
      </c>
      <c r="T24" s="8">
        <f>(S23+0.5*T23+0.2*T22)/1.5</f>
        <v>856.41932578623266</v>
      </c>
      <c r="U24" s="13">
        <v>0.28999999999999998</v>
      </c>
      <c r="V24" s="12">
        <v>0.36168976283656362</v>
      </c>
      <c r="W24" s="13">
        <v>0.31</v>
      </c>
      <c r="X24" s="12">
        <f>(W23+0.5*X23+0.2*X22)/1.5</f>
        <v>0.40419437990566931</v>
      </c>
      <c r="Y24" s="13">
        <v>0.2</v>
      </c>
      <c r="Z24" s="12">
        <f>(Y23+0.5*Z23+0.2*Z22)/1.5</f>
        <v>0.35508232606995277</v>
      </c>
      <c r="AA24" s="13">
        <v>0.31</v>
      </c>
      <c r="AB24" s="12">
        <f>(AA23+0.5*AB23+0.2*AB22)/1.5</f>
        <v>0.15150116863364529</v>
      </c>
      <c r="AC24" s="13">
        <v>0.5</v>
      </c>
      <c r="AD24" s="12">
        <f>(AC23+0.5*AD23+0.2*AD22)/1.5</f>
        <v>0.53211964933060674</v>
      </c>
      <c r="AE24" s="13">
        <v>0.31</v>
      </c>
      <c r="AF24" s="12">
        <f>(AE23+0.5*AF23+0.2*AF22)/1.5</f>
        <v>0.43041777878423132</v>
      </c>
      <c r="AG24" s="20"/>
      <c r="AH24" s="8"/>
      <c r="AI24" s="20"/>
      <c r="AJ24" s="8">
        <f t="shared" si="21"/>
        <v>256.05880679056889</v>
      </c>
      <c r="AK24" s="20">
        <v>74.662952499008554</v>
      </c>
      <c r="AL24" s="8">
        <f t="shared" si="20"/>
        <v>27.651962796557882</v>
      </c>
      <c r="AM24" s="8">
        <v>256.05880679056889</v>
      </c>
      <c r="AN24" s="8">
        <v>1053.2656109872241</v>
      </c>
      <c r="AO24" s="12">
        <v>0.53211964933060674</v>
      </c>
      <c r="AP24" s="28"/>
      <c r="AQ24" s="16"/>
      <c r="AR24" s="16"/>
      <c r="AS24" s="16"/>
      <c r="AT24" s="16"/>
      <c r="AU24" s="16"/>
      <c r="AV24" s="16"/>
      <c r="AW24" s="16"/>
      <c r="AX24" s="16"/>
      <c r="AY24" s="25">
        <f t="shared" si="0"/>
        <v>838</v>
      </c>
    </row>
    <row r="25" spans="1:51" x14ac:dyDescent="0.35">
      <c r="A25" s="15">
        <v>45352</v>
      </c>
      <c r="B25" s="16">
        <v>0.50029999999999997</v>
      </c>
      <c r="C25" s="17">
        <v>900</v>
      </c>
      <c r="D25" s="8">
        <v>559.71409322065517</v>
      </c>
      <c r="E25" s="18">
        <v>1850</v>
      </c>
      <c r="F25" s="8">
        <f>(E25+0.5*F24+0.2*F23)/1.5</f>
        <v>1660.5833645021476</v>
      </c>
      <c r="G25" s="18">
        <v>700</v>
      </c>
      <c r="H25" s="8">
        <f>(G24+0.5*H24+0.2*H23)/1.5</f>
        <v>578.29784675933695</v>
      </c>
      <c r="I25" s="18">
        <v>0</v>
      </c>
      <c r="J25" s="8">
        <f>(I24+0.5*J24+0.2*J23)/1.5</f>
        <v>514.38851306896765</v>
      </c>
      <c r="K25" s="18">
        <v>341</v>
      </c>
      <c r="L25" s="8">
        <f>(K24+0.5*L24+0.2*L23)/1.5</f>
        <v>181.61922499474122</v>
      </c>
      <c r="M25" s="18">
        <v>272</v>
      </c>
      <c r="N25" s="8">
        <f>(M24+0.5*N24+0.2*N23)/1.5</f>
        <v>211.43070745142586</v>
      </c>
      <c r="O25" s="18">
        <v>0</v>
      </c>
      <c r="P25" s="8">
        <f>(O24+0.5*P24+0.2*P23)/1.5</f>
        <v>56.324549208668209</v>
      </c>
      <c r="Q25" s="19">
        <v>1050</v>
      </c>
      <c r="R25" s="8">
        <f>(Q24+0.5*R24+0.2*R23)/1.5</f>
        <v>1253.0303878896809</v>
      </c>
      <c r="S25" s="19">
        <v>700</v>
      </c>
      <c r="T25" s="8">
        <f>(S24+0.5*T24+0.2*T23)/1.5</f>
        <v>891.65815654856158</v>
      </c>
      <c r="U25" s="13">
        <v>0.41</v>
      </c>
      <c r="V25" s="12">
        <v>0.36107889468406357</v>
      </c>
      <c r="W25" s="13">
        <v>0.54</v>
      </c>
      <c r="X25" s="12">
        <f>(W24+0.5*X24+0.2*X23)/1.5</f>
        <v>0.40052316097098339</v>
      </c>
      <c r="Y25" s="13">
        <v>0.31</v>
      </c>
      <c r="Z25" s="12">
        <f>(Y24+0.5*Z24+0.2*Z23)/1.5</f>
        <v>0.29309044242276544</v>
      </c>
      <c r="AA25" s="17"/>
      <c r="AB25" s="12">
        <f>(AA24+0.5*AB24+0.2*AB23)/1.5</f>
        <v>0.30114911107774806</v>
      </c>
      <c r="AC25" s="13">
        <v>0.5</v>
      </c>
      <c r="AD25" s="12">
        <f>(AC24+0.5*AD24+0.2*AD23)/1.5</f>
        <v>0.58086490088376042</v>
      </c>
      <c r="AE25" s="13">
        <v>0.31</v>
      </c>
      <c r="AF25" s="12">
        <f>(AE24+0.5*AF24+0.2*AF23)/1.5</f>
        <v>0.4129863487158647</v>
      </c>
      <c r="AG25" s="20">
        <v>14.523847191346418</v>
      </c>
      <c r="AH25" s="8"/>
      <c r="AI25" s="20">
        <v>144.76032497619451</v>
      </c>
      <c r="AJ25" s="8">
        <f t="shared" si="21"/>
        <v>150.77437214703372</v>
      </c>
      <c r="AK25" s="20"/>
      <c r="AL25" s="8">
        <f t="shared" si="20"/>
        <v>65.602419670164551</v>
      </c>
      <c r="AM25" s="8">
        <v>211.43070745142586</v>
      </c>
      <c r="AN25" s="8">
        <v>1253.0303878896809</v>
      </c>
      <c r="AO25" s="12">
        <v>0.58086490088376042</v>
      </c>
      <c r="AP25" s="28">
        <v>9.820000000000001E-2</v>
      </c>
      <c r="AQ25" s="16">
        <v>6.7000000000000002E-3</v>
      </c>
      <c r="AR25" s="16">
        <v>2.12E-2</v>
      </c>
      <c r="AS25" s="16">
        <v>5.0799999999999998E-2</v>
      </c>
      <c r="AT25" s="16"/>
      <c r="AU25" s="16">
        <v>4.2900000000000001E-2</v>
      </c>
      <c r="AV25" s="16">
        <v>3.6799999999999999E-2</v>
      </c>
      <c r="AW25" s="16"/>
      <c r="AX25" s="16">
        <v>5.9699999999999996E-2</v>
      </c>
      <c r="AY25" s="25">
        <f t="shared" si="0"/>
        <v>875</v>
      </c>
    </row>
    <row r="26" spans="1:51" x14ac:dyDescent="0.35">
      <c r="A26" s="5">
        <v>45383</v>
      </c>
      <c r="B26" s="6">
        <v>0.53280000000000005</v>
      </c>
      <c r="C26" s="22">
        <v>975</v>
      </c>
      <c r="D26" s="8">
        <v>921.86239409575944</v>
      </c>
      <c r="E26" s="9">
        <v>1000</v>
      </c>
      <c r="F26" s="8">
        <f>(E26+0.5*F25+0.2*F24)/1.5</f>
        <v>1345.0704661756167</v>
      </c>
      <c r="G26" s="9">
        <v>550</v>
      </c>
      <c r="H26" s="8">
        <f>(G25+0.5*H25+0.2*H24)/1.5</f>
        <v>770.13730369252346</v>
      </c>
      <c r="I26" s="9">
        <v>0</v>
      </c>
      <c r="J26" s="8">
        <f>AVERAGE(J21:J25)</f>
        <v>551.21990801521144</v>
      </c>
      <c r="K26" s="9">
        <v>28</v>
      </c>
      <c r="L26" s="8">
        <f>(K25+0.5*L25+0.2*L24)/1.5</f>
        <v>319.72298386746508</v>
      </c>
      <c r="M26" s="9">
        <v>87</v>
      </c>
      <c r="N26" s="8">
        <f>(M25+0.5*N25+0.2*N24)/1.5</f>
        <v>279.32186536494538</v>
      </c>
      <c r="O26" s="9">
        <v>0</v>
      </c>
      <c r="P26" s="8">
        <f>(O25+0.5*P25+0.2*P24)/1.5</f>
        <v>30.77190748492211</v>
      </c>
      <c r="Q26" s="10">
        <v>875</v>
      </c>
      <c r="R26" s="8">
        <f>(Q25+0.5*R25+0.2*R24)/1.5</f>
        <v>1258.1122107615236</v>
      </c>
      <c r="S26" s="10">
        <v>965</v>
      </c>
      <c r="T26" s="8">
        <f>(S25+0.5*T25+0.2*T24)/1.5</f>
        <v>878.0752956210182</v>
      </c>
      <c r="U26" s="11">
        <v>0.42</v>
      </c>
      <c r="V26" s="12">
        <v>0.44191826660622963</v>
      </c>
      <c r="W26" s="11">
        <v>0.42</v>
      </c>
      <c r="X26" s="12">
        <f>(W25+0.5*X25+0.2*X24)/1.5</f>
        <v>0.54740030431108366</v>
      </c>
      <c r="Y26" s="11">
        <v>0.25</v>
      </c>
      <c r="Z26" s="12">
        <f>(Y25+0.5*Z25+0.2*Z24)/1.5</f>
        <v>0.35170779095024884</v>
      </c>
      <c r="AA26" s="22"/>
      <c r="AB26" s="12">
        <f>(AA25+0.5*AB25+0.2*AB24)/1.5</f>
        <v>0.12058319284373538</v>
      </c>
      <c r="AC26" s="13">
        <v>0.43</v>
      </c>
      <c r="AD26" s="12">
        <f>(AC25+0.5*AD25+0.2*AD24)/1.5</f>
        <v>0.59790425353866772</v>
      </c>
      <c r="AE26" s="13">
        <v>0.39</v>
      </c>
      <c r="AF26" s="12">
        <f>(AE25+0.5*AF25+0.2*AF24)/1.5</f>
        <v>0.40171782007651907</v>
      </c>
      <c r="AG26" s="14">
        <v>200.26290256164231</v>
      </c>
      <c r="AH26" s="8">
        <f>AG25</f>
        <v>14.523847191346418</v>
      </c>
      <c r="AI26" s="14">
        <v>42.098003726294685</v>
      </c>
      <c r="AJ26" s="8">
        <f t="shared" si="21"/>
        <v>180.90618160521674</v>
      </c>
      <c r="AK26" s="14">
        <v>363.73145081532982</v>
      </c>
      <c r="AL26" s="8">
        <f t="shared" si="20"/>
        <v>25.554401596262569</v>
      </c>
      <c r="AM26" s="8">
        <v>319.72298386746508</v>
      </c>
      <c r="AN26" s="8">
        <v>1850</v>
      </c>
      <c r="AO26" s="12">
        <v>0.59790425353866772</v>
      </c>
      <c r="AP26" s="28">
        <v>0.126</v>
      </c>
      <c r="AQ26" s="16">
        <v>5.1999999999999998E-3</v>
      </c>
      <c r="AR26" s="16">
        <v>1.84E-2</v>
      </c>
      <c r="AS26" s="16">
        <v>3.15E-2</v>
      </c>
      <c r="AT26" s="16"/>
      <c r="AU26" s="16">
        <v>1.3100000000000001E-2</v>
      </c>
      <c r="AV26" s="16">
        <v>4.7199999999999999E-2</v>
      </c>
      <c r="AW26" s="16"/>
      <c r="AX26" s="16">
        <v>6.3E-2</v>
      </c>
      <c r="AY26" s="25">
        <f t="shared" si="0"/>
        <v>1850</v>
      </c>
    </row>
    <row r="27" spans="1:51" x14ac:dyDescent="0.35">
      <c r="A27" s="15">
        <v>45413</v>
      </c>
      <c r="B27" s="16">
        <v>0.50659999999999994</v>
      </c>
      <c r="C27" s="17">
        <v>975</v>
      </c>
      <c r="D27" s="8">
        <v>1105.6242969228649</v>
      </c>
      <c r="E27" s="18">
        <v>1300</v>
      </c>
      <c r="F27" s="8">
        <f>(E27+0.5*F26+0.2*F25)/1.55</f>
        <v>1486.8721974117664</v>
      </c>
      <c r="G27" s="18">
        <v>412</v>
      </c>
      <c r="H27" s="8">
        <f>(G26+0.5*H26+0.2*H25)/1.55</f>
        <v>677.88917496653494</v>
      </c>
      <c r="I27" s="18">
        <v>214</v>
      </c>
      <c r="J27" s="8">
        <f>AVERAGE(J22:J26)</f>
        <v>552.25229352522479</v>
      </c>
      <c r="K27" s="18">
        <v>159</v>
      </c>
      <c r="L27" s="8">
        <f>(K26+0.5*L26+0.2*L25)/1.55</f>
        <v>144.63570124689085</v>
      </c>
      <c r="M27" s="18">
        <v>227</v>
      </c>
      <c r="N27" s="8">
        <f>(M26+0.5*N26+0.2*N25)/1.55</f>
        <v>173.51424140177926</v>
      </c>
      <c r="O27" s="18">
        <v>126</v>
      </c>
      <c r="P27" s="8">
        <f>(O26+0.5*P26+0.2*P25)/1.55</f>
        <v>17.194105538190126</v>
      </c>
      <c r="Q27" s="19">
        <v>875</v>
      </c>
      <c r="R27" s="8">
        <f>(Q26+0.5*R26+0.2*R25)/1.55</f>
        <v>1132.0401180378697</v>
      </c>
      <c r="S27" s="19">
        <v>990</v>
      </c>
      <c r="T27" s="8">
        <f>(S26+0.5*T26+0.2*T25)/1.55</f>
        <v>1020.8834058840138</v>
      </c>
      <c r="U27" s="13">
        <v>0.42</v>
      </c>
      <c r="V27" s="12">
        <v>0.46011284660640489</v>
      </c>
      <c r="W27" s="13">
        <v>0.47</v>
      </c>
      <c r="X27" s="12">
        <f>(W26+0.5*X26+0.2*X25)/1.55</f>
        <v>0.49922889312886354</v>
      </c>
      <c r="Y27" s="13">
        <v>0.25</v>
      </c>
      <c r="Z27" s="12">
        <f>(Y26+0.5*Z26+0.2*Z25)/1.55</f>
        <v>0.31256257029656614</v>
      </c>
      <c r="AA27" s="13">
        <v>0.06</v>
      </c>
      <c r="AB27" s="12">
        <f>(AA26+0.5*AB26+0.2*AB25)/1.55</f>
        <v>7.7755753959624072E-2</v>
      </c>
      <c r="AC27" s="13">
        <v>0.45</v>
      </c>
      <c r="AD27" s="12">
        <f>(AC26+0.5*AD26+0.2*AD25)/1.55</f>
        <v>0.54524200448134574</v>
      </c>
      <c r="AE27" s="13">
        <v>0.4</v>
      </c>
      <c r="AF27" s="12">
        <f>(AE26+0.5*AF26+0.2*AF25)/1.55</f>
        <v>0.43448785792350481</v>
      </c>
      <c r="AG27" s="20">
        <v>41.586008004838625</v>
      </c>
      <c r="AH27" s="8">
        <f>(AG26+0.5*AH26+0.2*AH25)/1</f>
        <v>207.52482615731552</v>
      </c>
      <c r="AI27" s="20">
        <v>129.76245643597056</v>
      </c>
      <c r="AJ27" s="8">
        <f t="shared" si="21"/>
        <v>108.47064597220655</v>
      </c>
      <c r="AK27" s="20">
        <v>159.51381780244307</v>
      </c>
      <c r="AL27" s="8">
        <f t="shared" si="20"/>
        <v>259.75275703166267</v>
      </c>
      <c r="AM27" s="8">
        <v>259.75275703166267</v>
      </c>
      <c r="AN27" s="8">
        <v>1132.0401180378697</v>
      </c>
      <c r="AO27" s="12">
        <v>0.54524200448134574</v>
      </c>
      <c r="AP27" s="28">
        <v>9.849999999999999E-2</v>
      </c>
      <c r="AQ27" s="16">
        <v>6.6E-3</v>
      </c>
      <c r="AR27" s="16">
        <v>1.9E-2</v>
      </c>
      <c r="AS27" s="16">
        <v>4.9699999999999994E-2</v>
      </c>
      <c r="AT27" s="16"/>
      <c r="AU27" s="16">
        <v>4.9699999999999994E-2</v>
      </c>
      <c r="AV27" s="16">
        <v>3.8900000000000004E-2</v>
      </c>
      <c r="AW27" s="16"/>
      <c r="AX27" s="16">
        <v>4.9699999999999994E-2</v>
      </c>
      <c r="AY27" s="25">
        <f t="shared" si="0"/>
        <v>1000</v>
      </c>
    </row>
    <row r="28" spans="1:51" x14ac:dyDescent="0.35">
      <c r="A28" s="15">
        <v>45444</v>
      </c>
      <c r="B28" s="16">
        <v>0.53700000000000003</v>
      </c>
      <c r="C28" s="17">
        <v>34</v>
      </c>
      <c r="D28" s="8">
        <v>1222.9890194861318</v>
      </c>
      <c r="E28" s="18"/>
      <c r="F28" s="8">
        <f>(E28+0.5*F27+0.2*F26)/1.55</f>
        <v>653.19367222000426</v>
      </c>
      <c r="G28" s="18">
        <v>0</v>
      </c>
      <c r="H28" s="8">
        <f>(G27+0.5*H27+0.2*H26)/1.55</f>
        <v>583.85293433662719</v>
      </c>
      <c r="I28" s="18">
        <v>0</v>
      </c>
      <c r="J28" s="8">
        <f>(I27+0.5*J27+0.2*J26)/1.55</f>
        <v>387.33556668751913</v>
      </c>
      <c r="K28" s="18">
        <v>210</v>
      </c>
      <c r="L28" s="8">
        <f>(K27+0.5*L27+0.2*L26)/1.55</f>
        <v>190.4919015464119</v>
      </c>
      <c r="M28" s="18">
        <v>254</v>
      </c>
      <c r="N28" s="8">
        <f>(M27+0.5*N27+0.2*N26)/1.55</f>
        <v>238.46547985411527</v>
      </c>
      <c r="O28" s="18">
        <v>145</v>
      </c>
      <c r="P28" s="8">
        <f>(O27+0.5*P27+0.2*P26)/1.55</f>
        <v>90.807376945857726</v>
      </c>
      <c r="Q28" s="19">
        <v>57</v>
      </c>
      <c r="R28" s="8">
        <f>(Q27+0.5*R27+0.2*R26)/1.55</f>
        <v>1092.0274201104771</v>
      </c>
      <c r="S28" s="19">
        <v>40</v>
      </c>
      <c r="T28" s="8">
        <f>(S27+0.5*T27+0.2*T26)/1.55</f>
        <v>1081.3269432685229</v>
      </c>
      <c r="U28" s="13"/>
      <c r="V28" s="12">
        <v>0.47641295266093436</v>
      </c>
      <c r="W28" s="13"/>
      <c r="X28" s="12">
        <f>(W27+0.5*X27+0.2*X26)/1.55</f>
        <v>0.53489968221074091</v>
      </c>
      <c r="Y28" s="17"/>
      <c r="Z28" s="12">
        <f>(Y27+0.5*Z27+0.2*Z26)/1.55</f>
        <v>0.30749860860537603</v>
      </c>
      <c r="AA28" s="17"/>
      <c r="AB28" s="12">
        <f>(AA27+0.5*AB27+0.2*AB26)/1.55</f>
        <v>7.935130035390911E-2</v>
      </c>
      <c r="AC28" s="13"/>
      <c r="AD28" s="12">
        <f>(AC27+0.5*AD27+0.2*AD26)/1.55</f>
        <v>0.54335603416026224</v>
      </c>
      <c r="AE28" s="13"/>
      <c r="AF28" s="12">
        <f>(AE27+0.5*AF27+0.2*AF26)/1.55</f>
        <v>0.45005644708197173</v>
      </c>
      <c r="AG28" s="20">
        <v>90.422714360289447</v>
      </c>
      <c r="AH28" s="8">
        <f>(AG27+0.5*AH27+0.2*AH26)/1.4</f>
        <v>105.89513608697548</v>
      </c>
      <c r="AI28" s="20">
        <v>202.14495127091928</v>
      </c>
      <c r="AJ28" s="8">
        <f t="shared" si="21"/>
        <v>146.78601049541146</v>
      </c>
      <c r="AK28" s="20">
        <v>201.91013098035586</v>
      </c>
      <c r="AL28" s="8">
        <f t="shared" si="20"/>
        <v>196.33405109168461</v>
      </c>
      <c r="AM28" s="8">
        <v>238.46547985411527</v>
      </c>
      <c r="AN28" s="8">
        <v>1300</v>
      </c>
      <c r="AO28" s="12">
        <v>0.54335603416026224</v>
      </c>
      <c r="AP28" s="28">
        <v>9.4499999999999987E-2</v>
      </c>
      <c r="AQ28" s="16">
        <v>8.199999999999999E-3</v>
      </c>
      <c r="AR28" s="16">
        <v>1.23E-2</v>
      </c>
      <c r="AS28" s="16">
        <v>5.62E-2</v>
      </c>
      <c r="AT28" s="16"/>
      <c r="AU28" s="16">
        <v>3.4200000000000001E-2</v>
      </c>
      <c r="AV28" s="16">
        <v>3.8399999999999997E-2</v>
      </c>
      <c r="AW28" s="16"/>
      <c r="AX28" s="16">
        <v>4.2500000000000003E-2</v>
      </c>
      <c r="AY28" s="25">
        <f t="shared" si="0"/>
        <v>1300</v>
      </c>
    </row>
    <row r="29" spans="1:51" x14ac:dyDescent="0.35">
      <c r="A29" s="15">
        <v>45474</v>
      </c>
      <c r="B29" s="16">
        <v>0.57889999999999997</v>
      </c>
      <c r="C29" s="17">
        <v>975</v>
      </c>
      <c r="D29" s="8">
        <v>619.01383509117068</v>
      </c>
      <c r="E29" s="18">
        <v>1530</v>
      </c>
      <c r="F29" s="8">
        <f>AVERAGE(F24:F28)</f>
        <v>1216.4579570742583</v>
      </c>
      <c r="G29" s="18">
        <v>600</v>
      </c>
      <c r="H29" s="8">
        <f>AVERAGE(H24:H28)</f>
        <v>688.09248411012118</v>
      </c>
      <c r="I29" s="18">
        <v>950</v>
      </c>
      <c r="J29" s="8">
        <f>AVERAGE(J24:J28)</f>
        <v>519.27136400878112</v>
      </c>
      <c r="K29" s="18">
        <v>101</v>
      </c>
      <c r="L29" s="8">
        <f>AVERAGE(L24:L28)</f>
        <v>215.06882563492883</v>
      </c>
      <c r="M29" s="18">
        <v>550</v>
      </c>
      <c r="N29" s="8">
        <f>AVERAGE(N24:N28)</f>
        <v>221.81390313615825</v>
      </c>
      <c r="O29" s="18">
        <v>601</v>
      </c>
      <c r="P29" s="8">
        <f>AVERAGE(P24:P28)</f>
        <v>57.015174458576688</v>
      </c>
      <c r="Q29" s="19">
        <v>1018</v>
      </c>
      <c r="R29" s="8">
        <f>AVERAGE(R24:R28)</f>
        <v>1157.6951495573551</v>
      </c>
      <c r="S29" s="19">
        <v>1200</v>
      </c>
      <c r="T29" s="23">
        <f>(S28+0.5*T28+0.2*T27)/1.4</f>
        <v>560.6001091507602</v>
      </c>
      <c r="U29" s="13">
        <v>0.42</v>
      </c>
      <c r="V29" s="12">
        <v>0.4202425446788392</v>
      </c>
      <c r="W29" s="13">
        <v>0.46</v>
      </c>
      <c r="X29" s="12">
        <f>AVERAGE(X24:X28)</f>
        <v>0.47724928410546819</v>
      </c>
      <c r="Y29" s="13">
        <v>0.27</v>
      </c>
      <c r="Z29" s="12">
        <f>AVERAGE(Z24:Z28)</f>
        <v>0.32398834766898182</v>
      </c>
      <c r="AA29" s="13">
        <v>0.34</v>
      </c>
      <c r="AB29" s="24">
        <f>(AA28+0.5*AB28+0.2*AB27)/1.4</f>
        <v>3.9447714977770984E-2</v>
      </c>
      <c r="AC29" s="13">
        <v>0.5</v>
      </c>
      <c r="AD29" s="12">
        <f>AVERAGE(AD24:AD28)</f>
        <v>0.55989736847892857</v>
      </c>
      <c r="AE29" s="13">
        <v>0.41</v>
      </c>
      <c r="AF29" s="12">
        <f>AVERAGE(AF24:AF28)</f>
        <v>0.42593325051641828</v>
      </c>
      <c r="AG29" s="20">
        <v>35.828671084529923</v>
      </c>
      <c r="AH29" s="8">
        <f t="shared" ref="AH29:AH37" si="22">(AG28+0.5*AH28+0.2*AH27)/1.5</f>
        <v>123.25016509016019</v>
      </c>
      <c r="AI29" s="20">
        <v>220.0215207338903</v>
      </c>
      <c r="AJ29" s="8">
        <f t="shared" si="21"/>
        <v>198.15472380871088</v>
      </c>
      <c r="AK29" s="20">
        <v>99.270012214083692</v>
      </c>
      <c r="AL29" s="8">
        <f t="shared" si="20"/>
        <v>234.68513862168712</v>
      </c>
      <c r="AM29" s="8">
        <v>234.68513862168712</v>
      </c>
      <c r="AN29" s="8">
        <v>1157.6951495573551</v>
      </c>
      <c r="AO29" s="12">
        <v>0.55989736847892857</v>
      </c>
      <c r="AP29" s="28">
        <v>8.6800000000000002E-2</v>
      </c>
      <c r="AQ29" s="16">
        <v>7.9000000000000008E-3</v>
      </c>
      <c r="AR29" s="16">
        <v>1.0500000000000001E-2</v>
      </c>
      <c r="AS29" s="16">
        <v>4.7400000000000005E-2</v>
      </c>
      <c r="AT29" s="16"/>
      <c r="AU29" s="16">
        <v>2.3700000000000002E-2</v>
      </c>
      <c r="AV29" s="16">
        <v>4.4699999999999997E-2</v>
      </c>
      <c r="AW29" s="16"/>
      <c r="AX29" s="16">
        <v>3.6799999999999999E-2</v>
      </c>
      <c r="AY29" s="25">
        <f t="shared" si="0"/>
        <v>234.68513862168712</v>
      </c>
    </row>
    <row r="30" spans="1:51" x14ac:dyDescent="0.35">
      <c r="A30" s="15">
        <v>45505</v>
      </c>
      <c r="B30" s="16">
        <v>0.55459999999999998</v>
      </c>
      <c r="C30" s="17">
        <v>403</v>
      </c>
      <c r="D30" s="8">
        <v>1019.4031476285412</v>
      </c>
      <c r="E30" s="18">
        <v>732</v>
      </c>
      <c r="F30" s="8">
        <f>(E30+0.5*F29+0.2*F28)/1.5</f>
        <v>980.57847532075323</v>
      </c>
      <c r="G30" s="18">
        <v>104</v>
      </c>
      <c r="H30" s="8">
        <f>(G29+0.5*H29+0.2*H28)/1.5</f>
        <v>707.21121928159073</v>
      </c>
      <c r="I30" s="18">
        <v>712</v>
      </c>
      <c r="J30" s="8">
        <f>(I29+0.5*J29+0.2*J28)/1.5</f>
        <v>858.06853022792973</v>
      </c>
      <c r="K30" s="18">
        <v>74</v>
      </c>
      <c r="L30" s="8">
        <f>(K29+0.5*L29+0.2*L28)/1.5</f>
        <v>164.42186208449786</v>
      </c>
      <c r="M30" s="18">
        <v>212</v>
      </c>
      <c r="N30" s="8">
        <f>(M29+0.5*N29+0.2*N28)/1.5</f>
        <v>472.40003169260143</v>
      </c>
      <c r="O30" s="18">
        <v>1</v>
      </c>
      <c r="P30" s="8">
        <f>(O29+0.5*P29+0.2*P28)/1.5</f>
        <v>431.77937507897326</v>
      </c>
      <c r="Q30" s="19">
        <v>844</v>
      </c>
      <c r="R30" s="8">
        <f>(Q29+0.5*R29+0.2*R28)/1.5</f>
        <v>1210.1687058671819</v>
      </c>
      <c r="S30" s="19">
        <v>705</v>
      </c>
      <c r="T30" s="8">
        <f>(S29+0.5*T29+0.2*T28)/1.5</f>
        <v>1131.0436288193898</v>
      </c>
      <c r="U30" s="13">
        <v>0.25</v>
      </c>
      <c r="V30" s="12">
        <v>0.4836025752477377</v>
      </c>
      <c r="W30" s="13">
        <v>0.36</v>
      </c>
      <c r="X30" s="12">
        <f>(W29+0.5*X29+0.2*X28)/1.5</f>
        <v>0.53706971899658817</v>
      </c>
      <c r="Y30" s="13">
        <v>0.04</v>
      </c>
      <c r="Z30" s="12">
        <f>(Y29+0.5*Z29+0.2*Z28)/1.5</f>
        <v>0.32899593037037739</v>
      </c>
      <c r="AA30" s="13">
        <v>0.26</v>
      </c>
      <c r="AB30" s="12">
        <f>(AA29+0.5*AB29+0.2*AB28)/1.5</f>
        <v>0.25039607837311156</v>
      </c>
      <c r="AC30" s="13">
        <v>0.36</v>
      </c>
      <c r="AD30" s="12">
        <f>(AC29+0.5*AD29+0.2*AD28)/1.5</f>
        <v>0.59241326071434453</v>
      </c>
      <c r="AE30" s="13">
        <v>0.31</v>
      </c>
      <c r="AF30" s="12">
        <f>(AE29+0.5*AF29+0.2*AF28)/1.5</f>
        <v>0.475318609783069</v>
      </c>
      <c r="AG30" s="20">
        <v>52.38001137017811</v>
      </c>
      <c r="AH30" s="8">
        <f t="shared" si="22"/>
        <v>79.088520564670077</v>
      </c>
      <c r="AI30" s="20">
        <v>131.85212046117357</v>
      </c>
      <c r="AJ30" s="8">
        <f t="shared" si="21"/>
        <v>232.30405649155205</v>
      </c>
      <c r="AK30" s="20">
        <v>82.783243854305212</v>
      </c>
      <c r="AL30" s="8">
        <f t="shared" si="20"/>
        <v>170.5862611621761</v>
      </c>
      <c r="AM30" s="8">
        <v>472.40003169260143</v>
      </c>
      <c r="AN30" s="8">
        <v>1530</v>
      </c>
      <c r="AO30" s="12">
        <v>0.59241326071434453</v>
      </c>
      <c r="AP30" s="28">
        <v>9.11E-2</v>
      </c>
      <c r="AQ30" s="16">
        <v>1.1200000000000002E-2</v>
      </c>
      <c r="AR30" s="16">
        <v>1.8000000000000002E-2</v>
      </c>
      <c r="AS30" s="16">
        <v>5.5099999999999996E-2</v>
      </c>
      <c r="AT30" s="16"/>
      <c r="AU30" s="16">
        <v>3.04E-2</v>
      </c>
      <c r="AV30" s="16">
        <v>4.3899999999999995E-2</v>
      </c>
      <c r="AW30" s="16"/>
      <c r="AX30" s="16">
        <v>4.6100000000000002E-2</v>
      </c>
      <c r="AY30" s="25">
        <f t="shared" si="0"/>
        <v>1530</v>
      </c>
    </row>
    <row r="31" spans="1:51" x14ac:dyDescent="0.35">
      <c r="A31" s="15">
        <v>45536</v>
      </c>
      <c r="B31" s="16">
        <v>0.50390000000000001</v>
      </c>
      <c r="C31" s="17">
        <v>450</v>
      </c>
      <c r="D31" s="8">
        <v>691.00289388833653</v>
      </c>
      <c r="E31" s="18">
        <v>880</v>
      </c>
      <c r="F31" s="8">
        <f>(E31+0.5*F30+0.2*F29)/1.5</f>
        <v>1075.7205527168187</v>
      </c>
      <c r="G31" s="18">
        <v>450</v>
      </c>
      <c r="H31" s="8">
        <f>(G30+0.5*H30+0.2*H29)/1.5</f>
        <v>396.81607097521305</v>
      </c>
      <c r="I31" s="18">
        <v>680</v>
      </c>
      <c r="J31" s="8">
        <f>(I30+0.5*J30+0.2*J29)/1.5</f>
        <v>829.92569194381406</v>
      </c>
      <c r="K31" s="18">
        <v>61</v>
      </c>
      <c r="L31" s="8">
        <f>(K30+0.5*L30+0.2*L29)/1.5</f>
        <v>132.81646411282313</v>
      </c>
      <c r="M31" s="18">
        <v>216</v>
      </c>
      <c r="N31" s="8">
        <f>(M30+0.5*N30+0.2*N29)/1.5</f>
        <v>328.37519764902157</v>
      </c>
      <c r="O31" s="18">
        <v>252</v>
      </c>
      <c r="P31" s="8">
        <f>(O30+0.5*P30+0.2*P29)/1.5</f>
        <v>152.19514828746799</v>
      </c>
      <c r="Q31" s="19">
        <v>1000</v>
      </c>
      <c r="R31" s="8">
        <f>(Q30+0.5*R30+0.2*R29)/1.5</f>
        <v>1120.4155885633747</v>
      </c>
      <c r="S31" s="19">
        <v>600</v>
      </c>
      <c r="T31" s="8">
        <f>(S30+0.5*T30+0.2*T29)/1.5</f>
        <v>921.76122415989778</v>
      </c>
      <c r="U31" s="13">
        <v>0.27</v>
      </c>
      <c r="V31" s="12">
        <v>0.38389986437309115</v>
      </c>
      <c r="W31" s="13">
        <v>0.4</v>
      </c>
      <c r="X31" s="12">
        <f>(W30+0.5*X30+0.2*X29)/1.5</f>
        <v>0.48265647754625846</v>
      </c>
      <c r="Y31" s="13">
        <v>0.27</v>
      </c>
      <c r="Z31" s="12">
        <f>(Y30+0.5*Z30+0.2*Z29)/1.5</f>
        <v>0.17953042314599008</v>
      </c>
      <c r="AA31" s="13">
        <v>0.26</v>
      </c>
      <c r="AB31" s="12">
        <f>(AA30+0.5*AB30+0.2*AB29)/1.5</f>
        <v>0.26205838812140669</v>
      </c>
      <c r="AC31" s="13">
        <v>0.48</v>
      </c>
      <c r="AD31" s="12">
        <f>(AC30+0.5*AD30+0.2*AD29)/1.5</f>
        <v>0.51212406936863875</v>
      </c>
      <c r="AE31" s="13">
        <v>0.34</v>
      </c>
      <c r="AF31" s="12">
        <f>(AE30+0.5*AF30+0.2*AF29)/1.5</f>
        <v>0.42189730332987874</v>
      </c>
      <c r="AG31" s="20">
        <v>39.143541647843307</v>
      </c>
      <c r="AH31" s="8">
        <f t="shared" si="22"/>
        <v>77.716203113696793</v>
      </c>
      <c r="AI31" s="20"/>
      <c r="AJ31" s="8">
        <f t="shared" si="21"/>
        <v>191.75672897912784</v>
      </c>
      <c r="AK31" s="20">
        <v>88.713410686778474</v>
      </c>
      <c r="AL31" s="8">
        <f t="shared" si="20"/>
        <v>143.34226810648713</v>
      </c>
      <c r="AM31" s="8">
        <v>328.37519764902157</v>
      </c>
      <c r="AN31" s="8">
        <v>1120.4155885633747</v>
      </c>
      <c r="AO31" s="12">
        <v>0.51212406936863875</v>
      </c>
      <c r="AP31" s="28">
        <v>0.11070000000000001</v>
      </c>
      <c r="AQ31" s="16">
        <v>1.11E-2</v>
      </c>
      <c r="AR31" s="16">
        <v>1.77E-2</v>
      </c>
      <c r="AS31" s="16">
        <v>3.1E-2</v>
      </c>
      <c r="AT31" s="16"/>
      <c r="AU31" s="16">
        <v>3.5400000000000001E-2</v>
      </c>
      <c r="AV31" s="16">
        <v>4.87E-2</v>
      </c>
      <c r="AW31" s="16"/>
      <c r="AX31" s="16">
        <v>5.4299999999999994E-2</v>
      </c>
      <c r="AY31" s="25">
        <f t="shared" si="0"/>
        <v>732</v>
      </c>
    </row>
    <row r="32" spans="1:51" x14ac:dyDescent="0.35">
      <c r="A32" s="15">
        <v>45566</v>
      </c>
      <c r="B32" s="16">
        <v>0.4844</v>
      </c>
      <c r="C32" s="17">
        <v>900</v>
      </c>
      <c r="D32" s="8">
        <v>666.25471764658437</v>
      </c>
      <c r="E32" s="18">
        <v>1220</v>
      </c>
      <c r="F32" s="8">
        <f>(E32+0.5*F31+0.2*F30)/1.6</f>
        <v>1221.2349821391001</v>
      </c>
      <c r="G32" s="18">
        <v>700</v>
      </c>
      <c r="H32" s="8">
        <f>(G31+0.5*H31+0.2*H30)/1.6</f>
        <v>493.65642458995296</v>
      </c>
      <c r="I32" s="18">
        <v>840</v>
      </c>
      <c r="J32" s="8">
        <f>(I31+0.5*J31+0.2*J30)/1.6</f>
        <v>791.61034501093309</v>
      </c>
      <c r="K32" s="18">
        <v>98</v>
      </c>
      <c r="L32" s="8">
        <f>(K31+0.5*L31+0.2*L30)/1.6</f>
        <v>100.18287779581946</v>
      </c>
      <c r="M32" s="18">
        <v>174</v>
      </c>
      <c r="N32" s="8">
        <f>(M31+0.5*N31+0.2*N30)/1.6</f>
        <v>296.66725322689445</v>
      </c>
      <c r="O32" s="18">
        <v>493</v>
      </c>
      <c r="P32" s="8">
        <f>(O31+0.5*P31+0.2*P30)/1.6</f>
        <v>259.0334057247054</v>
      </c>
      <c r="Q32" s="19">
        <v>1050</v>
      </c>
      <c r="R32" s="8">
        <f>(Q31+0.5*R31+0.2*R30)/1.6</f>
        <v>1126.4009596594522</v>
      </c>
      <c r="S32" s="19">
        <v>900</v>
      </c>
      <c r="T32" s="8">
        <f>(S31+0.5*T31+0.2*T30)/1.6</f>
        <v>804.43083615239175</v>
      </c>
      <c r="U32" s="13">
        <v>0.41</v>
      </c>
      <c r="V32" s="12">
        <v>0.34916902952255813</v>
      </c>
      <c r="W32" s="13">
        <v>0.42</v>
      </c>
      <c r="X32" s="12">
        <f>(W31+0.5*X31+0.2*X30)/1.6</f>
        <v>0.46796386410777935</v>
      </c>
      <c r="Y32" s="13">
        <v>0.31</v>
      </c>
      <c r="Z32" s="12">
        <f>(Y31+0.5*Z31+0.2*Z30)/1.6</f>
        <v>0.26597774852941908</v>
      </c>
      <c r="AA32" s="13">
        <v>0.31</v>
      </c>
      <c r="AB32" s="12">
        <f>(AA31+0.5*AB31+0.2*AB30)/1.6</f>
        <v>0.27569275608457855</v>
      </c>
      <c r="AC32" s="13">
        <v>0.5</v>
      </c>
      <c r="AD32" s="12">
        <f>(AC31+0.5*AD31+0.2*AD30)/1.6</f>
        <v>0.53409042926699268</v>
      </c>
      <c r="AE32" s="13">
        <v>0.41</v>
      </c>
      <c r="AF32" s="12">
        <f>(AE31+0.5*AF31+0.2*AF30)/1.6</f>
        <v>0.40375773351347072</v>
      </c>
      <c r="AG32" s="20"/>
      <c r="AH32" s="8">
        <f t="shared" si="22"/>
        <v>62.54623154508382</v>
      </c>
      <c r="AI32" s="20"/>
      <c r="AJ32" s="8">
        <f t="shared" si="21"/>
        <v>94.892783858582888</v>
      </c>
      <c r="AK32" s="20"/>
      <c r="AL32" s="8">
        <f t="shared" si="20"/>
        <v>129.66786464830483</v>
      </c>
      <c r="AM32" s="8">
        <v>296.66725322689445</v>
      </c>
      <c r="AN32" s="8">
        <v>1126.4009596594522</v>
      </c>
      <c r="AO32" s="12">
        <v>0.53409042926699268</v>
      </c>
      <c r="AP32" s="28">
        <v>0.1069</v>
      </c>
      <c r="AQ32" s="16">
        <v>9.4999999999999998E-3</v>
      </c>
      <c r="AR32" s="16">
        <v>1.7600000000000001E-2</v>
      </c>
      <c r="AS32" s="16">
        <v>6.0899999999999996E-2</v>
      </c>
      <c r="AT32" s="16"/>
      <c r="AU32" s="16">
        <v>3.5200000000000002E-2</v>
      </c>
      <c r="AV32" s="16">
        <v>4.0599999999999997E-2</v>
      </c>
      <c r="AW32" s="16"/>
      <c r="AX32" s="16">
        <v>5.1399999999999994E-2</v>
      </c>
      <c r="AY32" s="25">
        <f t="shared" si="0"/>
        <v>880</v>
      </c>
    </row>
    <row r="33" spans="1:51" x14ac:dyDescent="0.35">
      <c r="A33" s="15">
        <v>45597</v>
      </c>
      <c r="B33" s="16">
        <v>0.44740000000000002</v>
      </c>
      <c r="C33" s="17">
        <v>900</v>
      </c>
      <c r="D33" s="8">
        <v>979.5199554292567</v>
      </c>
      <c r="E33" s="18">
        <v>1270</v>
      </c>
      <c r="F33" s="8">
        <f>(E33+0.5*F32+0.2*F31)/1.5</f>
        <v>1397.1744010752757</v>
      </c>
      <c r="G33" s="18">
        <v>637</v>
      </c>
      <c r="H33" s="8">
        <f>(G32+0.5*H32+0.2*H31)/1.5</f>
        <v>684.12761766001279</v>
      </c>
      <c r="I33" s="18">
        <v>840</v>
      </c>
      <c r="J33" s="8">
        <f>(I32+0.5*J32+0.2*J31)/1.5</f>
        <v>934.52687392948621</v>
      </c>
      <c r="K33" s="18">
        <v>314</v>
      </c>
      <c r="L33" s="8">
        <f>(K32+0.5*L32+0.2*L31)/1.5</f>
        <v>116.43648781364958</v>
      </c>
      <c r="M33" s="18">
        <v>283</v>
      </c>
      <c r="N33" s="8">
        <f>(M32+0.5*N32+0.2*N31)/1.5</f>
        <v>258.67244409550102</v>
      </c>
      <c r="O33" s="18">
        <v>192</v>
      </c>
      <c r="P33" s="8">
        <f>(O32+0.5*P32+0.2*P31)/1.5</f>
        <v>435.30382167989757</v>
      </c>
      <c r="Q33" s="19">
        <v>1025</v>
      </c>
      <c r="R33" s="8">
        <f>(Q32+0.5*R32+0.2*R31)/1.5</f>
        <v>1224.8557316949341</v>
      </c>
      <c r="S33" s="19">
        <v>975</v>
      </c>
      <c r="T33" s="8">
        <f>(S32+0.5*T32+0.2*T31)/1.5</f>
        <v>991.04510860545031</v>
      </c>
      <c r="U33" s="13">
        <v>0.41</v>
      </c>
      <c r="V33" s="12">
        <v>0.44090965842393154</v>
      </c>
      <c r="W33" s="13">
        <v>0.45</v>
      </c>
      <c r="X33" s="12">
        <f>(W32+0.5*X32+0.2*X31)/1.5</f>
        <v>0.50034215170876084</v>
      </c>
      <c r="Y33" s="13">
        <v>0.28999999999999998</v>
      </c>
      <c r="Z33" s="12">
        <f>(Y32+0.5*Z32+0.2*Z31)/1.5</f>
        <v>0.31926330592927171</v>
      </c>
      <c r="AA33" s="13">
        <v>0.31</v>
      </c>
      <c r="AB33" s="12">
        <f>(AA32+0.5*AB32+0.2*AB31)/1.5</f>
        <v>0.33350537044438039</v>
      </c>
      <c r="AC33" s="13">
        <v>0.5</v>
      </c>
      <c r="AD33" s="12">
        <f>(AC32+0.5*AD32+0.2*AD31)/1.5</f>
        <v>0.5796466856714827</v>
      </c>
      <c r="AE33" s="13">
        <v>0.42</v>
      </c>
      <c r="AF33" s="12">
        <f>(AE32+0.5*AF32+0.2*AF31)/1.5</f>
        <v>0.46417221828180738</v>
      </c>
      <c r="AG33" s="20"/>
      <c r="AH33" s="8">
        <f t="shared" si="22"/>
        <v>31.210904263520845</v>
      </c>
      <c r="AI33" s="20"/>
      <c r="AJ33" s="8">
        <f t="shared" si="21"/>
        <v>57.198491816744678</v>
      </c>
      <c r="AK33" s="20"/>
      <c r="AL33" s="8">
        <f t="shared" si="20"/>
        <v>62.33492396363323</v>
      </c>
      <c r="AM33" s="8">
        <v>435.30382167989757</v>
      </c>
      <c r="AN33" s="8">
        <v>1224.8557316949341</v>
      </c>
      <c r="AO33" s="12">
        <v>0.5796466856714827</v>
      </c>
      <c r="AP33" s="28">
        <v>0.11779999999999999</v>
      </c>
      <c r="AQ33" s="16">
        <v>1.54E-2</v>
      </c>
      <c r="AR33" s="16">
        <v>1.6799999999999999E-2</v>
      </c>
      <c r="AS33" s="16">
        <v>5.1900000000000002E-2</v>
      </c>
      <c r="AT33" s="16"/>
      <c r="AU33" s="16">
        <v>2.52E-2</v>
      </c>
      <c r="AV33" s="16">
        <v>5.1900000000000002E-2</v>
      </c>
      <c r="AW33" s="16"/>
      <c r="AX33" s="16">
        <v>5.33E-2</v>
      </c>
      <c r="AY33" s="25">
        <f t="shared" si="0"/>
        <v>1220</v>
      </c>
    </row>
    <row r="34" spans="1:51" x14ac:dyDescent="0.35">
      <c r="A34" s="15">
        <v>45627</v>
      </c>
      <c r="B34" s="16">
        <v>0.49930000000000002</v>
      </c>
      <c r="C34" s="17">
        <v>975</v>
      </c>
      <c r="D34" s="8">
        <v>1087.8649437456752</v>
      </c>
      <c r="E34" s="18">
        <v>1295</v>
      </c>
      <c r="F34" s="8">
        <f>(E34+0.5*F33+0.2*F32)/1.55</f>
        <v>1443.7639980422307</v>
      </c>
      <c r="G34" s="18">
        <v>525</v>
      </c>
      <c r="H34" s="8">
        <f>(G33+0.5*H33+0.2*H32)/1.55</f>
        <v>695.35167338580436</v>
      </c>
      <c r="I34" s="18">
        <v>840</v>
      </c>
      <c r="J34" s="8">
        <f>(I33+0.5*J33+0.2*J32)/1.55</f>
        <v>945.53903610769657</v>
      </c>
      <c r="K34" s="18">
        <v>41</v>
      </c>
      <c r="L34" s="8">
        <f>(K33+0.5*L33+0.2*L32)/1.55</f>
        <v>253.0676254619282</v>
      </c>
      <c r="M34" s="18">
        <v>299</v>
      </c>
      <c r="N34" s="8">
        <f>(M33+0.5*N33+0.2*N32)/1.55</f>
        <v>304.30301464072863</v>
      </c>
      <c r="O34" s="18">
        <v>345</v>
      </c>
      <c r="P34" s="8">
        <f>(O33+0.5*P33+0.2*P32)/1.55</f>
        <v>297.71522063541278</v>
      </c>
      <c r="Q34" s="19">
        <v>1025</v>
      </c>
      <c r="R34" s="8">
        <f>(Q33+0.5*R33+0.2*R32)/1.55</f>
        <v>1201.7471340511984</v>
      </c>
      <c r="S34" s="19">
        <v>975</v>
      </c>
      <c r="T34" s="8">
        <f>(S33+0.5*T33+0.2*T32)/1.55</f>
        <v>1052.5217558278732</v>
      </c>
      <c r="U34" s="13">
        <v>0.42</v>
      </c>
      <c r="V34" s="12">
        <v>0.45179911942998535</v>
      </c>
      <c r="W34" s="13">
        <v>0.46</v>
      </c>
      <c r="X34" s="12">
        <f>(W33+0.5*X33+0.2*X32)/1.55</f>
        <v>0.51210570882318474</v>
      </c>
      <c r="Y34" s="13">
        <v>0.31</v>
      </c>
      <c r="Z34" s="12">
        <f>(Y33+0.5*Z33+0.2*Z32)/1.55</f>
        <v>0.32440464688420617</v>
      </c>
      <c r="AA34" s="13">
        <v>0.31</v>
      </c>
      <c r="AB34" s="12">
        <f>(AA33+0.5*AB33+0.2*AB32)/1.55</f>
        <v>0.34315563641232633</v>
      </c>
      <c r="AC34" s="13">
        <v>0.5</v>
      </c>
      <c r="AD34" s="12">
        <f>(AC33+0.5*AD33+0.2*AD32)/1.55</f>
        <v>0.57847834108976759</v>
      </c>
      <c r="AE34" s="13">
        <v>0.42</v>
      </c>
      <c r="AF34" s="12">
        <f>(AE33+0.5*AF33+0.2*AF32)/1.55</f>
        <v>0.47279848764103083</v>
      </c>
      <c r="AG34" s="20">
        <v>117.99464052325482</v>
      </c>
      <c r="AH34" s="8">
        <f t="shared" si="22"/>
        <v>18.74313229385146</v>
      </c>
      <c r="AI34" s="20"/>
      <c r="AJ34" s="8">
        <f t="shared" si="21"/>
        <v>31.718535120059283</v>
      </c>
      <c r="AK34" s="20"/>
      <c r="AL34" s="8">
        <f t="shared" si="20"/>
        <v>38.067356607651725</v>
      </c>
      <c r="AM34" s="8">
        <v>304.30301464072863</v>
      </c>
      <c r="AN34" s="8">
        <v>1270</v>
      </c>
      <c r="AO34" s="12">
        <v>0.57847834108976759</v>
      </c>
      <c r="AP34" s="28">
        <v>0.10929999999999999</v>
      </c>
      <c r="AQ34" s="30">
        <v>1.6200000000000003E-2</v>
      </c>
      <c r="AR34" s="30">
        <v>1.21E-2</v>
      </c>
      <c r="AS34" s="30">
        <v>6.0700000000000004E-2</v>
      </c>
      <c r="AT34" s="30"/>
      <c r="AU34" s="30">
        <v>2.8300000000000002E-2</v>
      </c>
      <c r="AV34" s="30">
        <v>4.3200000000000002E-2</v>
      </c>
      <c r="AW34" s="30"/>
      <c r="AX34" s="30">
        <v>5.5300000000000002E-2</v>
      </c>
      <c r="AY34" s="25">
        <f t="shared" si="0"/>
        <v>1270</v>
      </c>
    </row>
    <row r="35" spans="1:51" x14ac:dyDescent="0.35">
      <c r="A35" s="15">
        <v>45658</v>
      </c>
      <c r="B35" s="16">
        <v>0.51249999999999996</v>
      </c>
      <c r="C35" s="17">
        <v>975</v>
      </c>
      <c r="D35" s="8">
        <v>1224.8831878276351</v>
      </c>
      <c r="E35" s="18">
        <v>1220</v>
      </c>
      <c r="F35" s="8">
        <f>(E35+0.5*F34+0.2*F33)/1.55</f>
        <v>1433.1076640233359</v>
      </c>
      <c r="G35" s="18">
        <v>600</v>
      </c>
      <c r="H35" s="8">
        <f>(G34+0.5*H34+0.2*H33)/1.55</f>
        <v>651.29120014509976</v>
      </c>
      <c r="I35" s="18">
        <v>788</v>
      </c>
      <c r="J35" s="8">
        <f>(I34+0.5*J34+0.2*J33)/1.55</f>
        <v>967.53218892886809</v>
      </c>
      <c r="K35" s="18">
        <v>0</v>
      </c>
      <c r="L35" s="8">
        <f>(K34+0.5*L34+0.2*L33)/1.55</f>
        <v>123.1103937378671</v>
      </c>
      <c r="M35" s="18">
        <v>149</v>
      </c>
      <c r="N35" s="8">
        <f>(M34+0.5*N34+0.2*N33)/1.55</f>
        <v>324.44257815449322</v>
      </c>
      <c r="O35" s="18">
        <v>238</v>
      </c>
      <c r="P35" s="8">
        <f>(O34+0.5*P34+0.2*P33)/1.55</f>
        <v>374.78604816366834</v>
      </c>
      <c r="Q35" s="19">
        <v>1190</v>
      </c>
      <c r="R35" s="8">
        <f>(Q34+0.5*R34+0.2*R33)/1.55</f>
        <v>1206.9965892674747</v>
      </c>
      <c r="S35" s="19">
        <v>1200</v>
      </c>
      <c r="T35" s="8">
        <f>(S34+0.5*T34+0.2*T33)/1.55</f>
        <v>1096.4321933129204</v>
      </c>
      <c r="U35" s="13">
        <v>0.42</v>
      </c>
      <c r="V35" s="12">
        <v>0.47360096219340575</v>
      </c>
      <c r="W35" s="13">
        <v>0.42</v>
      </c>
      <c r="X35" s="12">
        <f>(W34+0.5*X34+0.2*X33)/1.55</f>
        <v>0.52652986113119005</v>
      </c>
      <c r="Y35" s="13">
        <v>0.34</v>
      </c>
      <c r="Z35" s="12">
        <f>(Y34+0.5*Z34+0.2*Z33)/1.55</f>
        <v>0.34584192556642412</v>
      </c>
      <c r="AA35" s="13">
        <v>0.31</v>
      </c>
      <c r="AB35" s="12">
        <f>(AA34+0.5*AB34+0.2*AB33)/1.55</f>
        <v>0.35372831760970275</v>
      </c>
      <c r="AC35" s="13">
        <v>0.43</v>
      </c>
      <c r="AD35" s="12">
        <f>(AC34+0.5*AD34+0.2*AD33)/1.55</f>
        <v>0.58397968237366471</v>
      </c>
      <c r="AE35" s="13">
        <v>0.47</v>
      </c>
      <c r="AF35" s="12">
        <f>(AE34+0.5*AF34+0.2*AF33)/1.55</f>
        <v>0.48337657256572703</v>
      </c>
      <c r="AG35" s="20"/>
      <c r="AH35" s="8">
        <f t="shared" si="22"/>
        <v>89.072258348589813</v>
      </c>
      <c r="AI35" s="20"/>
      <c r="AJ35" s="8">
        <f t="shared" si="21"/>
        <v>18.19931061558572</v>
      </c>
      <c r="AK35" s="20"/>
      <c r="AL35" s="8">
        <f t="shared" si="20"/>
        <v>21.00044206436834</v>
      </c>
      <c r="AM35" s="8">
        <v>374.78604816366834</v>
      </c>
      <c r="AN35" s="8">
        <v>1295</v>
      </c>
      <c r="AO35" s="12">
        <v>0.58397968237366471</v>
      </c>
      <c r="AP35" s="28">
        <v>0.1017</v>
      </c>
      <c r="AQ35" s="29">
        <v>9.5999999999999992E-3</v>
      </c>
      <c r="AR35" s="29">
        <v>1.7299999999999999E-2</v>
      </c>
      <c r="AS35" s="29">
        <v>4.6100000000000002E-2</v>
      </c>
      <c r="AT35" s="29"/>
      <c r="AU35" s="29">
        <v>3.4500000000000003E-2</v>
      </c>
      <c r="AV35" s="29">
        <v>4.2199999999999994E-2</v>
      </c>
      <c r="AW35" s="29"/>
      <c r="AX35" s="29">
        <v>6.3299999999999995E-2</v>
      </c>
      <c r="AY35" s="25">
        <f t="shared" si="0"/>
        <v>1295</v>
      </c>
    </row>
    <row r="36" spans="1:51" x14ac:dyDescent="0.35">
      <c r="A36" s="15">
        <v>45689</v>
      </c>
      <c r="B36" s="16">
        <v>0.48649999999999999</v>
      </c>
      <c r="C36" s="17">
        <v>975</v>
      </c>
      <c r="D36" s="8">
        <v>1289.2961304735377</v>
      </c>
      <c r="E36" s="18">
        <v>1167</v>
      </c>
      <c r="F36" s="8">
        <f>(E36+0.5*F35+0.2*F34)/1.55</f>
        <v>1401.4881494323315</v>
      </c>
      <c r="G36" s="18">
        <v>525</v>
      </c>
      <c r="H36" s="8">
        <f>(G35+0.5*H35+0.2*H34)/1.55</f>
        <v>686.91350629013607</v>
      </c>
      <c r="I36" s="18">
        <v>600</v>
      </c>
      <c r="J36" s="8">
        <f>(I35+0.5*J35+0.2*J34)/1.55</f>
        <v>942.49929141030532</v>
      </c>
      <c r="K36" s="18">
        <v>2</v>
      </c>
      <c r="L36" s="8">
        <f>(K35+0.5*L35+0.2*L34)/1.55</f>
        <v>72.366917394399479</v>
      </c>
      <c r="M36" s="18">
        <v>162</v>
      </c>
      <c r="N36" s="8">
        <f>(M35+0.5*N35+0.2*N34)/1.55</f>
        <v>240.05283355186603</v>
      </c>
      <c r="O36" s="18">
        <v>0</v>
      </c>
      <c r="P36" s="8">
        <f>(O35+0.5*P35+0.2*P34)/1.55</f>
        <v>312.86197948962365</v>
      </c>
      <c r="Q36" s="19">
        <v>1000</v>
      </c>
      <c r="R36" s="8">
        <f>(Q35+0.5*R35+0.2*R34)/1.55</f>
        <v>1312.1598202864368</v>
      </c>
      <c r="S36" s="19">
        <v>675</v>
      </c>
      <c r="T36" s="8">
        <f>(S35+0.5*T35+0.2*T34)/1.55</f>
        <v>1263.690611498087</v>
      </c>
      <c r="U36" s="13">
        <v>0.42</v>
      </c>
      <c r="V36" s="12">
        <v>0.48203890644045155</v>
      </c>
      <c r="W36" s="13">
        <v>0.43</v>
      </c>
      <c r="X36" s="12">
        <f>(W35+0.5*X35+0.2*X34)/1.55</f>
        <v>0.50689424021305285</v>
      </c>
      <c r="Y36" s="13">
        <v>0.31</v>
      </c>
      <c r="Z36" s="12">
        <f>(Y35+0.5*Z35+0.2*Z34)/1.55</f>
        <v>0.37277541429680855</v>
      </c>
      <c r="AA36" s="13">
        <v>0.27</v>
      </c>
      <c r="AB36" s="12">
        <f>(AA35+0.5*AB35+0.2*AB34)/1.55</f>
        <v>0.35838405554020425</v>
      </c>
      <c r="AC36" s="13">
        <v>0.42</v>
      </c>
      <c r="AD36" s="12">
        <f>(AC35+0.5*AD35+0.2*AD34)/1.55</f>
        <v>0.54044226413211993</v>
      </c>
      <c r="AE36" s="13">
        <v>0.41</v>
      </c>
      <c r="AF36" s="12">
        <f>(AE35+0.5*AF35+0.2*AF34)/1.55</f>
        <v>0.52015998955552878</v>
      </c>
      <c r="AG36" s="20">
        <v>197.03963215480115</v>
      </c>
      <c r="AH36" s="8">
        <f t="shared" si="22"/>
        <v>32.189837088710128</v>
      </c>
      <c r="AI36" s="20"/>
      <c r="AJ36" s="8">
        <f t="shared" si="21"/>
        <v>10.295574887869812</v>
      </c>
      <c r="AK36" s="20">
        <v>371.07171291640282</v>
      </c>
      <c r="AL36" s="8">
        <f t="shared" si="20"/>
        <v>12.075794902476344</v>
      </c>
      <c r="AM36" s="8">
        <v>312.86197948962365</v>
      </c>
      <c r="AN36" s="8">
        <v>1312.1598202864368</v>
      </c>
      <c r="AO36" s="12">
        <v>0.54044226413211993</v>
      </c>
      <c r="AP36" s="28">
        <v>0.12380000000000001</v>
      </c>
      <c r="AQ36" s="16">
        <v>1.2800000000000001E-2</v>
      </c>
      <c r="AR36" s="16">
        <v>2.2799999999999997E-2</v>
      </c>
      <c r="AS36" s="16">
        <v>6.2600000000000003E-2</v>
      </c>
      <c r="AT36" s="16"/>
      <c r="AU36" s="16">
        <v>2.9900000000000003E-2</v>
      </c>
      <c r="AV36" s="16">
        <v>3.27E-2</v>
      </c>
      <c r="AW36" s="16"/>
      <c r="AX36" s="16">
        <v>4.8399999999999999E-2</v>
      </c>
      <c r="AY36" s="25">
        <f t="shared" si="0"/>
        <v>1220</v>
      </c>
    </row>
    <row r="37" spans="1:51" x14ac:dyDescent="0.35">
      <c r="A37" s="15">
        <v>45717</v>
      </c>
      <c r="B37" s="16">
        <v>0.45520000000000005</v>
      </c>
      <c r="C37" s="17">
        <v>900</v>
      </c>
      <c r="D37" s="8">
        <v>1331.8747877159258</v>
      </c>
      <c r="E37" s="18">
        <v>1285</v>
      </c>
      <c r="F37" s="8">
        <f>(E37+0.5*F36+0.2*F35)/1.55</f>
        <v>1466.0423274327957</v>
      </c>
      <c r="G37" s="18">
        <v>450</v>
      </c>
      <c r="H37" s="8">
        <f>(G36+0.5*H36+0.2*H35)/1.55</f>
        <v>644.33225366070189</v>
      </c>
      <c r="I37" s="18">
        <v>700</v>
      </c>
      <c r="J37" s="8">
        <f>(I36+0.5*J36+0.2*J35)/1.55</f>
        <v>815.97166676833956</v>
      </c>
      <c r="K37" s="18">
        <v>313</v>
      </c>
      <c r="L37" s="8">
        <f>(K36+0.5*L36+0.2*L35)/1.55</f>
        <v>40.519701577273011</v>
      </c>
      <c r="M37" s="18">
        <v>280</v>
      </c>
      <c r="N37" s="8">
        <f>(M36+0.5*N36+0.2*N35)/1.55</f>
        <v>223.81608542376236</v>
      </c>
      <c r="O37" s="18">
        <v>1</v>
      </c>
      <c r="P37" s="8">
        <f>(O36+0.5*P36+0.2*P35)/1.55</f>
        <v>149.2827092758358</v>
      </c>
      <c r="Q37" s="19">
        <v>1000</v>
      </c>
      <c r="R37" s="8">
        <f>(Q36+0.5*R36+0.2*R35)/1.55</f>
        <v>1224.1801470946539</v>
      </c>
      <c r="S37" s="19">
        <v>1537</v>
      </c>
      <c r="T37" s="8">
        <f>(S36+0.5*T36+0.2*T35)/1.55</f>
        <v>984.60112542685647</v>
      </c>
      <c r="U37" s="13">
        <v>0.41</v>
      </c>
      <c r="V37" s="12">
        <v>0.48757396494123029</v>
      </c>
      <c r="W37" s="13">
        <v>0.48</v>
      </c>
      <c r="X37" s="12">
        <f>(W36+0.5*X36+0.2*X35)/1.55</f>
        <v>0.5088729627953319</v>
      </c>
      <c r="Y37" s="13">
        <v>0.27</v>
      </c>
      <c r="Z37" s="12">
        <f>(Y36+0.5*Z36+0.2*Z35)/1.55</f>
        <v>0.36487489823334779</v>
      </c>
      <c r="AA37" s="13">
        <v>0.31</v>
      </c>
      <c r="AB37" s="12">
        <f>(AA36+0.5*AB36+0.2*AB35)/1.55</f>
        <v>0.33544367180131784</v>
      </c>
      <c r="AC37" s="13">
        <v>0.42</v>
      </c>
      <c r="AD37" s="12">
        <f>(AC36+0.5*AD36+0.2*AD35)/1.55</f>
        <v>0.52065617325212443</v>
      </c>
      <c r="AE37" s="13">
        <v>0.52</v>
      </c>
      <c r="AF37" s="12">
        <f>(AE36+0.5*AF36+0.2*AF35)/1.55</f>
        <v>0.49468084470381274</v>
      </c>
      <c r="AG37" s="20">
        <v>490.60394338992347</v>
      </c>
      <c r="AH37" s="8">
        <f t="shared" si="22"/>
        <v>153.96600157924945</v>
      </c>
      <c r="AI37" s="20"/>
      <c r="AJ37" s="8">
        <f t="shared" si="21"/>
        <v>5.8584330447013668</v>
      </c>
      <c r="AK37" s="20">
        <v>394.71742139304013</v>
      </c>
      <c r="AL37" s="8">
        <f>(AK36+0.5*AL36+0.2*AL35)/1</f>
        <v>381.30969878051462</v>
      </c>
      <c r="AM37" s="8">
        <v>381.30969878051462</v>
      </c>
      <c r="AN37" s="8">
        <v>1224.1801470946539</v>
      </c>
      <c r="AO37" s="12">
        <v>0.52065617325212443</v>
      </c>
      <c r="AP37" s="28">
        <v>0.1381</v>
      </c>
      <c r="AQ37" s="16">
        <v>9.8999999999999991E-3</v>
      </c>
      <c r="AR37" s="16">
        <v>2.1000000000000001E-2</v>
      </c>
      <c r="AS37" s="16">
        <v>5.7500000000000002E-2</v>
      </c>
      <c r="AT37" s="16"/>
      <c r="AU37" s="16">
        <v>1.9900000000000001E-2</v>
      </c>
      <c r="AV37" s="16">
        <v>4.4199999999999996E-2</v>
      </c>
      <c r="AW37" s="16"/>
      <c r="AX37" s="16">
        <v>5.6399999999999999E-2</v>
      </c>
      <c r="AY37" s="25">
        <f t="shared" si="0"/>
        <v>1167</v>
      </c>
    </row>
    <row r="38" spans="1:51" x14ac:dyDescent="0.35"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1" x14ac:dyDescent="0.35">
      <c r="AP39" s="12"/>
      <c r="AQ39" s="12"/>
      <c r="AR39" s="12"/>
      <c r="AS39" s="12"/>
      <c r="AT39" s="12"/>
      <c r="AU39" s="12"/>
      <c r="AV39" s="12"/>
      <c r="AW39" s="12"/>
      <c r="AX3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Piyush Kumar</cp:lastModifiedBy>
  <dcterms:created xsi:type="dcterms:W3CDTF">2025-10-07T02:57:27Z</dcterms:created>
  <dcterms:modified xsi:type="dcterms:W3CDTF">2025-10-09T05:38:46Z</dcterms:modified>
</cp:coreProperties>
</file>