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ngLe\Dropbox\_Technical In-progress\TAMU Courses\Course Material\MEEN 646 Aerothermodynamic of Turbomachinery\Module3\Code\"/>
    </mc:Choice>
  </mc:AlternateContent>
  <bookViews>
    <workbookView xWindow="0" yWindow="0" windowWidth="8586" windowHeight="816" tabRatio="500"/>
  </bookViews>
  <sheets>
    <sheet name="Tables" sheetId="6" r:id="rId1"/>
    <sheet name="Plots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6" l="1"/>
  <c r="F3" i="6"/>
  <c r="T3" i="6"/>
  <c r="AH4" i="6"/>
  <c r="AO4" i="6"/>
  <c r="AM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M5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N4" i="6"/>
  <c r="AK4" i="6"/>
  <c r="AL4" i="6"/>
  <c r="AI4" i="6"/>
  <c r="B8" i="6"/>
  <c r="B7" i="6"/>
  <c r="F2" i="6"/>
  <c r="B16" i="6"/>
  <c r="B18" i="6"/>
  <c r="B22" i="6"/>
  <c r="B23" i="6"/>
  <c r="B24" i="6"/>
  <c r="B17" i="6"/>
  <c r="B19" i="6"/>
  <c r="B20" i="6"/>
  <c r="B15" i="6"/>
  <c r="AA3" i="6"/>
  <c r="G2" i="6"/>
  <c r="AB3" i="6"/>
  <c r="N3" i="6"/>
  <c r="G3" i="6"/>
  <c r="U3" i="6"/>
  <c r="H2" i="6"/>
  <c r="AC3" i="6"/>
  <c r="O3" i="6"/>
  <c r="H3" i="6"/>
  <c r="V3" i="6"/>
  <c r="I2" i="6"/>
  <c r="AD3" i="6"/>
  <c r="P3" i="6"/>
  <c r="I3" i="6"/>
  <c r="W3" i="6"/>
  <c r="J2" i="6"/>
  <c r="AE3" i="6"/>
  <c r="Q3" i="6"/>
  <c r="J3" i="6"/>
  <c r="X3" i="6"/>
  <c r="K2" i="6"/>
  <c r="AF3" i="6"/>
  <c r="R3" i="6"/>
  <c r="K3" i="6"/>
  <c r="Y3" i="6"/>
  <c r="AI54" i="6"/>
  <c r="AP54" i="6"/>
  <c r="AN54" i="6"/>
  <c r="AK54" i="6"/>
  <c r="AL54" i="6"/>
  <c r="AJ54" i="6"/>
  <c r="E4" i="6"/>
  <c r="E5" i="6"/>
  <c r="AA5" i="6"/>
  <c r="M5" i="6"/>
  <c r="F5" i="6"/>
  <c r="T5" i="6"/>
  <c r="AB5" i="6"/>
  <c r="N5" i="6"/>
  <c r="G5" i="6"/>
  <c r="U5" i="6"/>
  <c r="AC5" i="6"/>
  <c r="O5" i="6"/>
  <c r="H5" i="6"/>
  <c r="V5" i="6"/>
  <c r="AD5" i="6"/>
  <c r="P5" i="6"/>
  <c r="I5" i="6"/>
  <c r="W5" i="6"/>
  <c r="AE5" i="6"/>
  <c r="Q5" i="6"/>
  <c r="J5" i="6"/>
  <c r="X5" i="6"/>
  <c r="AF5" i="6"/>
  <c r="R5" i="6"/>
  <c r="K5" i="6"/>
  <c r="Y5" i="6"/>
  <c r="AH6" i="6"/>
  <c r="AI6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F39" i="6"/>
  <c r="G39" i="6"/>
  <c r="H39" i="6"/>
  <c r="I39" i="6"/>
  <c r="J39" i="6"/>
  <c r="K39" i="6"/>
  <c r="E40" i="6"/>
  <c r="F40" i="6"/>
  <c r="G40" i="6"/>
  <c r="H40" i="6"/>
  <c r="I40" i="6"/>
  <c r="J40" i="6"/>
  <c r="K40" i="6"/>
  <c r="E41" i="6"/>
  <c r="F41" i="6"/>
  <c r="G41" i="6"/>
  <c r="H41" i="6"/>
  <c r="I41" i="6"/>
  <c r="J41" i="6"/>
  <c r="K41" i="6"/>
  <c r="E42" i="6"/>
  <c r="F42" i="6"/>
  <c r="G42" i="6"/>
  <c r="H42" i="6"/>
  <c r="I42" i="6"/>
  <c r="J42" i="6"/>
  <c r="K42" i="6"/>
  <c r="E43" i="6"/>
  <c r="F43" i="6"/>
  <c r="G43" i="6"/>
  <c r="H43" i="6"/>
  <c r="I43" i="6"/>
  <c r="J43" i="6"/>
  <c r="K43" i="6"/>
  <c r="E44" i="6"/>
  <c r="F44" i="6"/>
  <c r="G44" i="6"/>
  <c r="H44" i="6"/>
  <c r="I44" i="6"/>
  <c r="J44" i="6"/>
  <c r="K44" i="6"/>
  <c r="E45" i="6"/>
  <c r="F45" i="6"/>
  <c r="G45" i="6"/>
  <c r="H45" i="6"/>
  <c r="I45" i="6"/>
  <c r="J45" i="6"/>
  <c r="K45" i="6"/>
  <c r="E46" i="6"/>
  <c r="F46" i="6"/>
  <c r="G46" i="6"/>
  <c r="H46" i="6"/>
  <c r="I46" i="6"/>
  <c r="J46" i="6"/>
  <c r="K46" i="6"/>
  <c r="E47" i="6"/>
  <c r="F47" i="6"/>
  <c r="G47" i="6"/>
  <c r="H47" i="6"/>
  <c r="I47" i="6"/>
  <c r="J47" i="6"/>
  <c r="K47" i="6"/>
  <c r="E48" i="6"/>
  <c r="F48" i="6"/>
  <c r="G48" i="6"/>
  <c r="H48" i="6"/>
  <c r="I48" i="6"/>
  <c r="J48" i="6"/>
  <c r="K48" i="6"/>
  <c r="E49" i="6"/>
  <c r="F49" i="6"/>
  <c r="G49" i="6"/>
  <c r="H49" i="6"/>
  <c r="I49" i="6"/>
  <c r="J49" i="6"/>
  <c r="K49" i="6"/>
  <c r="E50" i="6"/>
  <c r="F50" i="6"/>
  <c r="G50" i="6"/>
  <c r="H50" i="6"/>
  <c r="I50" i="6"/>
  <c r="J50" i="6"/>
  <c r="K50" i="6"/>
  <c r="E51" i="6"/>
  <c r="F51" i="6"/>
  <c r="G51" i="6"/>
  <c r="H51" i="6"/>
  <c r="I51" i="6"/>
  <c r="J51" i="6"/>
  <c r="K51" i="6"/>
  <c r="E52" i="6"/>
  <c r="F52" i="6"/>
  <c r="G52" i="6"/>
  <c r="H52" i="6"/>
  <c r="I52" i="6"/>
  <c r="J52" i="6"/>
  <c r="K52" i="6"/>
  <c r="E53" i="6"/>
  <c r="F53" i="6"/>
  <c r="G53" i="6"/>
  <c r="H53" i="6"/>
  <c r="I53" i="6"/>
  <c r="J53" i="6"/>
  <c r="K53" i="6"/>
  <c r="F29" i="6"/>
  <c r="G29" i="6"/>
  <c r="H29" i="6"/>
  <c r="I29" i="6"/>
  <c r="J29" i="6"/>
  <c r="K29" i="6"/>
  <c r="F30" i="6"/>
  <c r="G30" i="6"/>
  <c r="H30" i="6"/>
  <c r="I30" i="6"/>
  <c r="J30" i="6"/>
  <c r="K30" i="6"/>
  <c r="F31" i="6"/>
  <c r="G31" i="6"/>
  <c r="H31" i="6"/>
  <c r="I31" i="6"/>
  <c r="J31" i="6"/>
  <c r="K31" i="6"/>
  <c r="F32" i="6"/>
  <c r="G32" i="6"/>
  <c r="H32" i="6"/>
  <c r="I32" i="6"/>
  <c r="J32" i="6"/>
  <c r="K32" i="6"/>
  <c r="F33" i="6"/>
  <c r="G33" i="6"/>
  <c r="H33" i="6"/>
  <c r="I33" i="6"/>
  <c r="J33" i="6"/>
  <c r="K33" i="6"/>
  <c r="F34" i="6"/>
  <c r="G34" i="6"/>
  <c r="H34" i="6"/>
  <c r="I34" i="6"/>
  <c r="J34" i="6"/>
  <c r="K34" i="6"/>
  <c r="F35" i="6"/>
  <c r="G35" i="6"/>
  <c r="H35" i="6"/>
  <c r="I35" i="6"/>
  <c r="J35" i="6"/>
  <c r="K35" i="6"/>
  <c r="F36" i="6"/>
  <c r="G36" i="6"/>
  <c r="H36" i="6"/>
  <c r="I36" i="6"/>
  <c r="J36" i="6"/>
  <c r="K36" i="6"/>
  <c r="F37" i="6"/>
  <c r="G37" i="6"/>
  <c r="H37" i="6"/>
  <c r="I37" i="6"/>
  <c r="J37" i="6"/>
  <c r="K37" i="6"/>
  <c r="F38" i="6"/>
  <c r="G38" i="6"/>
  <c r="H38" i="6"/>
  <c r="I38" i="6"/>
  <c r="J38" i="6"/>
  <c r="K38" i="6"/>
  <c r="F4" i="6"/>
  <c r="G4" i="6"/>
  <c r="H4" i="6"/>
  <c r="I4" i="6"/>
  <c r="J4" i="6"/>
  <c r="K4" i="6"/>
  <c r="F6" i="6"/>
  <c r="G6" i="6"/>
  <c r="H6" i="6"/>
  <c r="I6" i="6"/>
  <c r="J6" i="6"/>
  <c r="K6" i="6"/>
  <c r="F7" i="6"/>
  <c r="G7" i="6"/>
  <c r="H7" i="6"/>
  <c r="I7" i="6"/>
  <c r="J7" i="6"/>
  <c r="K7" i="6"/>
  <c r="F8" i="6"/>
  <c r="G8" i="6"/>
  <c r="H8" i="6"/>
  <c r="I8" i="6"/>
  <c r="J8" i="6"/>
  <c r="K8" i="6"/>
  <c r="F9" i="6"/>
  <c r="G9" i="6"/>
  <c r="H9" i="6"/>
  <c r="I9" i="6"/>
  <c r="J9" i="6"/>
  <c r="K9" i="6"/>
  <c r="F10" i="6"/>
  <c r="G10" i="6"/>
  <c r="H10" i="6"/>
  <c r="I10" i="6"/>
  <c r="J10" i="6"/>
  <c r="K10" i="6"/>
  <c r="F11" i="6"/>
  <c r="G11" i="6"/>
  <c r="H11" i="6"/>
  <c r="I11" i="6"/>
  <c r="J11" i="6"/>
  <c r="K11" i="6"/>
  <c r="F12" i="6"/>
  <c r="G12" i="6"/>
  <c r="H12" i="6"/>
  <c r="I12" i="6"/>
  <c r="J12" i="6"/>
  <c r="K12" i="6"/>
  <c r="F13" i="6"/>
  <c r="G13" i="6"/>
  <c r="H13" i="6"/>
  <c r="I13" i="6"/>
  <c r="J13" i="6"/>
  <c r="K13" i="6"/>
  <c r="F14" i="6"/>
  <c r="G14" i="6"/>
  <c r="H14" i="6"/>
  <c r="I14" i="6"/>
  <c r="J14" i="6"/>
  <c r="K14" i="6"/>
  <c r="F15" i="6"/>
  <c r="G15" i="6"/>
  <c r="H15" i="6"/>
  <c r="I15" i="6"/>
  <c r="J15" i="6"/>
  <c r="K15" i="6"/>
  <c r="F16" i="6"/>
  <c r="G16" i="6"/>
  <c r="H16" i="6"/>
  <c r="I16" i="6"/>
  <c r="J16" i="6"/>
  <c r="K16" i="6"/>
  <c r="F17" i="6"/>
  <c r="G17" i="6"/>
  <c r="H17" i="6"/>
  <c r="I17" i="6"/>
  <c r="J17" i="6"/>
  <c r="K17" i="6"/>
  <c r="F18" i="6"/>
  <c r="G18" i="6"/>
  <c r="H18" i="6"/>
  <c r="I18" i="6"/>
  <c r="J18" i="6"/>
  <c r="K18" i="6"/>
  <c r="F19" i="6"/>
  <c r="G19" i="6"/>
  <c r="H19" i="6"/>
  <c r="I19" i="6"/>
  <c r="J19" i="6"/>
  <c r="K19" i="6"/>
  <c r="F20" i="6"/>
  <c r="G20" i="6"/>
  <c r="H20" i="6"/>
  <c r="I20" i="6"/>
  <c r="J20" i="6"/>
  <c r="K20" i="6"/>
  <c r="F21" i="6"/>
  <c r="G21" i="6"/>
  <c r="H21" i="6"/>
  <c r="I21" i="6"/>
  <c r="J21" i="6"/>
  <c r="K21" i="6"/>
  <c r="F22" i="6"/>
  <c r="G22" i="6"/>
  <c r="H22" i="6"/>
  <c r="I22" i="6"/>
  <c r="J22" i="6"/>
  <c r="K22" i="6"/>
  <c r="F23" i="6"/>
  <c r="G23" i="6"/>
  <c r="H23" i="6"/>
  <c r="I23" i="6"/>
  <c r="J23" i="6"/>
  <c r="K23" i="6"/>
  <c r="F24" i="6"/>
  <c r="G24" i="6"/>
  <c r="H24" i="6"/>
  <c r="I24" i="6"/>
  <c r="J24" i="6"/>
  <c r="K24" i="6"/>
  <c r="F25" i="6"/>
  <c r="G25" i="6"/>
  <c r="H25" i="6"/>
  <c r="I25" i="6"/>
  <c r="J25" i="6"/>
  <c r="K25" i="6"/>
  <c r="F26" i="6"/>
  <c r="G26" i="6"/>
  <c r="H26" i="6"/>
  <c r="I26" i="6"/>
  <c r="J26" i="6"/>
  <c r="K26" i="6"/>
  <c r="F27" i="6"/>
  <c r="G27" i="6"/>
  <c r="H27" i="6"/>
  <c r="I27" i="6"/>
  <c r="J27" i="6"/>
  <c r="K27" i="6"/>
  <c r="F28" i="6"/>
  <c r="G28" i="6"/>
  <c r="H28" i="6"/>
  <c r="I28" i="6"/>
  <c r="J28" i="6"/>
  <c r="K28" i="6"/>
  <c r="AA4" i="6"/>
  <c r="M4" i="6"/>
  <c r="T4" i="6"/>
  <c r="AB4" i="6"/>
  <c r="N4" i="6"/>
  <c r="U4" i="6"/>
  <c r="AC4" i="6"/>
  <c r="O4" i="6"/>
  <c r="V4" i="6"/>
  <c r="AD4" i="6"/>
  <c r="P4" i="6"/>
  <c r="W4" i="6"/>
  <c r="AE4" i="6"/>
  <c r="Q4" i="6"/>
  <c r="X4" i="6"/>
  <c r="AF4" i="6"/>
  <c r="R4" i="6"/>
  <c r="Y4" i="6"/>
  <c r="AH5" i="6"/>
  <c r="AI5" i="6"/>
  <c r="AA6" i="6"/>
  <c r="M6" i="6"/>
  <c r="T6" i="6"/>
  <c r="AB6" i="6"/>
  <c r="N6" i="6"/>
  <c r="U6" i="6"/>
  <c r="AC6" i="6"/>
  <c r="O6" i="6"/>
  <c r="V6" i="6"/>
  <c r="AD6" i="6"/>
  <c r="P6" i="6"/>
  <c r="W6" i="6"/>
  <c r="AE6" i="6"/>
  <c r="Q6" i="6"/>
  <c r="X6" i="6"/>
  <c r="AF6" i="6"/>
  <c r="R6" i="6"/>
  <c r="Y6" i="6"/>
  <c r="AH7" i="6"/>
  <c r="AI7" i="6"/>
  <c r="AA7" i="6"/>
  <c r="M7" i="6"/>
  <c r="T7" i="6"/>
  <c r="AB7" i="6"/>
  <c r="N7" i="6"/>
  <c r="U7" i="6"/>
  <c r="AC7" i="6"/>
  <c r="O7" i="6"/>
  <c r="V7" i="6"/>
  <c r="AD7" i="6"/>
  <c r="P7" i="6"/>
  <c r="W7" i="6"/>
  <c r="AE7" i="6"/>
  <c r="Q7" i="6"/>
  <c r="X7" i="6"/>
  <c r="AF7" i="6"/>
  <c r="R7" i="6"/>
  <c r="Y7" i="6"/>
  <c r="AH8" i="6"/>
  <c r="AI8" i="6"/>
  <c r="AA8" i="6"/>
  <c r="M8" i="6"/>
  <c r="T8" i="6"/>
  <c r="AB8" i="6"/>
  <c r="N8" i="6"/>
  <c r="U8" i="6"/>
  <c r="AC8" i="6"/>
  <c r="O8" i="6"/>
  <c r="V8" i="6"/>
  <c r="AD8" i="6"/>
  <c r="P8" i="6"/>
  <c r="W8" i="6"/>
  <c r="AE8" i="6"/>
  <c r="Q8" i="6"/>
  <c r="X8" i="6"/>
  <c r="AF8" i="6"/>
  <c r="R8" i="6"/>
  <c r="Y8" i="6"/>
  <c r="AH9" i="6"/>
  <c r="AI9" i="6"/>
  <c r="AA9" i="6"/>
  <c r="M9" i="6"/>
  <c r="T9" i="6"/>
  <c r="AB9" i="6"/>
  <c r="N9" i="6"/>
  <c r="U9" i="6"/>
  <c r="AC9" i="6"/>
  <c r="O9" i="6"/>
  <c r="V9" i="6"/>
  <c r="AD9" i="6"/>
  <c r="P9" i="6"/>
  <c r="W9" i="6"/>
  <c r="AE9" i="6"/>
  <c r="Q9" i="6"/>
  <c r="X9" i="6"/>
  <c r="AF9" i="6"/>
  <c r="R9" i="6"/>
  <c r="Y9" i="6"/>
  <c r="AH10" i="6"/>
  <c r="AI10" i="6"/>
  <c r="AA10" i="6"/>
  <c r="M10" i="6"/>
  <c r="T10" i="6"/>
  <c r="AB10" i="6"/>
  <c r="N10" i="6"/>
  <c r="U10" i="6"/>
  <c r="AC10" i="6"/>
  <c r="O10" i="6"/>
  <c r="V10" i="6"/>
  <c r="AD10" i="6"/>
  <c r="P10" i="6"/>
  <c r="W10" i="6"/>
  <c r="AE10" i="6"/>
  <c r="Q10" i="6"/>
  <c r="X10" i="6"/>
  <c r="AF10" i="6"/>
  <c r="R10" i="6"/>
  <c r="Y10" i="6"/>
  <c r="AH11" i="6"/>
  <c r="AI11" i="6"/>
  <c r="AA11" i="6"/>
  <c r="M11" i="6"/>
  <c r="T11" i="6"/>
  <c r="AB11" i="6"/>
  <c r="N11" i="6"/>
  <c r="U11" i="6"/>
  <c r="AC11" i="6"/>
  <c r="O11" i="6"/>
  <c r="V11" i="6"/>
  <c r="AD11" i="6"/>
  <c r="P11" i="6"/>
  <c r="W11" i="6"/>
  <c r="AE11" i="6"/>
  <c r="Q11" i="6"/>
  <c r="X11" i="6"/>
  <c r="AF11" i="6"/>
  <c r="R11" i="6"/>
  <c r="Y11" i="6"/>
  <c r="AH12" i="6"/>
  <c r="AI12" i="6"/>
  <c r="AA12" i="6"/>
  <c r="M12" i="6"/>
  <c r="T12" i="6"/>
  <c r="AB12" i="6"/>
  <c r="N12" i="6"/>
  <c r="U12" i="6"/>
  <c r="AC12" i="6"/>
  <c r="O12" i="6"/>
  <c r="V12" i="6"/>
  <c r="AD12" i="6"/>
  <c r="P12" i="6"/>
  <c r="W12" i="6"/>
  <c r="AE12" i="6"/>
  <c r="Q12" i="6"/>
  <c r="X12" i="6"/>
  <c r="AF12" i="6"/>
  <c r="R12" i="6"/>
  <c r="Y12" i="6"/>
  <c r="AH13" i="6"/>
  <c r="AI13" i="6"/>
  <c r="AA13" i="6"/>
  <c r="M13" i="6"/>
  <c r="T13" i="6"/>
  <c r="AB13" i="6"/>
  <c r="N13" i="6"/>
  <c r="U13" i="6"/>
  <c r="AC13" i="6"/>
  <c r="O13" i="6"/>
  <c r="V13" i="6"/>
  <c r="AD13" i="6"/>
  <c r="P13" i="6"/>
  <c r="W13" i="6"/>
  <c r="AE13" i="6"/>
  <c r="Q13" i="6"/>
  <c r="X13" i="6"/>
  <c r="AF13" i="6"/>
  <c r="R13" i="6"/>
  <c r="Y13" i="6"/>
  <c r="AH14" i="6"/>
  <c r="AI14" i="6"/>
  <c r="AA14" i="6"/>
  <c r="M14" i="6"/>
  <c r="T14" i="6"/>
  <c r="AB14" i="6"/>
  <c r="N14" i="6"/>
  <c r="U14" i="6"/>
  <c r="AC14" i="6"/>
  <c r="O14" i="6"/>
  <c r="V14" i="6"/>
  <c r="AD14" i="6"/>
  <c r="P14" i="6"/>
  <c r="W14" i="6"/>
  <c r="AE14" i="6"/>
  <c r="Q14" i="6"/>
  <c r="X14" i="6"/>
  <c r="AF14" i="6"/>
  <c r="R14" i="6"/>
  <c r="Y14" i="6"/>
  <c r="AH15" i="6"/>
  <c r="AI15" i="6"/>
  <c r="AA15" i="6"/>
  <c r="M15" i="6"/>
  <c r="T15" i="6"/>
  <c r="AB15" i="6"/>
  <c r="N15" i="6"/>
  <c r="U15" i="6"/>
  <c r="AC15" i="6"/>
  <c r="O15" i="6"/>
  <c r="V15" i="6"/>
  <c r="AD15" i="6"/>
  <c r="P15" i="6"/>
  <c r="W15" i="6"/>
  <c r="AE15" i="6"/>
  <c r="Q15" i="6"/>
  <c r="X15" i="6"/>
  <c r="AF15" i="6"/>
  <c r="R15" i="6"/>
  <c r="Y15" i="6"/>
  <c r="AH16" i="6"/>
  <c r="AI16" i="6"/>
  <c r="AA16" i="6"/>
  <c r="M16" i="6"/>
  <c r="T16" i="6"/>
  <c r="AB16" i="6"/>
  <c r="N16" i="6"/>
  <c r="U16" i="6"/>
  <c r="AC16" i="6"/>
  <c r="O16" i="6"/>
  <c r="V16" i="6"/>
  <c r="AD16" i="6"/>
  <c r="P16" i="6"/>
  <c r="W16" i="6"/>
  <c r="AE16" i="6"/>
  <c r="Q16" i="6"/>
  <c r="X16" i="6"/>
  <c r="AF16" i="6"/>
  <c r="R16" i="6"/>
  <c r="Y16" i="6"/>
  <c r="AH17" i="6"/>
  <c r="AI17" i="6"/>
  <c r="AA17" i="6"/>
  <c r="M17" i="6"/>
  <c r="T17" i="6"/>
  <c r="AB17" i="6"/>
  <c r="N17" i="6"/>
  <c r="U17" i="6"/>
  <c r="AC17" i="6"/>
  <c r="O17" i="6"/>
  <c r="V17" i="6"/>
  <c r="AD17" i="6"/>
  <c r="P17" i="6"/>
  <c r="W17" i="6"/>
  <c r="AE17" i="6"/>
  <c r="Q17" i="6"/>
  <c r="X17" i="6"/>
  <c r="AF17" i="6"/>
  <c r="R17" i="6"/>
  <c r="Y17" i="6"/>
  <c r="AH18" i="6"/>
  <c r="AI18" i="6"/>
  <c r="AA18" i="6"/>
  <c r="M18" i="6"/>
  <c r="T18" i="6"/>
  <c r="AB18" i="6"/>
  <c r="N18" i="6"/>
  <c r="U18" i="6"/>
  <c r="AC18" i="6"/>
  <c r="O18" i="6"/>
  <c r="V18" i="6"/>
  <c r="AD18" i="6"/>
  <c r="P18" i="6"/>
  <c r="W18" i="6"/>
  <c r="AE18" i="6"/>
  <c r="Q18" i="6"/>
  <c r="X18" i="6"/>
  <c r="AF18" i="6"/>
  <c r="R18" i="6"/>
  <c r="Y18" i="6"/>
  <c r="AH19" i="6"/>
  <c r="AI19" i="6"/>
  <c r="AA19" i="6"/>
  <c r="M19" i="6"/>
  <c r="T19" i="6"/>
  <c r="AB19" i="6"/>
  <c r="N19" i="6"/>
  <c r="U19" i="6"/>
  <c r="AC19" i="6"/>
  <c r="O19" i="6"/>
  <c r="V19" i="6"/>
  <c r="AD19" i="6"/>
  <c r="P19" i="6"/>
  <c r="W19" i="6"/>
  <c r="AE19" i="6"/>
  <c r="Q19" i="6"/>
  <c r="X19" i="6"/>
  <c r="AF19" i="6"/>
  <c r="R19" i="6"/>
  <c r="Y19" i="6"/>
  <c r="AH20" i="6"/>
  <c r="AI20" i="6"/>
  <c r="AA20" i="6"/>
  <c r="M20" i="6"/>
  <c r="T20" i="6"/>
  <c r="AB20" i="6"/>
  <c r="N20" i="6"/>
  <c r="U20" i="6"/>
  <c r="AC20" i="6"/>
  <c r="O20" i="6"/>
  <c r="V20" i="6"/>
  <c r="AD20" i="6"/>
  <c r="P20" i="6"/>
  <c r="W20" i="6"/>
  <c r="AE20" i="6"/>
  <c r="Q20" i="6"/>
  <c r="X20" i="6"/>
  <c r="AF20" i="6"/>
  <c r="R20" i="6"/>
  <c r="Y20" i="6"/>
  <c r="AH21" i="6"/>
  <c r="AI21" i="6"/>
  <c r="AA21" i="6"/>
  <c r="M21" i="6"/>
  <c r="T21" i="6"/>
  <c r="AB21" i="6"/>
  <c r="N21" i="6"/>
  <c r="U21" i="6"/>
  <c r="AC21" i="6"/>
  <c r="O21" i="6"/>
  <c r="V21" i="6"/>
  <c r="AD21" i="6"/>
  <c r="P21" i="6"/>
  <c r="W21" i="6"/>
  <c r="AE21" i="6"/>
  <c r="Q21" i="6"/>
  <c r="X21" i="6"/>
  <c r="AF21" i="6"/>
  <c r="R21" i="6"/>
  <c r="Y21" i="6"/>
  <c r="AH22" i="6"/>
  <c r="AI22" i="6"/>
  <c r="AA22" i="6"/>
  <c r="M22" i="6"/>
  <c r="T22" i="6"/>
  <c r="AB22" i="6"/>
  <c r="N22" i="6"/>
  <c r="U22" i="6"/>
  <c r="AC22" i="6"/>
  <c r="O22" i="6"/>
  <c r="V22" i="6"/>
  <c r="AD22" i="6"/>
  <c r="P22" i="6"/>
  <c r="W22" i="6"/>
  <c r="AE22" i="6"/>
  <c r="Q22" i="6"/>
  <c r="X22" i="6"/>
  <c r="AF22" i="6"/>
  <c r="R22" i="6"/>
  <c r="Y22" i="6"/>
  <c r="AH23" i="6"/>
  <c r="AI23" i="6"/>
  <c r="AA23" i="6"/>
  <c r="M23" i="6"/>
  <c r="T23" i="6"/>
  <c r="AB23" i="6"/>
  <c r="N23" i="6"/>
  <c r="U23" i="6"/>
  <c r="AC23" i="6"/>
  <c r="O23" i="6"/>
  <c r="V23" i="6"/>
  <c r="AD23" i="6"/>
  <c r="P23" i="6"/>
  <c r="W23" i="6"/>
  <c r="AE23" i="6"/>
  <c r="Q23" i="6"/>
  <c r="X23" i="6"/>
  <c r="AF23" i="6"/>
  <c r="R23" i="6"/>
  <c r="Y23" i="6"/>
  <c r="AH24" i="6"/>
  <c r="AI24" i="6"/>
  <c r="AA24" i="6"/>
  <c r="M24" i="6"/>
  <c r="T24" i="6"/>
  <c r="AB24" i="6"/>
  <c r="N24" i="6"/>
  <c r="U24" i="6"/>
  <c r="AC24" i="6"/>
  <c r="O24" i="6"/>
  <c r="V24" i="6"/>
  <c r="AD24" i="6"/>
  <c r="P24" i="6"/>
  <c r="W24" i="6"/>
  <c r="AE24" i="6"/>
  <c r="Q24" i="6"/>
  <c r="X24" i="6"/>
  <c r="AF24" i="6"/>
  <c r="R24" i="6"/>
  <c r="Y24" i="6"/>
  <c r="AH25" i="6"/>
  <c r="AI25" i="6"/>
  <c r="AA25" i="6"/>
  <c r="M25" i="6"/>
  <c r="T25" i="6"/>
  <c r="AB25" i="6"/>
  <c r="N25" i="6"/>
  <c r="U25" i="6"/>
  <c r="AC25" i="6"/>
  <c r="O25" i="6"/>
  <c r="V25" i="6"/>
  <c r="AD25" i="6"/>
  <c r="P25" i="6"/>
  <c r="W25" i="6"/>
  <c r="AE25" i="6"/>
  <c r="Q25" i="6"/>
  <c r="X25" i="6"/>
  <c r="AF25" i="6"/>
  <c r="R25" i="6"/>
  <c r="Y25" i="6"/>
  <c r="AH26" i="6"/>
  <c r="AI26" i="6"/>
  <c r="AA26" i="6"/>
  <c r="M26" i="6"/>
  <c r="T26" i="6"/>
  <c r="AB26" i="6"/>
  <c r="N26" i="6"/>
  <c r="U26" i="6"/>
  <c r="AC26" i="6"/>
  <c r="O26" i="6"/>
  <c r="V26" i="6"/>
  <c r="AD26" i="6"/>
  <c r="P26" i="6"/>
  <c r="W26" i="6"/>
  <c r="AE26" i="6"/>
  <c r="Q26" i="6"/>
  <c r="X26" i="6"/>
  <c r="AF26" i="6"/>
  <c r="R26" i="6"/>
  <c r="Y26" i="6"/>
  <c r="AH27" i="6"/>
  <c r="AI27" i="6"/>
  <c r="AA27" i="6"/>
  <c r="M27" i="6"/>
  <c r="T27" i="6"/>
  <c r="AB27" i="6"/>
  <c r="N27" i="6"/>
  <c r="U27" i="6"/>
  <c r="AC27" i="6"/>
  <c r="O27" i="6"/>
  <c r="V27" i="6"/>
  <c r="AD27" i="6"/>
  <c r="P27" i="6"/>
  <c r="W27" i="6"/>
  <c r="AE27" i="6"/>
  <c r="Q27" i="6"/>
  <c r="X27" i="6"/>
  <c r="AF27" i="6"/>
  <c r="R27" i="6"/>
  <c r="Y27" i="6"/>
  <c r="AH28" i="6"/>
  <c r="AI28" i="6"/>
  <c r="AA28" i="6"/>
  <c r="M28" i="6"/>
  <c r="T28" i="6"/>
  <c r="AB28" i="6"/>
  <c r="N28" i="6"/>
  <c r="U28" i="6"/>
  <c r="AC28" i="6"/>
  <c r="O28" i="6"/>
  <c r="V28" i="6"/>
  <c r="AD28" i="6"/>
  <c r="P28" i="6"/>
  <c r="W28" i="6"/>
  <c r="AE28" i="6"/>
  <c r="Q28" i="6"/>
  <c r="X28" i="6"/>
  <c r="AF28" i="6"/>
  <c r="R28" i="6"/>
  <c r="Y28" i="6"/>
  <c r="AH29" i="6"/>
  <c r="AI29" i="6"/>
  <c r="AA29" i="6"/>
  <c r="M29" i="6"/>
  <c r="T29" i="6"/>
  <c r="AB29" i="6"/>
  <c r="N29" i="6"/>
  <c r="U29" i="6"/>
  <c r="AC29" i="6"/>
  <c r="O29" i="6"/>
  <c r="V29" i="6"/>
  <c r="AD29" i="6"/>
  <c r="P29" i="6"/>
  <c r="W29" i="6"/>
  <c r="AE29" i="6"/>
  <c r="Q29" i="6"/>
  <c r="X29" i="6"/>
  <c r="AF29" i="6"/>
  <c r="R29" i="6"/>
  <c r="Y29" i="6"/>
  <c r="AH30" i="6"/>
  <c r="AI30" i="6"/>
  <c r="AA30" i="6"/>
  <c r="M30" i="6"/>
  <c r="T30" i="6"/>
  <c r="AB30" i="6"/>
  <c r="N30" i="6"/>
  <c r="U30" i="6"/>
  <c r="AC30" i="6"/>
  <c r="O30" i="6"/>
  <c r="V30" i="6"/>
  <c r="AD30" i="6"/>
  <c r="P30" i="6"/>
  <c r="W30" i="6"/>
  <c r="AE30" i="6"/>
  <c r="Q30" i="6"/>
  <c r="X30" i="6"/>
  <c r="AF30" i="6"/>
  <c r="R30" i="6"/>
  <c r="Y30" i="6"/>
  <c r="AH31" i="6"/>
  <c r="AI31" i="6"/>
  <c r="AA31" i="6"/>
  <c r="M31" i="6"/>
  <c r="T31" i="6"/>
  <c r="AB31" i="6"/>
  <c r="N31" i="6"/>
  <c r="U31" i="6"/>
  <c r="AC31" i="6"/>
  <c r="O31" i="6"/>
  <c r="V31" i="6"/>
  <c r="AD31" i="6"/>
  <c r="P31" i="6"/>
  <c r="W31" i="6"/>
  <c r="AE31" i="6"/>
  <c r="Q31" i="6"/>
  <c r="X31" i="6"/>
  <c r="AF31" i="6"/>
  <c r="R31" i="6"/>
  <c r="Y31" i="6"/>
  <c r="AH32" i="6"/>
  <c r="AI32" i="6"/>
  <c r="AA32" i="6"/>
  <c r="M32" i="6"/>
  <c r="T32" i="6"/>
  <c r="AB32" i="6"/>
  <c r="N32" i="6"/>
  <c r="U32" i="6"/>
  <c r="AC32" i="6"/>
  <c r="O32" i="6"/>
  <c r="V32" i="6"/>
  <c r="AD32" i="6"/>
  <c r="P32" i="6"/>
  <c r="W32" i="6"/>
  <c r="AE32" i="6"/>
  <c r="Q32" i="6"/>
  <c r="X32" i="6"/>
  <c r="AF32" i="6"/>
  <c r="R32" i="6"/>
  <c r="Y32" i="6"/>
  <c r="AH33" i="6"/>
  <c r="AI33" i="6"/>
  <c r="AA33" i="6"/>
  <c r="M33" i="6"/>
  <c r="T33" i="6"/>
  <c r="AB33" i="6"/>
  <c r="N33" i="6"/>
  <c r="U33" i="6"/>
  <c r="AC33" i="6"/>
  <c r="O33" i="6"/>
  <c r="V33" i="6"/>
  <c r="AD33" i="6"/>
  <c r="P33" i="6"/>
  <c r="W33" i="6"/>
  <c r="AE33" i="6"/>
  <c r="Q33" i="6"/>
  <c r="X33" i="6"/>
  <c r="AF33" i="6"/>
  <c r="R33" i="6"/>
  <c r="Y33" i="6"/>
  <c r="AH34" i="6"/>
  <c r="AI34" i="6"/>
  <c r="AA34" i="6"/>
  <c r="M34" i="6"/>
  <c r="T34" i="6"/>
  <c r="AB34" i="6"/>
  <c r="N34" i="6"/>
  <c r="U34" i="6"/>
  <c r="AC34" i="6"/>
  <c r="O34" i="6"/>
  <c r="V34" i="6"/>
  <c r="AD34" i="6"/>
  <c r="P34" i="6"/>
  <c r="W34" i="6"/>
  <c r="AE34" i="6"/>
  <c r="Q34" i="6"/>
  <c r="X34" i="6"/>
  <c r="AF34" i="6"/>
  <c r="R34" i="6"/>
  <c r="Y34" i="6"/>
  <c r="AH35" i="6"/>
  <c r="AI35" i="6"/>
  <c r="AA35" i="6"/>
  <c r="M35" i="6"/>
  <c r="T35" i="6"/>
  <c r="AB35" i="6"/>
  <c r="N35" i="6"/>
  <c r="U35" i="6"/>
  <c r="AC35" i="6"/>
  <c r="O35" i="6"/>
  <c r="V35" i="6"/>
  <c r="AD35" i="6"/>
  <c r="P35" i="6"/>
  <c r="W35" i="6"/>
  <c r="AE35" i="6"/>
  <c r="Q35" i="6"/>
  <c r="X35" i="6"/>
  <c r="AF35" i="6"/>
  <c r="R35" i="6"/>
  <c r="Y35" i="6"/>
  <c r="AH36" i="6"/>
  <c r="AI36" i="6"/>
  <c r="AA36" i="6"/>
  <c r="M36" i="6"/>
  <c r="T36" i="6"/>
  <c r="AB36" i="6"/>
  <c r="N36" i="6"/>
  <c r="U36" i="6"/>
  <c r="AC36" i="6"/>
  <c r="O36" i="6"/>
  <c r="V36" i="6"/>
  <c r="AD36" i="6"/>
  <c r="P36" i="6"/>
  <c r="W36" i="6"/>
  <c r="AE36" i="6"/>
  <c r="Q36" i="6"/>
  <c r="X36" i="6"/>
  <c r="AF36" i="6"/>
  <c r="R36" i="6"/>
  <c r="Y36" i="6"/>
  <c r="AH37" i="6"/>
  <c r="AI37" i="6"/>
  <c r="AA37" i="6"/>
  <c r="M37" i="6"/>
  <c r="T37" i="6"/>
  <c r="AB37" i="6"/>
  <c r="N37" i="6"/>
  <c r="U37" i="6"/>
  <c r="AC37" i="6"/>
  <c r="O37" i="6"/>
  <c r="V37" i="6"/>
  <c r="AD37" i="6"/>
  <c r="P37" i="6"/>
  <c r="W37" i="6"/>
  <c r="AE37" i="6"/>
  <c r="Q37" i="6"/>
  <c r="X37" i="6"/>
  <c r="AF37" i="6"/>
  <c r="R37" i="6"/>
  <c r="Y37" i="6"/>
  <c r="AH38" i="6"/>
  <c r="AI38" i="6"/>
  <c r="AA38" i="6"/>
  <c r="M38" i="6"/>
  <c r="T38" i="6"/>
  <c r="AB38" i="6"/>
  <c r="N38" i="6"/>
  <c r="U38" i="6"/>
  <c r="AC38" i="6"/>
  <c r="O38" i="6"/>
  <c r="V38" i="6"/>
  <c r="AD38" i="6"/>
  <c r="P38" i="6"/>
  <c r="W38" i="6"/>
  <c r="AE38" i="6"/>
  <c r="Q38" i="6"/>
  <c r="X38" i="6"/>
  <c r="AF38" i="6"/>
  <c r="R38" i="6"/>
  <c r="Y38" i="6"/>
  <c r="AH39" i="6"/>
  <c r="AI39" i="6"/>
  <c r="AA39" i="6"/>
  <c r="M39" i="6"/>
  <c r="T39" i="6"/>
  <c r="AB39" i="6"/>
  <c r="N39" i="6"/>
  <c r="U39" i="6"/>
  <c r="AC39" i="6"/>
  <c r="O39" i="6"/>
  <c r="V39" i="6"/>
  <c r="AD39" i="6"/>
  <c r="P39" i="6"/>
  <c r="W39" i="6"/>
  <c r="AE39" i="6"/>
  <c r="Q39" i="6"/>
  <c r="X39" i="6"/>
  <c r="AF39" i="6"/>
  <c r="R39" i="6"/>
  <c r="Y39" i="6"/>
  <c r="AH40" i="6"/>
  <c r="AI40" i="6"/>
  <c r="AA40" i="6"/>
  <c r="M40" i="6"/>
  <c r="T40" i="6"/>
  <c r="AB40" i="6"/>
  <c r="N40" i="6"/>
  <c r="U40" i="6"/>
  <c r="AC40" i="6"/>
  <c r="O40" i="6"/>
  <c r="V40" i="6"/>
  <c r="AD40" i="6"/>
  <c r="P40" i="6"/>
  <c r="W40" i="6"/>
  <c r="AE40" i="6"/>
  <c r="Q40" i="6"/>
  <c r="X40" i="6"/>
  <c r="AF40" i="6"/>
  <c r="R40" i="6"/>
  <c r="Y40" i="6"/>
  <c r="AH41" i="6"/>
  <c r="AI41" i="6"/>
  <c r="AA41" i="6"/>
  <c r="M41" i="6"/>
  <c r="T41" i="6"/>
  <c r="AB41" i="6"/>
  <c r="N41" i="6"/>
  <c r="U41" i="6"/>
  <c r="AC41" i="6"/>
  <c r="O41" i="6"/>
  <c r="V41" i="6"/>
  <c r="AD41" i="6"/>
  <c r="P41" i="6"/>
  <c r="W41" i="6"/>
  <c r="AE41" i="6"/>
  <c r="Q41" i="6"/>
  <c r="X41" i="6"/>
  <c r="AF41" i="6"/>
  <c r="R41" i="6"/>
  <c r="Y41" i="6"/>
  <c r="AH42" i="6"/>
  <c r="AI42" i="6"/>
  <c r="AA42" i="6"/>
  <c r="M42" i="6"/>
  <c r="T42" i="6"/>
  <c r="AB42" i="6"/>
  <c r="N42" i="6"/>
  <c r="U42" i="6"/>
  <c r="AC42" i="6"/>
  <c r="O42" i="6"/>
  <c r="V42" i="6"/>
  <c r="AD42" i="6"/>
  <c r="P42" i="6"/>
  <c r="W42" i="6"/>
  <c r="AE42" i="6"/>
  <c r="Q42" i="6"/>
  <c r="X42" i="6"/>
  <c r="AF42" i="6"/>
  <c r="R42" i="6"/>
  <c r="Y42" i="6"/>
  <c r="AH43" i="6"/>
  <c r="AI43" i="6"/>
  <c r="AA43" i="6"/>
  <c r="M43" i="6"/>
  <c r="T43" i="6"/>
  <c r="AB43" i="6"/>
  <c r="N43" i="6"/>
  <c r="U43" i="6"/>
  <c r="AC43" i="6"/>
  <c r="O43" i="6"/>
  <c r="V43" i="6"/>
  <c r="AD43" i="6"/>
  <c r="P43" i="6"/>
  <c r="W43" i="6"/>
  <c r="AE43" i="6"/>
  <c r="Q43" i="6"/>
  <c r="X43" i="6"/>
  <c r="AF43" i="6"/>
  <c r="R43" i="6"/>
  <c r="Y43" i="6"/>
  <c r="AH44" i="6"/>
  <c r="AI44" i="6"/>
  <c r="AA44" i="6"/>
  <c r="M44" i="6"/>
  <c r="T44" i="6"/>
  <c r="AB44" i="6"/>
  <c r="N44" i="6"/>
  <c r="U44" i="6"/>
  <c r="AC44" i="6"/>
  <c r="O44" i="6"/>
  <c r="V44" i="6"/>
  <c r="AD44" i="6"/>
  <c r="P44" i="6"/>
  <c r="W44" i="6"/>
  <c r="AE44" i="6"/>
  <c r="Q44" i="6"/>
  <c r="X44" i="6"/>
  <c r="AF44" i="6"/>
  <c r="R44" i="6"/>
  <c r="Y44" i="6"/>
  <c r="AH45" i="6"/>
  <c r="AI45" i="6"/>
  <c r="AA45" i="6"/>
  <c r="M45" i="6"/>
  <c r="T45" i="6"/>
  <c r="AB45" i="6"/>
  <c r="N45" i="6"/>
  <c r="U45" i="6"/>
  <c r="AC45" i="6"/>
  <c r="O45" i="6"/>
  <c r="V45" i="6"/>
  <c r="AD45" i="6"/>
  <c r="P45" i="6"/>
  <c r="W45" i="6"/>
  <c r="AE45" i="6"/>
  <c r="Q45" i="6"/>
  <c r="X45" i="6"/>
  <c r="AF45" i="6"/>
  <c r="R45" i="6"/>
  <c r="Y45" i="6"/>
  <c r="AH46" i="6"/>
  <c r="AI46" i="6"/>
  <c r="AA46" i="6"/>
  <c r="M46" i="6"/>
  <c r="T46" i="6"/>
  <c r="AB46" i="6"/>
  <c r="N46" i="6"/>
  <c r="U46" i="6"/>
  <c r="AC46" i="6"/>
  <c r="O46" i="6"/>
  <c r="V46" i="6"/>
  <c r="AD46" i="6"/>
  <c r="P46" i="6"/>
  <c r="W46" i="6"/>
  <c r="AE46" i="6"/>
  <c r="Q46" i="6"/>
  <c r="X46" i="6"/>
  <c r="AF46" i="6"/>
  <c r="R46" i="6"/>
  <c r="Y46" i="6"/>
  <c r="AH47" i="6"/>
  <c r="AI47" i="6"/>
  <c r="AA47" i="6"/>
  <c r="M47" i="6"/>
  <c r="T47" i="6"/>
  <c r="AB47" i="6"/>
  <c r="N47" i="6"/>
  <c r="U47" i="6"/>
  <c r="AC47" i="6"/>
  <c r="O47" i="6"/>
  <c r="V47" i="6"/>
  <c r="AD47" i="6"/>
  <c r="P47" i="6"/>
  <c r="W47" i="6"/>
  <c r="AE47" i="6"/>
  <c r="Q47" i="6"/>
  <c r="X47" i="6"/>
  <c r="AF47" i="6"/>
  <c r="R47" i="6"/>
  <c r="Y47" i="6"/>
  <c r="AH48" i="6"/>
  <c r="AI48" i="6"/>
  <c r="AA48" i="6"/>
  <c r="M48" i="6"/>
  <c r="T48" i="6"/>
  <c r="AB48" i="6"/>
  <c r="N48" i="6"/>
  <c r="U48" i="6"/>
  <c r="AC48" i="6"/>
  <c r="O48" i="6"/>
  <c r="V48" i="6"/>
  <c r="AD48" i="6"/>
  <c r="P48" i="6"/>
  <c r="W48" i="6"/>
  <c r="AE48" i="6"/>
  <c r="Q48" i="6"/>
  <c r="X48" i="6"/>
  <c r="AF48" i="6"/>
  <c r="R48" i="6"/>
  <c r="Y48" i="6"/>
  <c r="AH49" i="6"/>
  <c r="AI49" i="6"/>
  <c r="AA49" i="6"/>
  <c r="M49" i="6"/>
  <c r="T49" i="6"/>
  <c r="AB49" i="6"/>
  <c r="N49" i="6"/>
  <c r="U49" i="6"/>
  <c r="AC49" i="6"/>
  <c r="O49" i="6"/>
  <c r="V49" i="6"/>
  <c r="AD49" i="6"/>
  <c r="P49" i="6"/>
  <c r="W49" i="6"/>
  <c r="AE49" i="6"/>
  <c r="Q49" i="6"/>
  <c r="X49" i="6"/>
  <c r="AF49" i="6"/>
  <c r="R49" i="6"/>
  <c r="Y49" i="6"/>
  <c r="AH50" i="6"/>
  <c r="AI50" i="6"/>
  <c r="AA50" i="6"/>
  <c r="M50" i="6"/>
  <c r="T50" i="6"/>
  <c r="AB50" i="6"/>
  <c r="N50" i="6"/>
  <c r="U50" i="6"/>
  <c r="AC50" i="6"/>
  <c r="O50" i="6"/>
  <c r="V50" i="6"/>
  <c r="AD50" i="6"/>
  <c r="P50" i="6"/>
  <c r="W50" i="6"/>
  <c r="AE50" i="6"/>
  <c r="Q50" i="6"/>
  <c r="X50" i="6"/>
  <c r="AF50" i="6"/>
  <c r="R50" i="6"/>
  <c r="Y50" i="6"/>
  <c r="AH51" i="6"/>
  <c r="AI51" i="6"/>
  <c r="AA51" i="6"/>
  <c r="M51" i="6"/>
  <c r="T51" i="6"/>
  <c r="AB51" i="6"/>
  <c r="N51" i="6"/>
  <c r="U51" i="6"/>
  <c r="AC51" i="6"/>
  <c r="O51" i="6"/>
  <c r="V51" i="6"/>
  <c r="AD51" i="6"/>
  <c r="P51" i="6"/>
  <c r="W51" i="6"/>
  <c r="AE51" i="6"/>
  <c r="Q51" i="6"/>
  <c r="X51" i="6"/>
  <c r="AF51" i="6"/>
  <c r="R51" i="6"/>
  <c r="Y51" i="6"/>
  <c r="AH52" i="6"/>
  <c r="AI52" i="6"/>
  <c r="AA52" i="6"/>
  <c r="M52" i="6"/>
  <c r="T52" i="6"/>
  <c r="AB52" i="6"/>
  <c r="N52" i="6"/>
  <c r="U52" i="6"/>
  <c r="AC52" i="6"/>
  <c r="O52" i="6"/>
  <c r="V52" i="6"/>
  <c r="AD52" i="6"/>
  <c r="P52" i="6"/>
  <c r="W52" i="6"/>
  <c r="AE52" i="6"/>
  <c r="Q52" i="6"/>
  <c r="X52" i="6"/>
  <c r="AF52" i="6"/>
  <c r="R52" i="6"/>
  <c r="Y52" i="6"/>
  <c r="AH53" i="6"/>
  <c r="AI53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J22" i="6"/>
  <c r="AL22" i="6"/>
  <c r="AJ23" i="6"/>
  <c r="AL23" i="6"/>
  <c r="AJ24" i="6"/>
  <c r="AL24" i="6"/>
  <c r="AJ25" i="6"/>
  <c r="AL25" i="6"/>
  <c r="AJ26" i="6"/>
  <c r="AL26" i="6"/>
  <c r="AJ27" i="6"/>
  <c r="AL27" i="6"/>
  <c r="AJ28" i="6"/>
  <c r="AL28" i="6"/>
  <c r="AJ29" i="6"/>
  <c r="AL29" i="6"/>
  <c r="AJ30" i="6"/>
  <c r="AL30" i="6"/>
  <c r="AJ31" i="6"/>
  <c r="AL31" i="6"/>
  <c r="AJ32" i="6"/>
  <c r="AL32" i="6"/>
  <c r="AJ33" i="6"/>
  <c r="AL33" i="6"/>
  <c r="AJ34" i="6"/>
  <c r="AL34" i="6"/>
  <c r="AJ35" i="6"/>
  <c r="AL35" i="6"/>
  <c r="AJ36" i="6"/>
  <c r="AL36" i="6"/>
  <c r="AJ37" i="6"/>
  <c r="AL37" i="6"/>
  <c r="AJ38" i="6"/>
  <c r="AL38" i="6"/>
  <c r="AJ39" i="6"/>
  <c r="AL39" i="6"/>
  <c r="AJ40" i="6"/>
  <c r="AL40" i="6"/>
  <c r="AJ41" i="6"/>
  <c r="AL41" i="6"/>
  <c r="AJ42" i="6"/>
  <c r="AL42" i="6"/>
  <c r="AJ43" i="6"/>
  <c r="AL43" i="6"/>
  <c r="AJ44" i="6"/>
  <c r="AL44" i="6"/>
  <c r="AJ45" i="6"/>
  <c r="AL45" i="6"/>
  <c r="AJ46" i="6"/>
  <c r="AL46" i="6"/>
  <c r="AJ47" i="6"/>
  <c r="AL47" i="6"/>
  <c r="AJ48" i="6"/>
  <c r="AL48" i="6"/>
  <c r="AJ49" i="6"/>
  <c r="AL49" i="6"/>
  <c r="AJ50" i="6"/>
  <c r="AL50" i="6"/>
  <c r="AJ51" i="6"/>
  <c r="AL51" i="6"/>
  <c r="AJ52" i="6"/>
  <c r="AL52" i="6"/>
  <c r="AJ53" i="6"/>
  <c r="AL53" i="6"/>
  <c r="AL21" i="6"/>
  <c r="AJ21" i="6"/>
  <c r="AL20" i="6"/>
  <c r="AJ20" i="6"/>
  <c r="AL19" i="6"/>
  <c r="AJ19" i="6"/>
  <c r="AL18" i="6"/>
  <c r="AJ18" i="6"/>
  <c r="AL17" i="6"/>
  <c r="AJ17" i="6"/>
  <c r="AL16" i="6"/>
  <c r="AJ16" i="6"/>
  <c r="AL15" i="6"/>
  <c r="AJ15" i="6"/>
  <c r="AL14" i="6"/>
  <c r="AJ14" i="6"/>
  <c r="AL13" i="6"/>
  <c r="AJ13" i="6"/>
  <c r="AL12" i="6"/>
  <c r="AJ12" i="6"/>
  <c r="AL11" i="6"/>
  <c r="AJ11" i="6"/>
  <c r="AL10" i="6"/>
  <c r="AJ10" i="6"/>
  <c r="AL9" i="6"/>
  <c r="AJ9" i="6"/>
  <c r="AL8" i="6"/>
  <c r="AJ8" i="6"/>
  <c r="AL7" i="6"/>
  <c r="AJ7" i="6"/>
  <c r="AL6" i="6"/>
  <c r="AJ6" i="6"/>
  <c r="AL5" i="6"/>
  <c r="AJ5" i="6"/>
  <c r="AB53" i="6"/>
  <c r="AC53" i="6"/>
  <c r="AD53" i="6"/>
  <c r="AE53" i="6"/>
  <c r="AF53" i="6"/>
  <c r="AA53" i="6"/>
  <c r="N53" i="6"/>
  <c r="O53" i="6"/>
  <c r="P53" i="6"/>
  <c r="Q53" i="6"/>
  <c r="R53" i="6"/>
  <c r="M53" i="6"/>
  <c r="U53" i="6"/>
  <c r="V53" i="6"/>
  <c r="W53" i="6"/>
  <c r="X53" i="6"/>
  <c r="Y53" i="6"/>
  <c r="T53" i="6"/>
  <c r="AN22" i="6"/>
  <c r="AP22" i="6"/>
  <c r="AN23" i="6"/>
  <c r="AP23" i="6"/>
  <c r="AN24" i="6"/>
  <c r="AP24" i="6"/>
  <c r="AN25" i="6"/>
  <c r="AP25" i="6"/>
  <c r="AN26" i="6"/>
  <c r="AP26" i="6"/>
  <c r="AN27" i="6"/>
  <c r="AP27" i="6"/>
  <c r="AN28" i="6"/>
  <c r="AP28" i="6"/>
  <c r="AN29" i="6"/>
  <c r="AP29" i="6"/>
  <c r="AN30" i="6"/>
  <c r="AP30" i="6"/>
  <c r="AN31" i="6"/>
  <c r="AP31" i="6"/>
  <c r="AN32" i="6"/>
  <c r="AP32" i="6"/>
  <c r="AN33" i="6"/>
  <c r="AP33" i="6"/>
  <c r="AN34" i="6"/>
  <c r="AP34" i="6"/>
  <c r="AN35" i="6"/>
  <c r="AP35" i="6"/>
  <c r="AN36" i="6"/>
  <c r="AP36" i="6"/>
  <c r="AN37" i="6"/>
  <c r="AP37" i="6"/>
  <c r="AN38" i="6"/>
  <c r="AP38" i="6"/>
  <c r="AN39" i="6"/>
  <c r="AP39" i="6"/>
  <c r="AN40" i="6"/>
  <c r="AP40" i="6"/>
  <c r="AN41" i="6"/>
  <c r="AP41" i="6"/>
  <c r="AN42" i="6"/>
  <c r="AP42" i="6"/>
  <c r="AN43" i="6"/>
  <c r="AP43" i="6"/>
  <c r="AN44" i="6"/>
  <c r="AP44" i="6"/>
  <c r="AN45" i="6"/>
  <c r="AP45" i="6"/>
  <c r="AN46" i="6"/>
  <c r="AP46" i="6"/>
  <c r="AN47" i="6"/>
  <c r="AP47" i="6"/>
  <c r="AN48" i="6"/>
  <c r="AP48" i="6"/>
  <c r="AN49" i="6"/>
  <c r="AP49" i="6"/>
  <c r="AN50" i="6"/>
  <c r="AP50" i="6"/>
  <c r="AN51" i="6"/>
  <c r="AP51" i="6"/>
  <c r="AN52" i="6"/>
  <c r="AP52" i="6"/>
  <c r="AN53" i="6"/>
  <c r="AP53" i="6"/>
  <c r="AP21" i="6"/>
  <c r="AN21" i="6"/>
  <c r="AP20" i="6"/>
  <c r="AN20" i="6"/>
  <c r="AP19" i="6"/>
  <c r="AN19" i="6"/>
  <c r="AP18" i="6"/>
  <c r="AN18" i="6"/>
  <c r="AP17" i="6"/>
  <c r="AN17" i="6"/>
  <c r="AP16" i="6"/>
  <c r="AN16" i="6"/>
  <c r="AP15" i="6"/>
  <c r="AN15" i="6"/>
  <c r="AP14" i="6"/>
  <c r="AN14" i="6"/>
  <c r="AP13" i="6"/>
  <c r="AN13" i="6"/>
  <c r="AP12" i="6"/>
  <c r="AN12" i="6"/>
  <c r="AP11" i="6"/>
  <c r="AN11" i="6"/>
  <c r="AP10" i="6"/>
  <c r="AN10" i="6"/>
  <c r="AP9" i="6"/>
  <c r="AN9" i="6"/>
  <c r="AP8" i="6"/>
  <c r="AN8" i="6"/>
  <c r="AP7" i="6"/>
  <c r="AN7" i="6"/>
  <c r="AP6" i="6"/>
  <c r="AN6" i="6"/>
  <c r="AP5" i="6"/>
  <c r="AN5" i="6"/>
  <c r="AP4" i="6"/>
  <c r="AJ4" i="6"/>
</calcChain>
</file>

<file path=xl/sharedStrings.xml><?xml version="1.0" encoding="utf-8"?>
<sst xmlns="http://schemas.openxmlformats.org/spreadsheetml/2006/main" count="74" uniqueCount="57">
  <si>
    <t>r</t>
  </si>
  <si>
    <t>Vax\Dm</t>
  </si>
  <si>
    <t>m_dot</t>
  </si>
  <si>
    <t>h1</t>
  </si>
  <si>
    <t>h2</t>
  </si>
  <si>
    <t>h3</t>
  </si>
  <si>
    <t>h4</t>
  </si>
  <si>
    <t>h5</t>
  </si>
  <si>
    <t>h6</t>
  </si>
  <si>
    <r>
      <rPr>
        <sz val="12"/>
        <color theme="1"/>
        <rFont val="Calibri"/>
        <family val="2"/>
      </rPr>
      <t>α</t>
    </r>
    <r>
      <rPr>
        <sz val="12"/>
        <color theme="1"/>
        <rFont val="Calibri"/>
        <family val="2"/>
        <scheme val="minor"/>
      </rPr>
      <t>_2</t>
    </r>
  </si>
  <si>
    <t>β_2</t>
  </si>
  <si>
    <t>(Rad)</t>
  </si>
  <si>
    <r>
      <rPr>
        <sz val="12"/>
        <color theme="1"/>
        <rFont val="Calibri"/>
        <family val="2"/>
      </rPr>
      <t>α</t>
    </r>
    <r>
      <rPr>
        <sz val="12"/>
        <color theme="1"/>
        <rFont val="Calibri"/>
        <family val="2"/>
        <scheme val="minor"/>
      </rPr>
      <t>_3</t>
    </r>
  </si>
  <si>
    <t>(Deg)</t>
  </si>
  <si>
    <t>β_3</t>
  </si>
  <si>
    <t>λ</t>
  </si>
  <si>
    <t>ɸ</t>
  </si>
  <si>
    <t>P1</t>
  </si>
  <si>
    <t>P2</t>
  </si>
  <si>
    <t>P3</t>
  </si>
  <si>
    <t>P4</t>
  </si>
  <si>
    <t>P5</t>
  </si>
  <si>
    <t>P6</t>
  </si>
  <si>
    <t>Given Input</t>
  </si>
  <si>
    <t>R</t>
  </si>
  <si>
    <t>k</t>
  </si>
  <si>
    <t>P2/P1</t>
  </si>
  <si>
    <t>(Pa)</t>
  </si>
  <si>
    <t>T1</t>
  </si>
  <si>
    <t>(k)</t>
  </si>
  <si>
    <t>Calculated input</t>
  </si>
  <si>
    <t>ρ 1</t>
  </si>
  <si>
    <t>(kg/s)</t>
  </si>
  <si>
    <t>T3s</t>
  </si>
  <si>
    <t>T3</t>
  </si>
  <si>
    <t>h3s</t>
  </si>
  <si>
    <t>h1-h3</t>
  </si>
  <si>
    <t>ρ 3</t>
  </si>
  <si>
    <t>Cp1</t>
  </si>
  <si>
    <t>Cp3</t>
  </si>
  <si>
    <t>J/kg</t>
  </si>
  <si>
    <t>eff</t>
  </si>
  <si>
    <t>Frequancy Table</t>
  </si>
  <si>
    <t>Power Table</t>
  </si>
  <si>
    <t>λ Table</t>
  </si>
  <si>
    <t>λ1</t>
  </si>
  <si>
    <t>λ2</t>
  </si>
  <si>
    <t>λ3</t>
  </si>
  <si>
    <t>λ4</t>
  </si>
  <si>
    <t>λ5</t>
  </si>
  <si>
    <t>λ6</t>
  </si>
  <si>
    <t>Blade Hight Table</t>
  </si>
  <si>
    <t>Flow Angle Table</t>
  </si>
  <si>
    <t>(J/kg.K)</t>
  </si>
  <si>
    <t>(J/kg)</t>
  </si>
  <si>
    <t>(kg/m3)</t>
  </si>
  <si>
    <t>(Kg/m3)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</si>
</sst>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7" xfId="0" applyBorder="1"/>
    <xf numFmtId="2" fontId="0" fillId="0" borderId="7" xfId="0" applyNumberFormat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0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0" borderId="7" xfId="0" applyNumberFormat="1" applyBorder="1"/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3" borderId="7" xfId="0" applyNumberFormat="1" applyFill="1" applyBorder="1"/>
    <xf numFmtId="166" fontId="0" fillId="0" borderId="7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299055833108"/>
          <c:y val="5.6228373702422098E-2"/>
          <c:w val="0.65588256180305704"/>
          <c:h val="0.80673310083644401"/>
        </c:manualLayout>
      </c:layout>
      <c:scatterChart>
        <c:scatterStyle val="smoothMarker"/>
        <c:varyColors val="0"/>
        <c:ser>
          <c:idx val="0"/>
          <c:order val="0"/>
          <c:tx>
            <c:v>DM=0.20</c:v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xVal>
            <c:numRef>
              <c:f>Tables!$F$3:$F$53</c:f>
              <c:numCache>
                <c:formatCode>0</c:formatCode>
                <c:ptCount val="51"/>
                <c:pt idx="0">
                  <c:v>11936.62073189215</c:v>
                </c:pt>
                <c:pt idx="1">
                  <c:v>12175.353146529993</c:v>
                </c:pt>
                <c:pt idx="2">
                  <c:v>12414.085561167836</c:v>
                </c:pt>
                <c:pt idx="3">
                  <c:v>12652.817975805679</c:v>
                </c:pt>
                <c:pt idx="4">
                  <c:v>12891.550390443521</c:v>
                </c:pt>
                <c:pt idx="5">
                  <c:v>13130.282805081364</c:v>
                </c:pt>
                <c:pt idx="6">
                  <c:v>13369.015219719207</c:v>
                </c:pt>
                <c:pt idx="7">
                  <c:v>13607.747634357051</c:v>
                </c:pt>
                <c:pt idx="8">
                  <c:v>13846.480048994894</c:v>
                </c:pt>
                <c:pt idx="9">
                  <c:v>14085.212463632737</c:v>
                </c:pt>
                <c:pt idx="10">
                  <c:v>14323.94487827058</c:v>
                </c:pt>
                <c:pt idx="11">
                  <c:v>14562.677292908422</c:v>
                </c:pt>
                <c:pt idx="12">
                  <c:v>14801.409707546265</c:v>
                </c:pt>
                <c:pt idx="13">
                  <c:v>15040.142122184108</c:v>
                </c:pt>
                <c:pt idx="14">
                  <c:v>15278.874536821952</c:v>
                </c:pt>
                <c:pt idx="15">
                  <c:v>15517.606951459795</c:v>
                </c:pt>
                <c:pt idx="16">
                  <c:v>15756.339366097638</c:v>
                </c:pt>
                <c:pt idx="17">
                  <c:v>15995.071780735481</c:v>
                </c:pt>
                <c:pt idx="18">
                  <c:v>16233.804195373323</c:v>
                </c:pt>
                <c:pt idx="19">
                  <c:v>16472.536610011168</c:v>
                </c:pt>
                <c:pt idx="20">
                  <c:v>16711.269024649009</c:v>
                </c:pt>
                <c:pt idx="21">
                  <c:v>16950.001439286851</c:v>
                </c:pt>
                <c:pt idx="22">
                  <c:v>17188.733853924696</c:v>
                </c:pt>
                <c:pt idx="23">
                  <c:v>17427.466268562537</c:v>
                </c:pt>
                <c:pt idx="24">
                  <c:v>17666.198683200382</c:v>
                </c:pt>
                <c:pt idx="25">
                  <c:v>17904.931097838224</c:v>
                </c:pt>
                <c:pt idx="26">
                  <c:v>18143.663512476069</c:v>
                </c:pt>
                <c:pt idx="27">
                  <c:v>18382.39592711391</c:v>
                </c:pt>
                <c:pt idx="28">
                  <c:v>18621.128341751752</c:v>
                </c:pt>
                <c:pt idx="29">
                  <c:v>18859.860756389597</c:v>
                </c:pt>
                <c:pt idx="30">
                  <c:v>19098.593171027438</c:v>
                </c:pt>
                <c:pt idx="31">
                  <c:v>19337.325585665283</c:v>
                </c:pt>
                <c:pt idx="32">
                  <c:v>19576.058000303125</c:v>
                </c:pt>
                <c:pt idx="33">
                  <c:v>19814.79041494097</c:v>
                </c:pt>
                <c:pt idx="34">
                  <c:v>20053.522829578811</c:v>
                </c:pt>
                <c:pt idx="35">
                  <c:v>20292.255244216652</c:v>
                </c:pt>
                <c:pt idx="36">
                  <c:v>20530.987658854498</c:v>
                </c:pt>
                <c:pt idx="37">
                  <c:v>20769.720073492339</c:v>
                </c:pt>
                <c:pt idx="38">
                  <c:v>21008.452488130184</c:v>
                </c:pt>
                <c:pt idx="39">
                  <c:v>21247.184902768025</c:v>
                </c:pt>
                <c:pt idx="40">
                  <c:v>21485.917317405871</c:v>
                </c:pt>
                <c:pt idx="41">
                  <c:v>21724.649732043712</c:v>
                </c:pt>
                <c:pt idx="42">
                  <c:v>21963.382146681557</c:v>
                </c:pt>
                <c:pt idx="43">
                  <c:v>22202.114561319398</c:v>
                </c:pt>
                <c:pt idx="44">
                  <c:v>22440.84697595724</c:v>
                </c:pt>
                <c:pt idx="45">
                  <c:v>22679.579390595085</c:v>
                </c:pt>
                <c:pt idx="46">
                  <c:v>22918.311805232926</c:v>
                </c:pt>
                <c:pt idx="47">
                  <c:v>23157.044219870771</c:v>
                </c:pt>
                <c:pt idx="48">
                  <c:v>23395.776634508613</c:v>
                </c:pt>
                <c:pt idx="49">
                  <c:v>23634.509049146458</c:v>
                </c:pt>
                <c:pt idx="50">
                  <c:v>23873.241463784299</c:v>
                </c:pt>
              </c:numCache>
            </c:numRef>
          </c:xVal>
          <c:yVal>
            <c:numRef>
              <c:f>Tables!$AA$3:$AA$53</c:f>
              <c:numCache>
                <c:formatCode>0.00</c:formatCode>
                <c:ptCount val="51"/>
                <c:pt idx="0">
                  <c:v>157.92081823066019</c:v>
                </c:pt>
                <c:pt idx="1">
                  <c:v>154.82433159868646</c:v>
                </c:pt>
                <c:pt idx="2">
                  <c:v>151.84694060640402</c:v>
                </c:pt>
                <c:pt idx="3">
                  <c:v>148.98190399118886</c:v>
                </c:pt>
                <c:pt idx="4">
                  <c:v>146.22297984320389</c:v>
                </c:pt>
                <c:pt idx="5">
                  <c:v>143.56438020969108</c:v>
                </c:pt>
                <c:pt idx="6">
                  <c:v>141.00073056308946</c:v>
                </c:pt>
                <c:pt idx="7">
                  <c:v>138.52703353566685</c:v>
                </c:pt>
                <c:pt idx="8">
                  <c:v>136.13863640574155</c:v>
                </c:pt>
                <c:pt idx="9">
                  <c:v>133.83120189038999</c:v>
                </c:pt>
                <c:pt idx="10">
                  <c:v>131.60068185888349</c:v>
                </c:pt>
                <c:pt idx="11">
                  <c:v>129.4432936316887</c:v>
                </c:pt>
                <c:pt idx="12">
                  <c:v>127.35549857311307</c:v>
                </c:pt>
                <c:pt idx="13">
                  <c:v>125.33398272274619</c:v>
                </c:pt>
                <c:pt idx="14">
                  <c:v>123.37563924270327</c:v>
                </c:pt>
                <c:pt idx="15">
                  <c:v>121.47755248512324</c:v>
                </c:pt>
                <c:pt idx="16">
                  <c:v>119.63698350807589</c:v>
                </c:pt>
                <c:pt idx="17">
                  <c:v>117.85135688855239</c:v>
                </c:pt>
                <c:pt idx="18">
                  <c:v>116.11824869901486</c:v>
                </c:pt>
                <c:pt idx="19">
                  <c:v>114.43537552946393</c:v>
                </c:pt>
                <c:pt idx="20">
                  <c:v>112.80058445047156</c:v>
                </c:pt>
                <c:pt idx="21">
                  <c:v>111.21184382440859</c:v>
                </c:pt>
                <c:pt idx="22">
                  <c:v>109.66723488240292</c:v>
                </c:pt>
                <c:pt idx="23">
                  <c:v>108.16494399360286</c:v>
                </c:pt>
                <c:pt idx="24">
                  <c:v>106.7032555612569</c:v>
                </c:pt>
                <c:pt idx="25">
                  <c:v>105.28054548710681</c:v>
                </c:pt>
                <c:pt idx="26">
                  <c:v>103.89527515175013</c:v>
                </c:pt>
                <c:pt idx="27">
                  <c:v>102.54598586406506</c:v>
                </c:pt>
                <c:pt idx="28">
                  <c:v>101.2312937376027</c:v>
                </c:pt>
                <c:pt idx="29">
                  <c:v>99.949884956114062</c:v>
                </c:pt>
                <c:pt idx="30">
                  <c:v>98.700511394162632</c:v>
                </c:pt>
                <c:pt idx="31">
                  <c:v>97.48198656213593</c:v>
                </c:pt>
                <c:pt idx="32">
                  <c:v>96.293181847963538</c:v>
                </c:pt>
                <c:pt idx="33">
                  <c:v>95.133023030518189</c:v>
                </c:pt>
                <c:pt idx="34">
                  <c:v>94.000487042059632</c:v>
                </c:pt>
                <c:pt idx="35">
                  <c:v>92.894598959211891</c:v>
                </c:pt>
                <c:pt idx="36">
                  <c:v>91.814429203872194</c:v>
                </c:pt>
                <c:pt idx="37">
                  <c:v>90.759090937161034</c:v>
                </c:pt>
                <c:pt idx="38">
                  <c:v>89.727737631056925</c:v>
                </c:pt>
                <c:pt idx="39">
                  <c:v>88.719560803741686</c:v>
                </c:pt>
                <c:pt idx="40">
                  <c:v>87.733787905922327</c:v>
                </c:pt>
                <c:pt idx="41">
                  <c:v>86.76968034651658</c:v>
                </c:pt>
                <c:pt idx="42">
                  <c:v>85.826531647097937</c:v>
                </c:pt>
                <c:pt idx="43">
                  <c:v>84.903665715408692</c:v>
                </c:pt>
                <c:pt idx="44">
                  <c:v>84.000435229074569</c:v>
                </c:pt>
                <c:pt idx="45">
                  <c:v>83.116220121400104</c:v>
                </c:pt>
                <c:pt idx="46">
                  <c:v>82.250426161802196</c:v>
                </c:pt>
                <c:pt idx="47">
                  <c:v>81.402483624051641</c:v>
                </c:pt>
                <c:pt idx="48">
                  <c:v>80.571846036051127</c:v>
                </c:pt>
                <c:pt idx="49">
                  <c:v>79.757989005383948</c:v>
                </c:pt>
                <c:pt idx="50">
                  <c:v>78.960409115330094</c:v>
                </c:pt>
              </c:numCache>
            </c:numRef>
          </c:yVal>
          <c:smooth val="1"/>
        </c:ser>
        <c:ser>
          <c:idx val="1"/>
          <c:order val="1"/>
          <c:tx>
            <c:v>DM=0.25</c:v>
          </c:tx>
          <c:spPr>
            <a:ln w="28575">
              <a:solidFill>
                <a:schemeClr val="accent6"/>
              </a:solidFill>
            </a:ln>
            <a:effectLst/>
          </c:spPr>
          <c:marker>
            <c:symbol val="none"/>
          </c:marker>
          <c:xVal>
            <c:numRef>
              <c:f>Tables!$G$3:$G$53</c:f>
              <c:numCache>
                <c:formatCode>0</c:formatCode>
                <c:ptCount val="51"/>
                <c:pt idx="0">
                  <c:v>9549.2965855137209</c:v>
                </c:pt>
                <c:pt idx="1">
                  <c:v>9740.2825172239955</c:v>
                </c:pt>
                <c:pt idx="2">
                  <c:v>9931.2684489342701</c:v>
                </c:pt>
                <c:pt idx="3">
                  <c:v>10122.254380644545</c:v>
                </c:pt>
                <c:pt idx="4">
                  <c:v>10313.240312354817</c:v>
                </c:pt>
                <c:pt idx="5">
                  <c:v>10504.226244065092</c:v>
                </c:pt>
                <c:pt idx="6">
                  <c:v>10695.212175775367</c:v>
                </c:pt>
                <c:pt idx="7">
                  <c:v>10886.198107485641</c:v>
                </c:pt>
                <c:pt idx="8">
                  <c:v>11077.184039195916</c:v>
                </c:pt>
                <c:pt idx="9">
                  <c:v>11268.16997090619</c:v>
                </c:pt>
                <c:pt idx="10">
                  <c:v>11459.155902616465</c:v>
                </c:pt>
                <c:pt idx="11">
                  <c:v>11650.14183432674</c:v>
                </c:pt>
                <c:pt idx="12">
                  <c:v>11841.127766037014</c:v>
                </c:pt>
                <c:pt idx="13">
                  <c:v>12032.113697747287</c:v>
                </c:pt>
                <c:pt idx="14">
                  <c:v>12223.099629457562</c:v>
                </c:pt>
                <c:pt idx="15">
                  <c:v>12414.085561167836</c:v>
                </c:pt>
                <c:pt idx="16">
                  <c:v>12605.071492878111</c:v>
                </c:pt>
                <c:pt idx="17">
                  <c:v>12796.057424588385</c:v>
                </c:pt>
                <c:pt idx="18">
                  <c:v>12987.04335629866</c:v>
                </c:pt>
                <c:pt idx="19">
                  <c:v>13178.029288008935</c:v>
                </c:pt>
                <c:pt idx="20">
                  <c:v>13369.015219719209</c:v>
                </c:pt>
                <c:pt idx="21">
                  <c:v>13560.001151429484</c:v>
                </c:pt>
                <c:pt idx="22">
                  <c:v>13750.987083139758</c:v>
                </c:pt>
                <c:pt idx="23">
                  <c:v>13941.973014850031</c:v>
                </c:pt>
                <c:pt idx="24">
                  <c:v>14132.958946560306</c:v>
                </c:pt>
                <c:pt idx="25">
                  <c:v>14323.94487827058</c:v>
                </c:pt>
                <c:pt idx="26">
                  <c:v>14514.930809980855</c:v>
                </c:pt>
                <c:pt idx="27">
                  <c:v>14705.91674169113</c:v>
                </c:pt>
                <c:pt idx="28">
                  <c:v>14896.902673401404</c:v>
                </c:pt>
                <c:pt idx="29">
                  <c:v>15087.888605111679</c:v>
                </c:pt>
                <c:pt idx="30">
                  <c:v>15278.874536821953</c:v>
                </c:pt>
                <c:pt idx="31">
                  <c:v>15469.860468532228</c:v>
                </c:pt>
                <c:pt idx="32">
                  <c:v>15660.846400242501</c:v>
                </c:pt>
                <c:pt idx="33">
                  <c:v>15851.832331952775</c:v>
                </c:pt>
                <c:pt idx="34">
                  <c:v>16042.81826366305</c:v>
                </c:pt>
                <c:pt idx="35">
                  <c:v>16233.804195373325</c:v>
                </c:pt>
                <c:pt idx="36">
                  <c:v>16424.790127083601</c:v>
                </c:pt>
                <c:pt idx="37">
                  <c:v>16615.776058793872</c:v>
                </c:pt>
                <c:pt idx="38">
                  <c:v>16806.761990504147</c:v>
                </c:pt>
                <c:pt idx="39">
                  <c:v>16997.747922214421</c:v>
                </c:pt>
                <c:pt idx="40">
                  <c:v>17188.733853924696</c:v>
                </c:pt>
                <c:pt idx="41">
                  <c:v>17379.71978563497</c:v>
                </c:pt>
                <c:pt idx="42">
                  <c:v>17570.705717345245</c:v>
                </c:pt>
                <c:pt idx="43">
                  <c:v>17761.69164905552</c:v>
                </c:pt>
                <c:pt idx="44">
                  <c:v>17952.677580765794</c:v>
                </c:pt>
                <c:pt idx="45">
                  <c:v>18143.663512476069</c:v>
                </c:pt>
                <c:pt idx="46">
                  <c:v>18334.649444186343</c:v>
                </c:pt>
                <c:pt idx="47">
                  <c:v>18525.635375896618</c:v>
                </c:pt>
                <c:pt idx="48">
                  <c:v>18716.621307606893</c:v>
                </c:pt>
                <c:pt idx="49">
                  <c:v>18907.607239317167</c:v>
                </c:pt>
                <c:pt idx="50">
                  <c:v>19098.593171027442</c:v>
                </c:pt>
              </c:numCache>
            </c:numRef>
          </c:xVal>
          <c:yVal>
            <c:numRef>
              <c:f>Tables!$AB$3:$AB$53</c:f>
              <c:numCache>
                <c:formatCode>0.00</c:formatCode>
                <c:ptCount val="51"/>
                <c:pt idx="0">
                  <c:v>126.33665458452816</c:v>
                </c:pt>
                <c:pt idx="1">
                  <c:v>123.85946527894919</c:v>
                </c:pt>
                <c:pt idx="2">
                  <c:v>121.47755248512324</c:v>
                </c:pt>
                <c:pt idx="3">
                  <c:v>119.18552319295111</c:v>
                </c:pt>
                <c:pt idx="4">
                  <c:v>116.97838387456312</c:v>
                </c:pt>
                <c:pt idx="5">
                  <c:v>114.85150416775288</c:v>
                </c:pt>
                <c:pt idx="6">
                  <c:v>112.80058445047158</c:v>
                </c:pt>
                <c:pt idx="7">
                  <c:v>110.82162682853348</c:v>
                </c:pt>
                <c:pt idx="8">
                  <c:v>108.91090912459325</c:v>
                </c:pt>
                <c:pt idx="9">
                  <c:v>107.064961512312</c:v>
                </c:pt>
                <c:pt idx="10">
                  <c:v>105.28054548710681</c:v>
                </c:pt>
                <c:pt idx="11">
                  <c:v>103.55463490535095</c:v>
                </c:pt>
                <c:pt idx="12">
                  <c:v>101.88439885849047</c:v>
                </c:pt>
                <c:pt idx="13">
                  <c:v>100.26718617819695</c:v>
                </c:pt>
                <c:pt idx="14">
                  <c:v>98.700511394162632</c:v>
                </c:pt>
                <c:pt idx="15">
                  <c:v>97.18204198809859</c:v>
                </c:pt>
                <c:pt idx="16">
                  <c:v>95.70958680646072</c:v>
                </c:pt>
                <c:pt idx="17">
                  <c:v>94.281085510841919</c:v>
                </c:pt>
                <c:pt idx="18">
                  <c:v>92.894598959211891</c:v>
                </c:pt>
                <c:pt idx="19">
                  <c:v>91.548300423571149</c:v>
                </c:pt>
                <c:pt idx="20">
                  <c:v>90.240467560377255</c:v>
                </c:pt>
                <c:pt idx="21">
                  <c:v>88.969475059526872</c:v>
                </c:pt>
                <c:pt idx="22">
                  <c:v>87.733787905922341</c:v>
                </c:pt>
                <c:pt idx="23">
                  <c:v>86.5319551948823</c:v>
                </c:pt>
                <c:pt idx="24">
                  <c:v>85.362604449005516</c:v>
                </c:pt>
                <c:pt idx="25">
                  <c:v>84.224436389685451</c:v>
                </c:pt>
                <c:pt idx="26">
                  <c:v>83.116220121400104</c:v>
                </c:pt>
                <c:pt idx="27">
                  <c:v>82.036788691252056</c:v>
                </c:pt>
                <c:pt idx="28">
                  <c:v>80.985034990082156</c:v>
                </c:pt>
                <c:pt idx="29">
                  <c:v>79.959907964891244</c:v>
                </c:pt>
                <c:pt idx="30">
                  <c:v>78.960409115330094</c:v>
                </c:pt>
                <c:pt idx="31">
                  <c:v>77.985589249708738</c:v>
                </c:pt>
                <c:pt idx="32">
                  <c:v>77.034545478370831</c:v>
                </c:pt>
                <c:pt idx="33">
                  <c:v>76.106418424414557</c:v>
                </c:pt>
                <c:pt idx="34">
                  <c:v>75.200389633647717</c:v>
                </c:pt>
                <c:pt idx="35">
                  <c:v>74.31567916736951</c:v>
                </c:pt>
                <c:pt idx="36">
                  <c:v>73.45154336309777</c:v>
                </c:pt>
                <c:pt idx="37">
                  <c:v>72.607272749728835</c:v>
                </c:pt>
                <c:pt idx="38">
                  <c:v>71.782190104845554</c:v>
                </c:pt>
                <c:pt idx="39">
                  <c:v>70.975648642993349</c:v>
                </c:pt>
                <c:pt idx="40">
                  <c:v>70.187030324737862</c:v>
                </c:pt>
                <c:pt idx="41">
                  <c:v>69.415744277213278</c:v>
                </c:pt>
                <c:pt idx="42">
                  <c:v>68.661225317678358</c:v>
                </c:pt>
                <c:pt idx="43">
                  <c:v>67.922932572326971</c:v>
                </c:pt>
                <c:pt idx="44">
                  <c:v>67.200348183259663</c:v>
                </c:pt>
                <c:pt idx="45">
                  <c:v>66.492976097120092</c:v>
                </c:pt>
                <c:pt idx="46">
                  <c:v>65.800340929441759</c:v>
                </c:pt>
                <c:pt idx="47">
                  <c:v>65.121986899241321</c:v>
                </c:pt>
                <c:pt idx="48">
                  <c:v>64.457476828840896</c:v>
                </c:pt>
                <c:pt idx="49">
                  <c:v>63.806391204307154</c:v>
                </c:pt>
                <c:pt idx="50">
                  <c:v>63.168327292264081</c:v>
                </c:pt>
              </c:numCache>
            </c:numRef>
          </c:yVal>
          <c:smooth val="1"/>
        </c:ser>
        <c:ser>
          <c:idx val="2"/>
          <c:order val="2"/>
          <c:tx>
            <c:v>DM=0.30</c:v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xVal>
            <c:numRef>
              <c:f>Tables!$H$3:$H$53</c:f>
              <c:numCache>
                <c:formatCode>0</c:formatCode>
                <c:ptCount val="51"/>
                <c:pt idx="0">
                  <c:v>7957.7471545947674</c:v>
                </c:pt>
                <c:pt idx="1">
                  <c:v>8116.9020976866632</c:v>
                </c:pt>
                <c:pt idx="2">
                  <c:v>8276.0570407785581</c:v>
                </c:pt>
                <c:pt idx="3">
                  <c:v>8435.211983870453</c:v>
                </c:pt>
                <c:pt idx="4">
                  <c:v>8594.3669269623497</c:v>
                </c:pt>
                <c:pt idx="5">
                  <c:v>8753.5218700542446</c:v>
                </c:pt>
                <c:pt idx="6">
                  <c:v>8912.6768131461395</c:v>
                </c:pt>
                <c:pt idx="7">
                  <c:v>9071.8317562380344</c:v>
                </c:pt>
                <c:pt idx="8">
                  <c:v>9230.9866993299311</c:v>
                </c:pt>
                <c:pt idx="9">
                  <c:v>9390.141642421826</c:v>
                </c:pt>
                <c:pt idx="10">
                  <c:v>9549.2965855137209</c:v>
                </c:pt>
                <c:pt idx="11">
                  <c:v>9708.4515286056157</c:v>
                </c:pt>
                <c:pt idx="12">
                  <c:v>9867.6064716975125</c:v>
                </c:pt>
                <c:pt idx="13">
                  <c:v>10026.761414789407</c:v>
                </c:pt>
                <c:pt idx="14">
                  <c:v>10185.916357881302</c:v>
                </c:pt>
                <c:pt idx="15">
                  <c:v>10345.071300973197</c:v>
                </c:pt>
                <c:pt idx="16">
                  <c:v>10504.226244065094</c:v>
                </c:pt>
                <c:pt idx="17">
                  <c:v>10663.381187156989</c:v>
                </c:pt>
                <c:pt idx="18">
                  <c:v>10822.536130248884</c:v>
                </c:pt>
                <c:pt idx="19">
                  <c:v>10981.691073340779</c:v>
                </c:pt>
                <c:pt idx="20">
                  <c:v>11140.846016432675</c:v>
                </c:pt>
                <c:pt idx="21">
                  <c:v>11300.00095952457</c:v>
                </c:pt>
                <c:pt idx="22">
                  <c:v>11459.155902616465</c:v>
                </c:pt>
                <c:pt idx="23">
                  <c:v>11618.31084570836</c:v>
                </c:pt>
                <c:pt idx="24">
                  <c:v>11777.465788800257</c:v>
                </c:pt>
                <c:pt idx="25">
                  <c:v>11936.620731892152</c:v>
                </c:pt>
                <c:pt idx="26">
                  <c:v>12095.775674984046</c:v>
                </c:pt>
                <c:pt idx="27">
                  <c:v>12254.930618075941</c:v>
                </c:pt>
                <c:pt idx="28">
                  <c:v>12414.085561167838</c:v>
                </c:pt>
                <c:pt idx="29">
                  <c:v>12573.240504259733</c:v>
                </c:pt>
                <c:pt idx="30">
                  <c:v>12732.395447351628</c:v>
                </c:pt>
                <c:pt idx="31">
                  <c:v>12891.550390443523</c:v>
                </c:pt>
                <c:pt idx="32">
                  <c:v>13050.705333535419</c:v>
                </c:pt>
                <c:pt idx="33">
                  <c:v>13209.860276627314</c:v>
                </c:pt>
                <c:pt idx="34">
                  <c:v>13369.015219719209</c:v>
                </c:pt>
                <c:pt idx="35">
                  <c:v>13528.170162811104</c:v>
                </c:pt>
                <c:pt idx="36">
                  <c:v>13687.325105903001</c:v>
                </c:pt>
                <c:pt idx="37">
                  <c:v>13846.480048994896</c:v>
                </c:pt>
                <c:pt idx="38">
                  <c:v>14005.634992086791</c:v>
                </c:pt>
                <c:pt idx="39">
                  <c:v>14164.789935178685</c:v>
                </c:pt>
                <c:pt idx="40">
                  <c:v>14323.944878270582</c:v>
                </c:pt>
                <c:pt idx="41">
                  <c:v>14483.099821362477</c:v>
                </c:pt>
                <c:pt idx="42">
                  <c:v>14642.254764454372</c:v>
                </c:pt>
                <c:pt idx="43">
                  <c:v>14801.409707546267</c:v>
                </c:pt>
                <c:pt idx="44">
                  <c:v>14960.564650638164</c:v>
                </c:pt>
                <c:pt idx="45">
                  <c:v>15119.719593730058</c:v>
                </c:pt>
                <c:pt idx="46">
                  <c:v>15278.874536821953</c:v>
                </c:pt>
                <c:pt idx="47">
                  <c:v>15438.029479913848</c:v>
                </c:pt>
                <c:pt idx="48">
                  <c:v>15597.184423005745</c:v>
                </c:pt>
                <c:pt idx="49">
                  <c:v>15756.33936609764</c:v>
                </c:pt>
                <c:pt idx="50">
                  <c:v>15915.494309189535</c:v>
                </c:pt>
              </c:numCache>
            </c:numRef>
          </c:xVal>
          <c:yVal>
            <c:numRef>
              <c:f>Tables!$AC$3:$AC$53</c:f>
              <c:numCache>
                <c:formatCode>0.00</c:formatCode>
                <c:ptCount val="51"/>
                <c:pt idx="0">
                  <c:v>105.28054548710681</c:v>
                </c:pt>
                <c:pt idx="1">
                  <c:v>103.216221065791</c:v>
                </c:pt>
                <c:pt idx="2">
                  <c:v>101.2312937376027</c:v>
                </c:pt>
                <c:pt idx="3">
                  <c:v>99.321269327459248</c:v>
                </c:pt>
                <c:pt idx="4">
                  <c:v>97.48198656213593</c:v>
                </c:pt>
                <c:pt idx="5">
                  <c:v>95.70958680646072</c:v>
                </c:pt>
                <c:pt idx="6">
                  <c:v>94.000487042059646</c:v>
                </c:pt>
                <c:pt idx="7">
                  <c:v>92.351355690444564</c:v>
                </c:pt>
                <c:pt idx="8">
                  <c:v>90.759090937161048</c:v>
                </c:pt>
                <c:pt idx="9">
                  <c:v>89.220801260260004</c:v>
                </c:pt>
                <c:pt idx="10">
                  <c:v>87.733787905922341</c:v>
                </c:pt>
                <c:pt idx="11">
                  <c:v>86.29552908779246</c:v>
                </c:pt>
                <c:pt idx="12">
                  <c:v>84.903665715408721</c:v>
                </c:pt>
                <c:pt idx="13">
                  <c:v>83.555988481830795</c:v>
                </c:pt>
                <c:pt idx="14">
                  <c:v>82.250426161802196</c:v>
                </c:pt>
                <c:pt idx="15">
                  <c:v>80.985034990082156</c:v>
                </c:pt>
                <c:pt idx="16">
                  <c:v>79.757989005383948</c:v>
                </c:pt>
                <c:pt idx="17">
                  <c:v>78.567571259034921</c:v>
                </c:pt>
                <c:pt idx="18">
                  <c:v>77.412165799343242</c:v>
                </c:pt>
                <c:pt idx="19">
                  <c:v>76.29025035297596</c:v>
                </c:pt>
                <c:pt idx="20">
                  <c:v>75.200389633647717</c:v>
                </c:pt>
                <c:pt idx="21">
                  <c:v>74.141229216272407</c:v>
                </c:pt>
                <c:pt idx="22">
                  <c:v>73.111489921601958</c:v>
                </c:pt>
                <c:pt idx="23">
                  <c:v>72.109962662401927</c:v>
                </c:pt>
                <c:pt idx="24">
                  <c:v>71.135503707504597</c:v>
                </c:pt>
                <c:pt idx="25">
                  <c:v>70.187030324737876</c:v>
                </c:pt>
                <c:pt idx="26">
                  <c:v>69.263516767833423</c:v>
                </c:pt>
                <c:pt idx="27">
                  <c:v>68.363990576043378</c:v>
                </c:pt>
                <c:pt idx="28">
                  <c:v>67.487529158401799</c:v>
                </c:pt>
                <c:pt idx="29">
                  <c:v>66.633256637409374</c:v>
                </c:pt>
                <c:pt idx="30">
                  <c:v>65.800340929441745</c:v>
                </c:pt>
                <c:pt idx="31">
                  <c:v>64.987991041423953</c:v>
                </c:pt>
                <c:pt idx="32">
                  <c:v>64.195454565309035</c:v>
                </c:pt>
                <c:pt idx="33">
                  <c:v>63.422015353678795</c:v>
                </c:pt>
                <c:pt idx="34">
                  <c:v>62.6669913613731</c:v>
                </c:pt>
                <c:pt idx="35">
                  <c:v>61.929732639474594</c:v>
                </c:pt>
                <c:pt idx="36">
                  <c:v>61.209619469248139</c:v>
                </c:pt>
                <c:pt idx="37">
                  <c:v>60.506060624774022</c:v>
                </c:pt>
                <c:pt idx="38">
                  <c:v>59.818491754037964</c:v>
                </c:pt>
                <c:pt idx="39">
                  <c:v>59.146373869161138</c:v>
                </c:pt>
                <c:pt idx="40">
                  <c:v>58.489191937281561</c:v>
                </c:pt>
                <c:pt idx="41">
                  <c:v>57.846453564344401</c:v>
                </c:pt>
                <c:pt idx="42">
                  <c:v>57.217687764731963</c:v>
                </c:pt>
                <c:pt idx="43">
                  <c:v>56.602443810272476</c:v>
                </c:pt>
                <c:pt idx="44">
                  <c:v>56.000290152716389</c:v>
                </c:pt>
                <c:pt idx="45">
                  <c:v>55.410813414266741</c:v>
                </c:pt>
                <c:pt idx="46">
                  <c:v>54.833617441201461</c:v>
                </c:pt>
                <c:pt idx="47">
                  <c:v>54.26832241603443</c:v>
                </c:pt>
                <c:pt idx="48">
                  <c:v>53.714564024034082</c:v>
                </c:pt>
                <c:pt idx="49">
                  <c:v>53.171992670255968</c:v>
                </c:pt>
                <c:pt idx="50">
                  <c:v>52.640272743553403</c:v>
                </c:pt>
              </c:numCache>
            </c:numRef>
          </c:yVal>
          <c:smooth val="1"/>
        </c:ser>
        <c:ser>
          <c:idx val="3"/>
          <c:order val="3"/>
          <c:tx>
            <c:v>DM=0.35</c:v>
          </c:tx>
          <c:spPr>
            <a:ln w="28575">
              <a:solidFill>
                <a:schemeClr val="accent3"/>
              </a:solidFill>
            </a:ln>
            <a:effectLst/>
          </c:spPr>
          <c:marker>
            <c:symbol val="none"/>
          </c:marker>
          <c:xVal>
            <c:numRef>
              <c:f>Tables!$I$3:$I$53</c:f>
              <c:numCache>
                <c:formatCode>0</c:formatCode>
                <c:ptCount val="51"/>
                <c:pt idx="0">
                  <c:v>6820.9261325098014</c:v>
                </c:pt>
                <c:pt idx="1">
                  <c:v>6957.3446551599973</c:v>
                </c:pt>
                <c:pt idx="2">
                  <c:v>7093.7631778101932</c:v>
                </c:pt>
                <c:pt idx="3">
                  <c:v>7230.181700460389</c:v>
                </c:pt>
                <c:pt idx="4">
                  <c:v>7366.6002231105849</c:v>
                </c:pt>
                <c:pt idx="5">
                  <c:v>7503.0187457607808</c:v>
                </c:pt>
                <c:pt idx="6">
                  <c:v>7639.4372684109776</c:v>
                </c:pt>
                <c:pt idx="7">
                  <c:v>7775.8557910611735</c:v>
                </c:pt>
                <c:pt idx="8">
                  <c:v>7912.2743137113694</c:v>
                </c:pt>
                <c:pt idx="9">
                  <c:v>8048.6928363615652</c:v>
                </c:pt>
                <c:pt idx="10">
                  <c:v>8185.1113590117611</c:v>
                </c:pt>
                <c:pt idx="11">
                  <c:v>8321.5298816619579</c:v>
                </c:pt>
                <c:pt idx="12">
                  <c:v>8457.9484043121538</c:v>
                </c:pt>
                <c:pt idx="13">
                  <c:v>8594.3669269623497</c:v>
                </c:pt>
                <c:pt idx="14">
                  <c:v>8730.7854496125456</c:v>
                </c:pt>
                <c:pt idx="15">
                  <c:v>8867.2039722627414</c:v>
                </c:pt>
                <c:pt idx="16">
                  <c:v>9003.6224949129373</c:v>
                </c:pt>
                <c:pt idx="17">
                  <c:v>9140.0410175631332</c:v>
                </c:pt>
                <c:pt idx="18">
                  <c:v>9276.4595402133291</c:v>
                </c:pt>
                <c:pt idx="19">
                  <c:v>9412.878062863525</c:v>
                </c:pt>
                <c:pt idx="20">
                  <c:v>9549.2965855137209</c:v>
                </c:pt>
                <c:pt idx="21">
                  <c:v>9685.7151081639167</c:v>
                </c:pt>
                <c:pt idx="22">
                  <c:v>9822.1336308141126</c:v>
                </c:pt>
                <c:pt idx="23">
                  <c:v>9958.5521534643103</c:v>
                </c:pt>
                <c:pt idx="24">
                  <c:v>10094.970676114506</c:v>
                </c:pt>
                <c:pt idx="25">
                  <c:v>10231.389198764702</c:v>
                </c:pt>
                <c:pt idx="26">
                  <c:v>10367.807721414898</c:v>
                </c:pt>
                <c:pt idx="27">
                  <c:v>10504.226244065094</c:v>
                </c:pt>
                <c:pt idx="28">
                  <c:v>10640.64476671529</c:v>
                </c:pt>
                <c:pt idx="29">
                  <c:v>10777.063289365486</c:v>
                </c:pt>
                <c:pt idx="30">
                  <c:v>10913.481812015681</c:v>
                </c:pt>
                <c:pt idx="31">
                  <c:v>11049.900334665877</c:v>
                </c:pt>
                <c:pt idx="32">
                  <c:v>11186.318857316073</c:v>
                </c:pt>
                <c:pt idx="33">
                  <c:v>11322.737379966269</c:v>
                </c:pt>
                <c:pt idx="34">
                  <c:v>11459.155902616465</c:v>
                </c:pt>
                <c:pt idx="35">
                  <c:v>11595.574425266661</c:v>
                </c:pt>
                <c:pt idx="36">
                  <c:v>11731.992947916859</c:v>
                </c:pt>
                <c:pt idx="37">
                  <c:v>11868.411470567054</c:v>
                </c:pt>
                <c:pt idx="38">
                  <c:v>12004.82999321725</c:v>
                </c:pt>
                <c:pt idx="39">
                  <c:v>12141.248515867446</c:v>
                </c:pt>
                <c:pt idx="40">
                  <c:v>12277.667038517642</c:v>
                </c:pt>
                <c:pt idx="41">
                  <c:v>12414.085561167838</c:v>
                </c:pt>
                <c:pt idx="42">
                  <c:v>12550.504083818034</c:v>
                </c:pt>
                <c:pt idx="43">
                  <c:v>12686.92260646823</c:v>
                </c:pt>
                <c:pt idx="44">
                  <c:v>12823.341129118426</c:v>
                </c:pt>
                <c:pt idx="45">
                  <c:v>12959.759651768622</c:v>
                </c:pt>
                <c:pt idx="46">
                  <c:v>13096.178174418817</c:v>
                </c:pt>
                <c:pt idx="47">
                  <c:v>13232.596697069013</c:v>
                </c:pt>
                <c:pt idx="48">
                  <c:v>13369.015219719209</c:v>
                </c:pt>
                <c:pt idx="49">
                  <c:v>13505.433742369407</c:v>
                </c:pt>
                <c:pt idx="50">
                  <c:v>13641.852265019603</c:v>
                </c:pt>
              </c:numCache>
            </c:numRef>
          </c:xVal>
          <c:yVal>
            <c:numRef>
              <c:f>Tables!$AD$3:$AD$53</c:f>
              <c:numCache>
                <c:formatCode>0.00</c:formatCode>
                <c:ptCount val="51"/>
                <c:pt idx="0">
                  <c:v>90.240467560377255</c:v>
                </c:pt>
                <c:pt idx="1">
                  <c:v>88.471046627820854</c:v>
                </c:pt>
                <c:pt idx="2">
                  <c:v>86.769680346516594</c:v>
                </c:pt>
                <c:pt idx="3">
                  <c:v>85.132516566393647</c:v>
                </c:pt>
                <c:pt idx="4">
                  <c:v>83.555988481830809</c:v>
                </c:pt>
                <c:pt idx="5">
                  <c:v>82.036788691252056</c:v>
                </c:pt>
                <c:pt idx="6">
                  <c:v>80.571846036051127</c:v>
                </c:pt>
                <c:pt idx="7">
                  <c:v>79.158304877523918</c:v>
                </c:pt>
                <c:pt idx="8">
                  <c:v>77.793506517566613</c:v>
                </c:pt>
                <c:pt idx="9">
                  <c:v>76.474972508794281</c:v>
                </c:pt>
                <c:pt idx="10">
                  <c:v>75.200389633647717</c:v>
                </c:pt>
                <c:pt idx="11">
                  <c:v>73.967596360964976</c:v>
                </c:pt>
                <c:pt idx="12">
                  <c:v>72.774570613207487</c:v>
                </c:pt>
                <c:pt idx="13">
                  <c:v>71.61941869871211</c:v>
                </c:pt>
                <c:pt idx="14">
                  <c:v>70.500365281544745</c:v>
                </c:pt>
                <c:pt idx="15">
                  <c:v>69.415744277213292</c:v>
                </c:pt>
                <c:pt idx="16">
                  <c:v>68.363990576043378</c:v>
                </c:pt>
                <c:pt idx="17">
                  <c:v>67.343632507744232</c:v>
                </c:pt>
                <c:pt idx="18">
                  <c:v>66.353284970865644</c:v>
                </c:pt>
                <c:pt idx="19">
                  <c:v>65.391643159693672</c:v>
                </c:pt>
                <c:pt idx="20">
                  <c:v>64.457476828840896</c:v>
                </c:pt>
                <c:pt idx="21">
                  <c:v>63.549625042519203</c:v>
                </c:pt>
                <c:pt idx="22">
                  <c:v>62.6669913613731</c:v>
                </c:pt>
                <c:pt idx="23">
                  <c:v>61.808539424915928</c:v>
                </c:pt>
                <c:pt idx="24">
                  <c:v>60.973288892146805</c:v>
                </c:pt>
                <c:pt idx="25">
                  <c:v>60.160311706918179</c:v>
                </c:pt>
                <c:pt idx="26">
                  <c:v>59.368728658142935</c:v>
                </c:pt>
                <c:pt idx="27">
                  <c:v>58.597706208037188</c:v>
                </c:pt>
                <c:pt idx="28">
                  <c:v>57.846453564344401</c:v>
                </c:pt>
                <c:pt idx="29">
                  <c:v>57.114219974922321</c:v>
                </c:pt>
                <c:pt idx="30">
                  <c:v>56.400292225235788</c:v>
                </c:pt>
                <c:pt idx="31">
                  <c:v>55.703992321220532</c:v>
                </c:pt>
                <c:pt idx="32">
                  <c:v>55.024675341693452</c:v>
                </c:pt>
                <c:pt idx="33">
                  <c:v>54.361727446010399</c:v>
                </c:pt>
                <c:pt idx="34">
                  <c:v>53.714564024034082</c:v>
                </c:pt>
                <c:pt idx="35">
                  <c:v>53.082627976692507</c:v>
                </c:pt>
                <c:pt idx="36">
                  <c:v>52.46538811649841</c:v>
                </c:pt>
                <c:pt idx="37">
                  <c:v>51.862337678377742</c:v>
                </c:pt>
                <c:pt idx="38">
                  <c:v>51.272992932032537</c:v>
                </c:pt>
                <c:pt idx="39">
                  <c:v>50.696891887852402</c:v>
                </c:pt>
                <c:pt idx="40">
                  <c:v>50.133593089098476</c:v>
                </c:pt>
                <c:pt idx="41">
                  <c:v>49.582674483723778</c:v>
                </c:pt>
                <c:pt idx="42">
                  <c:v>49.043732369770261</c:v>
                </c:pt>
                <c:pt idx="43">
                  <c:v>48.516380408804977</c:v>
                </c:pt>
                <c:pt idx="44">
                  <c:v>48.000248702328328</c:v>
                </c:pt>
                <c:pt idx="45">
                  <c:v>47.494982926514346</c:v>
                </c:pt>
                <c:pt idx="46">
                  <c:v>47.000243521029823</c:v>
                </c:pt>
                <c:pt idx="47">
                  <c:v>46.515704928029521</c:v>
                </c:pt>
                <c:pt idx="48">
                  <c:v>46.041054877743505</c:v>
                </c:pt>
                <c:pt idx="49">
                  <c:v>45.575993717362259</c:v>
                </c:pt>
                <c:pt idx="50">
                  <c:v>45.120233780188627</c:v>
                </c:pt>
              </c:numCache>
            </c:numRef>
          </c:yVal>
          <c:smooth val="1"/>
        </c:ser>
        <c:ser>
          <c:idx val="4"/>
          <c:order val="4"/>
          <c:tx>
            <c:v>DM=0.40</c:v>
          </c:tx>
          <c:spPr>
            <a:ln w="28575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Tables!$J$3:$J$53</c:f>
              <c:numCache>
                <c:formatCode>0</c:formatCode>
                <c:ptCount val="51"/>
                <c:pt idx="0">
                  <c:v>5968.3103659460749</c:v>
                </c:pt>
                <c:pt idx="1">
                  <c:v>6087.6765732649965</c:v>
                </c:pt>
                <c:pt idx="2">
                  <c:v>6207.0427805839181</c:v>
                </c:pt>
                <c:pt idx="3">
                  <c:v>6326.4089879028397</c:v>
                </c:pt>
                <c:pt idx="4">
                  <c:v>6445.7751952217604</c:v>
                </c:pt>
                <c:pt idx="5">
                  <c:v>6565.1414025406821</c:v>
                </c:pt>
                <c:pt idx="6">
                  <c:v>6684.5076098596037</c:v>
                </c:pt>
                <c:pt idx="7">
                  <c:v>6803.8738171785253</c:v>
                </c:pt>
                <c:pt idx="8">
                  <c:v>6923.2400244974469</c:v>
                </c:pt>
                <c:pt idx="9">
                  <c:v>7042.6062318163686</c:v>
                </c:pt>
                <c:pt idx="10">
                  <c:v>7161.9724391352902</c:v>
                </c:pt>
                <c:pt idx="11">
                  <c:v>7281.3386464542109</c:v>
                </c:pt>
                <c:pt idx="12">
                  <c:v>7400.7048537731325</c:v>
                </c:pt>
                <c:pt idx="13">
                  <c:v>7520.0710610920542</c:v>
                </c:pt>
                <c:pt idx="14">
                  <c:v>7639.4372684109758</c:v>
                </c:pt>
                <c:pt idx="15">
                  <c:v>7758.8034757298974</c:v>
                </c:pt>
                <c:pt idx="16">
                  <c:v>7878.169683048819</c:v>
                </c:pt>
                <c:pt idx="17">
                  <c:v>7997.5358903677406</c:v>
                </c:pt>
                <c:pt idx="18">
                  <c:v>8116.9020976866614</c:v>
                </c:pt>
                <c:pt idx="19">
                  <c:v>8236.2683050055839</c:v>
                </c:pt>
                <c:pt idx="20">
                  <c:v>8355.6345123245046</c:v>
                </c:pt>
                <c:pt idx="21">
                  <c:v>8475.0007196434253</c:v>
                </c:pt>
                <c:pt idx="22">
                  <c:v>8594.3669269623479</c:v>
                </c:pt>
                <c:pt idx="23">
                  <c:v>8713.7331342812686</c:v>
                </c:pt>
                <c:pt idx="24">
                  <c:v>8833.0993416001911</c:v>
                </c:pt>
                <c:pt idx="25">
                  <c:v>8952.4655489191118</c:v>
                </c:pt>
                <c:pt idx="26">
                  <c:v>9071.8317562380344</c:v>
                </c:pt>
                <c:pt idx="27">
                  <c:v>9191.1979635569551</c:v>
                </c:pt>
                <c:pt idx="28">
                  <c:v>9310.5641708758758</c:v>
                </c:pt>
                <c:pt idx="29">
                  <c:v>9429.9303781947983</c:v>
                </c:pt>
                <c:pt idx="30">
                  <c:v>9549.296585513719</c:v>
                </c:pt>
                <c:pt idx="31">
                  <c:v>9668.6627928326416</c:v>
                </c:pt>
                <c:pt idx="32">
                  <c:v>9788.0290001515623</c:v>
                </c:pt>
                <c:pt idx="33">
                  <c:v>9907.3952074704848</c:v>
                </c:pt>
                <c:pt idx="34">
                  <c:v>10026.761414789406</c:v>
                </c:pt>
                <c:pt idx="35">
                  <c:v>10146.127622108326</c:v>
                </c:pt>
                <c:pt idx="36">
                  <c:v>10265.493829427249</c:v>
                </c:pt>
                <c:pt idx="37">
                  <c:v>10384.860036746169</c:v>
                </c:pt>
                <c:pt idx="38">
                  <c:v>10504.226244065092</c:v>
                </c:pt>
                <c:pt idx="39">
                  <c:v>10623.592451384013</c:v>
                </c:pt>
                <c:pt idx="40">
                  <c:v>10742.958658702935</c:v>
                </c:pt>
                <c:pt idx="41">
                  <c:v>10862.324866021856</c:v>
                </c:pt>
                <c:pt idx="42">
                  <c:v>10981.691073340779</c:v>
                </c:pt>
                <c:pt idx="43">
                  <c:v>11101.057280659699</c:v>
                </c:pt>
                <c:pt idx="44">
                  <c:v>11220.42348797862</c:v>
                </c:pt>
                <c:pt idx="45">
                  <c:v>11339.789695297542</c:v>
                </c:pt>
                <c:pt idx="46">
                  <c:v>11459.155902616463</c:v>
                </c:pt>
                <c:pt idx="47">
                  <c:v>11578.522109935386</c:v>
                </c:pt>
                <c:pt idx="48">
                  <c:v>11697.888317254306</c:v>
                </c:pt>
                <c:pt idx="49">
                  <c:v>11817.254524573229</c:v>
                </c:pt>
                <c:pt idx="50">
                  <c:v>11936.62073189215</c:v>
                </c:pt>
              </c:numCache>
            </c:numRef>
          </c:xVal>
          <c:yVal>
            <c:numRef>
              <c:f>Tables!$AE$3:$AE$53</c:f>
              <c:numCache>
                <c:formatCode>0.00</c:formatCode>
                <c:ptCount val="51"/>
                <c:pt idx="0">
                  <c:v>78.960409115330108</c:v>
                </c:pt>
                <c:pt idx="1">
                  <c:v>77.412165799343242</c:v>
                </c:pt>
                <c:pt idx="2">
                  <c:v>75.923470303202024</c:v>
                </c:pt>
                <c:pt idx="3">
                  <c:v>74.490951995594443</c:v>
                </c:pt>
                <c:pt idx="4">
                  <c:v>73.111489921601958</c:v>
                </c:pt>
                <c:pt idx="5">
                  <c:v>71.782190104845554</c:v>
                </c:pt>
                <c:pt idx="6">
                  <c:v>70.500365281544745</c:v>
                </c:pt>
                <c:pt idx="7">
                  <c:v>69.263516767833423</c:v>
                </c:pt>
                <c:pt idx="8">
                  <c:v>68.069318202870789</c:v>
                </c:pt>
                <c:pt idx="9">
                  <c:v>66.915600945194996</c:v>
                </c:pt>
                <c:pt idx="10">
                  <c:v>65.800340929441759</c:v>
                </c:pt>
                <c:pt idx="11">
                  <c:v>64.721646815844352</c:v>
                </c:pt>
                <c:pt idx="12">
                  <c:v>63.677749286556541</c:v>
                </c:pt>
                <c:pt idx="13">
                  <c:v>62.6669913613731</c:v>
                </c:pt>
                <c:pt idx="14">
                  <c:v>61.687819621351643</c:v>
                </c:pt>
                <c:pt idx="15">
                  <c:v>60.738776242561627</c:v>
                </c:pt>
                <c:pt idx="16">
                  <c:v>59.81849175403795</c:v>
                </c:pt>
                <c:pt idx="17">
                  <c:v>58.925678444276201</c:v>
                </c:pt>
                <c:pt idx="18">
                  <c:v>58.059124349507435</c:v>
                </c:pt>
                <c:pt idx="19">
                  <c:v>57.21768776473197</c:v>
                </c:pt>
                <c:pt idx="20">
                  <c:v>56.400292225235788</c:v>
                </c:pt>
                <c:pt idx="21">
                  <c:v>55.605921912204302</c:v>
                </c:pt>
                <c:pt idx="22">
                  <c:v>54.833617441201469</c:v>
                </c:pt>
                <c:pt idx="23">
                  <c:v>54.082471996801445</c:v>
                </c:pt>
                <c:pt idx="24">
                  <c:v>53.351627780628448</c:v>
                </c:pt>
                <c:pt idx="25">
                  <c:v>52.64027274355341</c:v>
                </c:pt>
                <c:pt idx="26">
                  <c:v>51.947637575875063</c:v>
                </c:pt>
                <c:pt idx="27">
                  <c:v>51.272992932032537</c:v>
                </c:pt>
                <c:pt idx="28">
                  <c:v>50.615646868801349</c:v>
                </c:pt>
                <c:pt idx="29">
                  <c:v>49.974942478057038</c:v>
                </c:pt>
                <c:pt idx="30">
                  <c:v>49.350255697081316</c:v>
                </c:pt>
                <c:pt idx="31">
                  <c:v>48.740993281067972</c:v>
                </c:pt>
                <c:pt idx="32">
                  <c:v>48.146590923981776</c:v>
                </c:pt>
                <c:pt idx="33">
                  <c:v>47.566511515259101</c:v>
                </c:pt>
                <c:pt idx="34">
                  <c:v>47.000243521029823</c:v>
                </c:pt>
                <c:pt idx="35">
                  <c:v>46.447299479605945</c:v>
                </c:pt>
                <c:pt idx="36">
                  <c:v>45.907214601936104</c:v>
                </c:pt>
                <c:pt idx="37">
                  <c:v>45.379545468580517</c:v>
                </c:pt>
                <c:pt idx="38">
                  <c:v>44.863868815528477</c:v>
                </c:pt>
                <c:pt idx="39">
                  <c:v>44.35978040187085</c:v>
                </c:pt>
                <c:pt idx="40">
                  <c:v>43.866893952961171</c:v>
                </c:pt>
                <c:pt idx="41">
                  <c:v>43.384840173258297</c:v>
                </c:pt>
                <c:pt idx="42">
                  <c:v>42.913265823548976</c:v>
                </c:pt>
                <c:pt idx="43">
                  <c:v>42.451832857704353</c:v>
                </c:pt>
                <c:pt idx="44">
                  <c:v>42.000217614537291</c:v>
                </c:pt>
                <c:pt idx="45">
                  <c:v>41.558110060700059</c:v>
                </c:pt>
                <c:pt idx="46">
                  <c:v>41.125213080901098</c:v>
                </c:pt>
                <c:pt idx="47">
                  <c:v>40.701241812025827</c:v>
                </c:pt>
                <c:pt idx="48">
                  <c:v>40.285923018025571</c:v>
                </c:pt>
                <c:pt idx="49">
                  <c:v>39.878994502691974</c:v>
                </c:pt>
                <c:pt idx="50">
                  <c:v>39.480204557665054</c:v>
                </c:pt>
              </c:numCache>
            </c:numRef>
          </c:yVal>
          <c:smooth val="1"/>
        </c:ser>
        <c:ser>
          <c:idx val="5"/>
          <c:order val="5"/>
          <c:tx>
            <c:v>DM=0.45</c:v>
          </c:tx>
          <c:spPr>
            <a:ln w="28575">
              <a:solidFill>
                <a:srgbClr val="7030A0"/>
              </a:solidFill>
            </a:ln>
            <a:effectLst/>
          </c:spPr>
          <c:marker>
            <c:symbol val="none"/>
          </c:marker>
          <c:xVal>
            <c:numRef>
              <c:f>Tables!$K$3:$K$53</c:f>
              <c:numCache>
                <c:formatCode>0</c:formatCode>
                <c:ptCount val="51"/>
                <c:pt idx="0">
                  <c:v>5305.1647697298449</c:v>
                </c:pt>
                <c:pt idx="1">
                  <c:v>5411.2680651244418</c:v>
                </c:pt>
                <c:pt idx="2">
                  <c:v>5517.3713605190387</c:v>
                </c:pt>
                <c:pt idx="3">
                  <c:v>5623.4746559136356</c:v>
                </c:pt>
                <c:pt idx="4">
                  <c:v>5729.5779513082325</c:v>
                </c:pt>
                <c:pt idx="5">
                  <c:v>5835.6812467028294</c:v>
                </c:pt>
                <c:pt idx="6">
                  <c:v>5941.7845420974263</c:v>
                </c:pt>
                <c:pt idx="7">
                  <c:v>6047.8878374920232</c:v>
                </c:pt>
                <c:pt idx="8">
                  <c:v>6153.9911328866192</c:v>
                </c:pt>
                <c:pt idx="9">
                  <c:v>6260.0944282812161</c:v>
                </c:pt>
                <c:pt idx="10">
                  <c:v>6366.197723675813</c:v>
                </c:pt>
                <c:pt idx="11">
                  <c:v>6472.3010190704099</c:v>
                </c:pt>
                <c:pt idx="12">
                  <c:v>6578.4043144650068</c:v>
                </c:pt>
                <c:pt idx="13">
                  <c:v>6684.5076098596037</c:v>
                </c:pt>
                <c:pt idx="14">
                  <c:v>6790.6109052542006</c:v>
                </c:pt>
                <c:pt idx="15">
                  <c:v>6896.7142006487975</c:v>
                </c:pt>
                <c:pt idx="16">
                  <c:v>7002.8174960433944</c:v>
                </c:pt>
                <c:pt idx="17">
                  <c:v>7108.9207914379913</c:v>
                </c:pt>
                <c:pt idx="18">
                  <c:v>7215.0240868325882</c:v>
                </c:pt>
                <c:pt idx="19">
                  <c:v>7321.1273822271851</c:v>
                </c:pt>
                <c:pt idx="20">
                  <c:v>7427.230677621782</c:v>
                </c:pt>
                <c:pt idx="21">
                  <c:v>7533.3339730163789</c:v>
                </c:pt>
                <c:pt idx="22">
                  <c:v>7639.4372684109758</c:v>
                </c:pt>
                <c:pt idx="23">
                  <c:v>7745.5405638055727</c:v>
                </c:pt>
                <c:pt idx="24">
                  <c:v>7851.6438592001696</c:v>
                </c:pt>
                <c:pt idx="25">
                  <c:v>7957.7471545947665</c:v>
                </c:pt>
                <c:pt idx="26">
                  <c:v>8063.8504499893634</c:v>
                </c:pt>
                <c:pt idx="27">
                  <c:v>8169.9537453839603</c:v>
                </c:pt>
                <c:pt idx="28">
                  <c:v>8276.0570407785581</c:v>
                </c:pt>
                <c:pt idx="29">
                  <c:v>8382.1603361731541</c:v>
                </c:pt>
                <c:pt idx="30">
                  <c:v>8488.2636315677519</c:v>
                </c:pt>
                <c:pt idx="31">
                  <c:v>8594.3669269623479</c:v>
                </c:pt>
                <c:pt idx="32">
                  <c:v>8700.4702223569457</c:v>
                </c:pt>
                <c:pt idx="33">
                  <c:v>8806.5735177515417</c:v>
                </c:pt>
                <c:pt idx="34">
                  <c:v>8912.6768131461395</c:v>
                </c:pt>
                <c:pt idx="35">
                  <c:v>9018.7801085407355</c:v>
                </c:pt>
                <c:pt idx="36">
                  <c:v>9124.8834039353333</c:v>
                </c:pt>
                <c:pt idx="37">
                  <c:v>9230.9866993299293</c:v>
                </c:pt>
                <c:pt idx="38">
                  <c:v>9337.0899947245271</c:v>
                </c:pt>
                <c:pt idx="39">
                  <c:v>9443.193290119123</c:v>
                </c:pt>
                <c:pt idx="40">
                  <c:v>9549.2965855137209</c:v>
                </c:pt>
                <c:pt idx="41">
                  <c:v>9655.3998809083168</c:v>
                </c:pt>
                <c:pt idx="42">
                  <c:v>9761.5031763029147</c:v>
                </c:pt>
                <c:pt idx="43">
                  <c:v>9867.6064716975106</c:v>
                </c:pt>
                <c:pt idx="44">
                  <c:v>9973.7097670921085</c:v>
                </c:pt>
                <c:pt idx="45">
                  <c:v>10079.813062486704</c:v>
                </c:pt>
                <c:pt idx="46">
                  <c:v>10185.916357881302</c:v>
                </c:pt>
                <c:pt idx="47">
                  <c:v>10292.019653275898</c:v>
                </c:pt>
                <c:pt idx="48">
                  <c:v>10398.122948670496</c:v>
                </c:pt>
                <c:pt idx="49">
                  <c:v>10504.226244065092</c:v>
                </c:pt>
                <c:pt idx="50">
                  <c:v>10610.32953945969</c:v>
                </c:pt>
              </c:numCache>
            </c:numRef>
          </c:xVal>
          <c:yVal>
            <c:numRef>
              <c:f>Tables!$AF$3:$AF$53</c:f>
              <c:numCache>
                <c:formatCode>0.00</c:formatCode>
                <c:ptCount val="51"/>
                <c:pt idx="0">
                  <c:v>70.187030324737876</c:v>
                </c:pt>
                <c:pt idx="1">
                  <c:v>68.81081404386066</c:v>
                </c:pt>
                <c:pt idx="2">
                  <c:v>67.487529158401813</c:v>
                </c:pt>
                <c:pt idx="3">
                  <c:v>66.214179551639504</c:v>
                </c:pt>
                <c:pt idx="4">
                  <c:v>64.987991041423967</c:v>
                </c:pt>
                <c:pt idx="5">
                  <c:v>63.806391204307154</c:v>
                </c:pt>
                <c:pt idx="6">
                  <c:v>62.6669913613731</c:v>
                </c:pt>
                <c:pt idx="7">
                  <c:v>61.56757046029638</c:v>
                </c:pt>
                <c:pt idx="8">
                  <c:v>60.50606062477403</c:v>
                </c:pt>
                <c:pt idx="9">
                  <c:v>59.480534173506669</c:v>
                </c:pt>
                <c:pt idx="10">
                  <c:v>58.489191937281561</c:v>
                </c:pt>
                <c:pt idx="11">
                  <c:v>57.53035272519498</c:v>
                </c:pt>
                <c:pt idx="12">
                  <c:v>56.602443810272483</c:v>
                </c:pt>
                <c:pt idx="13">
                  <c:v>55.703992321220532</c:v>
                </c:pt>
                <c:pt idx="14">
                  <c:v>54.833617441201461</c:v>
                </c:pt>
                <c:pt idx="15">
                  <c:v>53.990023326721449</c:v>
                </c:pt>
                <c:pt idx="16">
                  <c:v>53.171992670255968</c:v>
                </c:pt>
                <c:pt idx="17">
                  <c:v>52.378380839356616</c:v>
                </c:pt>
                <c:pt idx="18">
                  <c:v>51.608110532895502</c:v>
                </c:pt>
                <c:pt idx="19">
                  <c:v>50.860166901983973</c:v>
                </c:pt>
                <c:pt idx="20">
                  <c:v>50.133593089098483</c:v>
                </c:pt>
                <c:pt idx="21">
                  <c:v>49.4274861441816</c:v>
                </c:pt>
                <c:pt idx="22">
                  <c:v>48.740993281067972</c:v>
                </c:pt>
                <c:pt idx="23">
                  <c:v>48.073308441601284</c:v>
                </c:pt>
                <c:pt idx="24">
                  <c:v>47.423669138336408</c:v>
                </c:pt>
                <c:pt idx="25">
                  <c:v>46.791353549825253</c:v>
                </c:pt>
                <c:pt idx="26">
                  <c:v>46.175677845222282</c:v>
                </c:pt>
                <c:pt idx="27">
                  <c:v>45.575993717362259</c:v>
                </c:pt>
                <c:pt idx="28">
                  <c:v>44.991686105601197</c:v>
                </c:pt>
                <c:pt idx="29">
                  <c:v>44.422171091606252</c:v>
                </c:pt>
                <c:pt idx="30">
                  <c:v>43.866893952961171</c:v>
                </c:pt>
                <c:pt idx="31">
                  <c:v>43.325327360949309</c:v>
                </c:pt>
                <c:pt idx="32">
                  <c:v>42.796969710206021</c:v>
                </c:pt>
                <c:pt idx="33">
                  <c:v>42.281343569119201</c:v>
                </c:pt>
                <c:pt idx="34">
                  <c:v>41.777994240915405</c:v>
                </c:pt>
                <c:pt idx="35">
                  <c:v>41.286488426316403</c:v>
                </c:pt>
                <c:pt idx="36">
                  <c:v>40.806412979498759</c:v>
                </c:pt>
                <c:pt idx="37">
                  <c:v>40.337373749849355</c:v>
                </c:pt>
                <c:pt idx="38">
                  <c:v>39.878994502691974</c:v>
                </c:pt>
                <c:pt idx="39">
                  <c:v>39.43091591277409</c:v>
                </c:pt>
                <c:pt idx="40">
                  <c:v>38.992794624854369</c:v>
                </c:pt>
                <c:pt idx="41">
                  <c:v>38.564302376229605</c:v>
                </c:pt>
                <c:pt idx="42">
                  <c:v>38.14512517648798</c:v>
                </c:pt>
                <c:pt idx="43">
                  <c:v>37.734962540181655</c:v>
                </c:pt>
                <c:pt idx="44">
                  <c:v>37.33352676847759</c:v>
                </c:pt>
                <c:pt idx="45">
                  <c:v>36.94054227617783</c:v>
                </c:pt>
                <c:pt idx="46">
                  <c:v>36.555744960800979</c:v>
                </c:pt>
                <c:pt idx="47">
                  <c:v>36.178881610689622</c:v>
                </c:pt>
                <c:pt idx="48">
                  <c:v>35.809709349356062</c:v>
                </c:pt>
                <c:pt idx="49">
                  <c:v>35.447995113503978</c:v>
                </c:pt>
                <c:pt idx="50">
                  <c:v>35.093515162368938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01736"/>
        <c:axId val="464002520"/>
      </c:scatterChart>
      <c:valAx>
        <c:axId val="464001736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2520"/>
        <c:crosses val="autoZero"/>
        <c:crossBetween val="midCat"/>
        <c:majorUnit val="10000"/>
      </c:valAx>
      <c:valAx>
        <c:axId val="46400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Blade Height (mm)</a:t>
                </a:r>
              </a:p>
            </c:rich>
          </c:tx>
          <c:layout>
            <c:manualLayout>
              <c:xMode val="edge"/>
              <c:yMode val="edge"/>
              <c:x val="1.9464725166765701E-2"/>
              <c:y val="0.26925081056044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1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50278253610605"/>
          <c:y val="0.25508064735852698"/>
          <c:w val="0.209764854880512"/>
          <c:h val="0.48983870528294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82725177645"/>
          <c:y val="5.0113895216400903E-2"/>
          <c:w val="0.67968018520506501"/>
          <c:h val="0.82604415905870499"/>
        </c:manualLayout>
      </c:layout>
      <c:scatterChart>
        <c:scatterStyle val="smoothMarker"/>
        <c:varyColors val="0"/>
        <c:ser>
          <c:idx val="0"/>
          <c:order val="0"/>
          <c:tx>
            <c:v>DM=0.20</c:v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xVal>
            <c:numRef>
              <c:f>Tables!$M$3:$M$53</c:f>
              <c:numCache>
                <c:formatCode>0.00</c:formatCode>
                <c:ptCount val="51"/>
                <c:pt idx="0">
                  <c:v>119.32179256060888</c:v>
                </c:pt>
                <c:pt idx="1">
                  <c:v>119.26376522367663</c:v>
                </c:pt>
                <c:pt idx="2">
                  <c:v>119.20458883056753</c:v>
                </c:pt>
                <c:pt idx="3">
                  <c:v>119.14426338128156</c:v>
                </c:pt>
                <c:pt idx="4">
                  <c:v>119.08278887581869</c:v>
                </c:pt>
                <c:pt idx="5">
                  <c:v>119.02016531417897</c:v>
                </c:pt>
                <c:pt idx="6">
                  <c:v>118.95639269636234</c:v>
                </c:pt>
                <c:pt idx="7">
                  <c:v>118.89147102236885</c:v>
                </c:pt>
                <c:pt idx="8">
                  <c:v>118.82540029219849</c:v>
                </c:pt>
                <c:pt idx="9">
                  <c:v>118.75818050585126</c:v>
                </c:pt>
                <c:pt idx="10">
                  <c:v>118.68981166332713</c:v>
                </c:pt>
                <c:pt idx="11">
                  <c:v>118.62029376462614</c:v>
                </c:pt>
                <c:pt idx="12">
                  <c:v>118.54962680974826</c:v>
                </c:pt>
                <c:pt idx="13">
                  <c:v>118.47781079869354</c:v>
                </c:pt>
                <c:pt idx="14">
                  <c:v>118.4048457314619</c:v>
                </c:pt>
                <c:pt idx="15">
                  <c:v>118.3307316080534</c:v>
                </c:pt>
                <c:pt idx="16">
                  <c:v>118.25546842846803</c:v>
                </c:pt>
                <c:pt idx="17">
                  <c:v>118.17905619270579</c:v>
                </c:pt>
                <c:pt idx="18">
                  <c:v>118.10149490076667</c:v>
                </c:pt>
                <c:pt idx="19">
                  <c:v>118.02278455265068</c:v>
                </c:pt>
                <c:pt idx="20">
                  <c:v>117.94292514835779</c:v>
                </c:pt>
                <c:pt idx="21">
                  <c:v>117.86191668788804</c:v>
                </c:pt>
                <c:pt idx="22">
                  <c:v>117.77975917124141</c:v>
                </c:pt>
                <c:pt idx="23">
                  <c:v>117.69645259841792</c:v>
                </c:pt>
                <c:pt idx="24">
                  <c:v>117.61199696941753</c:v>
                </c:pt>
                <c:pt idx="25">
                  <c:v>117.52639228424027</c:v>
                </c:pt>
                <c:pt idx="26">
                  <c:v>117.43963854288614</c:v>
                </c:pt>
                <c:pt idx="27">
                  <c:v>117.35173574535513</c:v>
                </c:pt>
                <c:pt idx="28">
                  <c:v>117.26268389164726</c:v>
                </c:pt>
                <c:pt idx="29">
                  <c:v>117.17248298176249</c:v>
                </c:pt>
                <c:pt idx="30">
                  <c:v>117.08113301570086</c:v>
                </c:pt>
                <c:pt idx="31">
                  <c:v>116.98863399346236</c:v>
                </c:pt>
                <c:pt idx="32">
                  <c:v>116.89498591504696</c:v>
                </c:pt>
                <c:pt idx="33">
                  <c:v>116.80018878045472</c:v>
                </c:pt>
                <c:pt idx="34">
                  <c:v>116.70424258968555</c:v>
                </c:pt>
                <c:pt idx="35">
                  <c:v>116.60714734273954</c:v>
                </c:pt>
                <c:pt idx="36">
                  <c:v>116.50890303961668</c:v>
                </c:pt>
                <c:pt idx="37">
                  <c:v>116.40950968031687</c:v>
                </c:pt>
                <c:pt idx="38">
                  <c:v>116.30896726484026</c:v>
                </c:pt>
                <c:pt idx="39">
                  <c:v>116.20727579318675</c:v>
                </c:pt>
                <c:pt idx="40">
                  <c:v>116.10443526535634</c:v>
                </c:pt>
                <c:pt idx="41">
                  <c:v>116.00044568134908</c:v>
                </c:pt>
                <c:pt idx="42">
                  <c:v>115.89530704116493</c:v>
                </c:pt>
                <c:pt idx="43">
                  <c:v>115.78901934480388</c:v>
                </c:pt>
                <c:pt idx="44">
                  <c:v>115.681582592266</c:v>
                </c:pt>
                <c:pt idx="45">
                  <c:v>115.57299678355125</c:v>
                </c:pt>
                <c:pt idx="46">
                  <c:v>115.46326191865957</c:v>
                </c:pt>
                <c:pt idx="47">
                  <c:v>115.35237799759105</c:v>
                </c:pt>
                <c:pt idx="48">
                  <c:v>115.24034502034564</c:v>
                </c:pt>
                <c:pt idx="49">
                  <c:v>115.12716298692337</c:v>
                </c:pt>
                <c:pt idx="50">
                  <c:v>115.01283189732422</c:v>
                </c:pt>
              </c:numCache>
            </c:numRef>
          </c:xVal>
          <c:yVal>
            <c:numRef>
              <c:f>Tables!$F$3:$F$53</c:f>
              <c:numCache>
                <c:formatCode>0</c:formatCode>
                <c:ptCount val="51"/>
                <c:pt idx="0">
                  <c:v>11936.62073189215</c:v>
                </c:pt>
                <c:pt idx="1">
                  <c:v>12175.353146529993</c:v>
                </c:pt>
                <c:pt idx="2">
                  <c:v>12414.085561167836</c:v>
                </c:pt>
                <c:pt idx="3">
                  <c:v>12652.817975805679</c:v>
                </c:pt>
                <c:pt idx="4">
                  <c:v>12891.550390443521</c:v>
                </c:pt>
                <c:pt idx="5">
                  <c:v>13130.282805081364</c:v>
                </c:pt>
                <c:pt idx="6">
                  <c:v>13369.015219719207</c:v>
                </c:pt>
                <c:pt idx="7">
                  <c:v>13607.747634357051</c:v>
                </c:pt>
                <c:pt idx="8">
                  <c:v>13846.480048994894</c:v>
                </c:pt>
                <c:pt idx="9">
                  <c:v>14085.212463632737</c:v>
                </c:pt>
                <c:pt idx="10">
                  <c:v>14323.94487827058</c:v>
                </c:pt>
                <c:pt idx="11">
                  <c:v>14562.677292908422</c:v>
                </c:pt>
                <c:pt idx="12">
                  <c:v>14801.409707546265</c:v>
                </c:pt>
                <c:pt idx="13">
                  <c:v>15040.142122184108</c:v>
                </c:pt>
                <c:pt idx="14">
                  <c:v>15278.874536821952</c:v>
                </c:pt>
                <c:pt idx="15">
                  <c:v>15517.606951459795</c:v>
                </c:pt>
                <c:pt idx="16">
                  <c:v>15756.339366097638</c:v>
                </c:pt>
                <c:pt idx="17">
                  <c:v>15995.071780735481</c:v>
                </c:pt>
                <c:pt idx="18">
                  <c:v>16233.804195373323</c:v>
                </c:pt>
                <c:pt idx="19">
                  <c:v>16472.536610011168</c:v>
                </c:pt>
                <c:pt idx="20">
                  <c:v>16711.269024649009</c:v>
                </c:pt>
                <c:pt idx="21">
                  <c:v>16950.001439286851</c:v>
                </c:pt>
                <c:pt idx="22">
                  <c:v>17188.733853924696</c:v>
                </c:pt>
                <c:pt idx="23">
                  <c:v>17427.466268562537</c:v>
                </c:pt>
                <c:pt idx="24">
                  <c:v>17666.198683200382</c:v>
                </c:pt>
                <c:pt idx="25">
                  <c:v>17904.931097838224</c:v>
                </c:pt>
                <c:pt idx="26">
                  <c:v>18143.663512476069</c:v>
                </c:pt>
                <c:pt idx="27">
                  <c:v>18382.39592711391</c:v>
                </c:pt>
                <c:pt idx="28">
                  <c:v>18621.128341751752</c:v>
                </c:pt>
                <c:pt idx="29">
                  <c:v>18859.860756389597</c:v>
                </c:pt>
                <c:pt idx="30">
                  <c:v>19098.593171027438</c:v>
                </c:pt>
                <c:pt idx="31">
                  <c:v>19337.325585665283</c:v>
                </c:pt>
                <c:pt idx="32">
                  <c:v>19576.058000303125</c:v>
                </c:pt>
                <c:pt idx="33">
                  <c:v>19814.79041494097</c:v>
                </c:pt>
                <c:pt idx="34">
                  <c:v>20053.522829578811</c:v>
                </c:pt>
                <c:pt idx="35">
                  <c:v>20292.255244216652</c:v>
                </c:pt>
                <c:pt idx="36">
                  <c:v>20530.987658854498</c:v>
                </c:pt>
                <c:pt idx="37">
                  <c:v>20769.720073492339</c:v>
                </c:pt>
                <c:pt idx="38">
                  <c:v>21008.452488130184</c:v>
                </c:pt>
                <c:pt idx="39">
                  <c:v>21247.184902768025</c:v>
                </c:pt>
                <c:pt idx="40">
                  <c:v>21485.917317405871</c:v>
                </c:pt>
                <c:pt idx="41">
                  <c:v>21724.649732043712</c:v>
                </c:pt>
                <c:pt idx="42">
                  <c:v>21963.382146681557</c:v>
                </c:pt>
                <c:pt idx="43">
                  <c:v>22202.114561319398</c:v>
                </c:pt>
                <c:pt idx="44">
                  <c:v>22440.84697595724</c:v>
                </c:pt>
                <c:pt idx="45">
                  <c:v>22679.579390595085</c:v>
                </c:pt>
                <c:pt idx="46">
                  <c:v>22918.311805232926</c:v>
                </c:pt>
                <c:pt idx="47">
                  <c:v>23157.044219870771</c:v>
                </c:pt>
                <c:pt idx="48">
                  <c:v>23395.776634508613</c:v>
                </c:pt>
                <c:pt idx="49">
                  <c:v>23634.509049146458</c:v>
                </c:pt>
                <c:pt idx="50">
                  <c:v>23873.241463784299</c:v>
                </c:pt>
              </c:numCache>
            </c:numRef>
          </c:yVal>
          <c:smooth val="1"/>
        </c:ser>
        <c:ser>
          <c:idx val="1"/>
          <c:order val="1"/>
          <c:tx>
            <c:v>DM=0.25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xVal>
            <c:numRef>
              <c:f>Tables!$N$3:$N$53</c:f>
              <c:numCache>
                <c:formatCode>0.00</c:formatCode>
                <c:ptCount val="51"/>
                <c:pt idx="0">
                  <c:v>119.32179256060888</c:v>
                </c:pt>
                <c:pt idx="1">
                  <c:v>119.26376522367666</c:v>
                </c:pt>
                <c:pt idx="2">
                  <c:v>119.20458883056753</c:v>
                </c:pt>
                <c:pt idx="3">
                  <c:v>119.14426338128156</c:v>
                </c:pt>
                <c:pt idx="4">
                  <c:v>119.08278887581869</c:v>
                </c:pt>
                <c:pt idx="5">
                  <c:v>119.02016531417894</c:v>
                </c:pt>
                <c:pt idx="6">
                  <c:v>118.95639269636234</c:v>
                </c:pt>
                <c:pt idx="7">
                  <c:v>118.89147102236885</c:v>
                </c:pt>
                <c:pt idx="8">
                  <c:v>118.82540029219849</c:v>
                </c:pt>
                <c:pt idx="9">
                  <c:v>118.75818050585126</c:v>
                </c:pt>
                <c:pt idx="10">
                  <c:v>118.68981166332713</c:v>
                </c:pt>
                <c:pt idx="11">
                  <c:v>118.62029376462614</c:v>
                </c:pt>
                <c:pt idx="12">
                  <c:v>118.5496268097483</c:v>
                </c:pt>
                <c:pt idx="13">
                  <c:v>118.47781079869354</c:v>
                </c:pt>
                <c:pt idx="14">
                  <c:v>118.4048457314619</c:v>
                </c:pt>
                <c:pt idx="15">
                  <c:v>118.33073160805343</c:v>
                </c:pt>
                <c:pt idx="16">
                  <c:v>118.25546842846801</c:v>
                </c:pt>
                <c:pt idx="17">
                  <c:v>118.17905619270579</c:v>
                </c:pt>
                <c:pt idx="18">
                  <c:v>118.10149490076667</c:v>
                </c:pt>
                <c:pt idx="19">
                  <c:v>118.02278455265068</c:v>
                </c:pt>
                <c:pt idx="20">
                  <c:v>117.94292514835779</c:v>
                </c:pt>
                <c:pt idx="21">
                  <c:v>117.86191668788807</c:v>
                </c:pt>
                <c:pt idx="22">
                  <c:v>117.77975917124141</c:v>
                </c:pt>
                <c:pt idx="23">
                  <c:v>117.69645259841792</c:v>
                </c:pt>
                <c:pt idx="24">
                  <c:v>117.61199696941753</c:v>
                </c:pt>
                <c:pt idx="25">
                  <c:v>117.5263922842403</c:v>
                </c:pt>
                <c:pt idx="26">
                  <c:v>117.43963854288614</c:v>
                </c:pt>
                <c:pt idx="27">
                  <c:v>117.35173574535516</c:v>
                </c:pt>
                <c:pt idx="28">
                  <c:v>117.26268389164724</c:v>
                </c:pt>
                <c:pt idx="29">
                  <c:v>117.17248298176251</c:v>
                </c:pt>
                <c:pt idx="30">
                  <c:v>117.08113301570086</c:v>
                </c:pt>
                <c:pt idx="31">
                  <c:v>116.98863399346234</c:v>
                </c:pt>
                <c:pt idx="32">
                  <c:v>116.89498591504696</c:v>
                </c:pt>
                <c:pt idx="33">
                  <c:v>116.80018878045472</c:v>
                </c:pt>
                <c:pt idx="34">
                  <c:v>116.70424258968556</c:v>
                </c:pt>
                <c:pt idx="35">
                  <c:v>116.60714734273954</c:v>
                </c:pt>
                <c:pt idx="36">
                  <c:v>116.50890303961668</c:v>
                </c:pt>
                <c:pt idx="37">
                  <c:v>116.40950968031687</c:v>
                </c:pt>
                <c:pt idx="38">
                  <c:v>116.30896726484023</c:v>
                </c:pt>
                <c:pt idx="39">
                  <c:v>116.20727579318672</c:v>
                </c:pt>
                <c:pt idx="40">
                  <c:v>116.10443526535632</c:v>
                </c:pt>
                <c:pt idx="41">
                  <c:v>116.00044568134908</c:v>
                </c:pt>
                <c:pt idx="42">
                  <c:v>115.89530704116494</c:v>
                </c:pt>
                <c:pt idx="43">
                  <c:v>115.78901934480388</c:v>
                </c:pt>
                <c:pt idx="44">
                  <c:v>115.681582592266</c:v>
                </c:pt>
                <c:pt idx="45">
                  <c:v>115.57299678355125</c:v>
                </c:pt>
                <c:pt idx="46">
                  <c:v>115.4632619186596</c:v>
                </c:pt>
                <c:pt idx="47">
                  <c:v>115.35237799759105</c:v>
                </c:pt>
                <c:pt idx="48">
                  <c:v>115.24034502034564</c:v>
                </c:pt>
                <c:pt idx="49">
                  <c:v>115.12716298692337</c:v>
                </c:pt>
                <c:pt idx="50">
                  <c:v>115.01283189732422</c:v>
                </c:pt>
              </c:numCache>
            </c:numRef>
          </c:xVal>
          <c:yVal>
            <c:numRef>
              <c:f>Tables!$G$3:$G$53</c:f>
              <c:numCache>
                <c:formatCode>0</c:formatCode>
                <c:ptCount val="51"/>
                <c:pt idx="0">
                  <c:v>9549.2965855137209</c:v>
                </c:pt>
                <c:pt idx="1">
                  <c:v>9740.2825172239955</c:v>
                </c:pt>
                <c:pt idx="2">
                  <c:v>9931.2684489342701</c:v>
                </c:pt>
                <c:pt idx="3">
                  <c:v>10122.254380644545</c:v>
                </c:pt>
                <c:pt idx="4">
                  <c:v>10313.240312354817</c:v>
                </c:pt>
                <c:pt idx="5">
                  <c:v>10504.226244065092</c:v>
                </c:pt>
                <c:pt idx="6">
                  <c:v>10695.212175775367</c:v>
                </c:pt>
                <c:pt idx="7">
                  <c:v>10886.198107485641</c:v>
                </c:pt>
                <c:pt idx="8">
                  <c:v>11077.184039195916</c:v>
                </c:pt>
                <c:pt idx="9">
                  <c:v>11268.16997090619</c:v>
                </c:pt>
                <c:pt idx="10">
                  <c:v>11459.155902616465</c:v>
                </c:pt>
                <c:pt idx="11">
                  <c:v>11650.14183432674</c:v>
                </c:pt>
                <c:pt idx="12">
                  <c:v>11841.127766037014</c:v>
                </c:pt>
                <c:pt idx="13">
                  <c:v>12032.113697747287</c:v>
                </c:pt>
                <c:pt idx="14">
                  <c:v>12223.099629457562</c:v>
                </c:pt>
                <c:pt idx="15">
                  <c:v>12414.085561167836</c:v>
                </c:pt>
                <c:pt idx="16">
                  <c:v>12605.071492878111</c:v>
                </c:pt>
                <c:pt idx="17">
                  <c:v>12796.057424588385</c:v>
                </c:pt>
                <c:pt idx="18">
                  <c:v>12987.04335629866</c:v>
                </c:pt>
                <c:pt idx="19">
                  <c:v>13178.029288008935</c:v>
                </c:pt>
                <c:pt idx="20">
                  <c:v>13369.015219719209</c:v>
                </c:pt>
                <c:pt idx="21">
                  <c:v>13560.001151429484</c:v>
                </c:pt>
                <c:pt idx="22">
                  <c:v>13750.987083139758</c:v>
                </c:pt>
                <c:pt idx="23">
                  <c:v>13941.973014850031</c:v>
                </c:pt>
                <c:pt idx="24">
                  <c:v>14132.958946560306</c:v>
                </c:pt>
                <c:pt idx="25">
                  <c:v>14323.94487827058</c:v>
                </c:pt>
                <c:pt idx="26">
                  <c:v>14514.930809980855</c:v>
                </c:pt>
                <c:pt idx="27">
                  <c:v>14705.91674169113</c:v>
                </c:pt>
                <c:pt idx="28">
                  <c:v>14896.902673401404</c:v>
                </c:pt>
                <c:pt idx="29">
                  <c:v>15087.888605111679</c:v>
                </c:pt>
                <c:pt idx="30">
                  <c:v>15278.874536821953</c:v>
                </c:pt>
                <c:pt idx="31">
                  <c:v>15469.860468532228</c:v>
                </c:pt>
                <c:pt idx="32">
                  <c:v>15660.846400242501</c:v>
                </c:pt>
                <c:pt idx="33">
                  <c:v>15851.832331952775</c:v>
                </c:pt>
                <c:pt idx="34">
                  <c:v>16042.81826366305</c:v>
                </c:pt>
                <c:pt idx="35">
                  <c:v>16233.804195373325</c:v>
                </c:pt>
                <c:pt idx="36">
                  <c:v>16424.790127083601</c:v>
                </c:pt>
                <c:pt idx="37">
                  <c:v>16615.776058793872</c:v>
                </c:pt>
                <c:pt idx="38">
                  <c:v>16806.761990504147</c:v>
                </c:pt>
                <c:pt idx="39">
                  <c:v>16997.747922214421</c:v>
                </c:pt>
                <c:pt idx="40">
                  <c:v>17188.733853924696</c:v>
                </c:pt>
                <c:pt idx="41">
                  <c:v>17379.71978563497</c:v>
                </c:pt>
                <c:pt idx="42">
                  <c:v>17570.705717345245</c:v>
                </c:pt>
                <c:pt idx="43">
                  <c:v>17761.69164905552</c:v>
                </c:pt>
                <c:pt idx="44">
                  <c:v>17952.677580765794</c:v>
                </c:pt>
                <c:pt idx="45">
                  <c:v>18143.663512476069</c:v>
                </c:pt>
                <c:pt idx="46">
                  <c:v>18334.649444186343</c:v>
                </c:pt>
                <c:pt idx="47">
                  <c:v>18525.635375896618</c:v>
                </c:pt>
                <c:pt idx="48">
                  <c:v>18716.621307606893</c:v>
                </c:pt>
                <c:pt idx="49">
                  <c:v>18907.607239317167</c:v>
                </c:pt>
                <c:pt idx="50">
                  <c:v>19098.593171027442</c:v>
                </c:pt>
              </c:numCache>
            </c:numRef>
          </c:yVal>
          <c:smooth val="1"/>
        </c:ser>
        <c:ser>
          <c:idx val="2"/>
          <c:order val="2"/>
          <c:tx>
            <c:v>DM=0.30</c:v>
          </c:tx>
          <c:spPr>
            <a:ln w="28575"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none"/>
          </c:marker>
          <c:xVal>
            <c:numRef>
              <c:f>Tables!$O$3:$O$53</c:f>
              <c:numCache>
                <c:formatCode>0.00</c:formatCode>
                <c:ptCount val="51"/>
                <c:pt idx="0">
                  <c:v>119.32179256060888</c:v>
                </c:pt>
                <c:pt idx="1">
                  <c:v>119.26376522367666</c:v>
                </c:pt>
                <c:pt idx="2">
                  <c:v>119.20458883056753</c:v>
                </c:pt>
                <c:pt idx="3">
                  <c:v>119.14426338128156</c:v>
                </c:pt>
                <c:pt idx="4">
                  <c:v>119.08278887581869</c:v>
                </c:pt>
                <c:pt idx="5">
                  <c:v>119.02016531417894</c:v>
                </c:pt>
                <c:pt idx="6">
                  <c:v>118.95639269636234</c:v>
                </c:pt>
                <c:pt idx="7">
                  <c:v>118.89147102236885</c:v>
                </c:pt>
                <c:pt idx="8">
                  <c:v>118.82540029219849</c:v>
                </c:pt>
                <c:pt idx="9">
                  <c:v>118.75818050585126</c:v>
                </c:pt>
                <c:pt idx="10">
                  <c:v>118.68981166332713</c:v>
                </c:pt>
                <c:pt idx="11">
                  <c:v>118.62029376462614</c:v>
                </c:pt>
                <c:pt idx="12">
                  <c:v>118.54962680974826</c:v>
                </c:pt>
                <c:pt idx="13">
                  <c:v>118.47781079869354</c:v>
                </c:pt>
                <c:pt idx="14">
                  <c:v>118.4048457314619</c:v>
                </c:pt>
                <c:pt idx="15">
                  <c:v>118.3307316080534</c:v>
                </c:pt>
                <c:pt idx="16">
                  <c:v>118.25546842846803</c:v>
                </c:pt>
                <c:pt idx="17">
                  <c:v>118.17905619270579</c:v>
                </c:pt>
                <c:pt idx="18">
                  <c:v>118.10149490076667</c:v>
                </c:pt>
                <c:pt idx="19">
                  <c:v>118.02278455265068</c:v>
                </c:pt>
                <c:pt idx="20">
                  <c:v>117.9429251483578</c:v>
                </c:pt>
                <c:pt idx="21">
                  <c:v>117.86191668788807</c:v>
                </c:pt>
                <c:pt idx="22">
                  <c:v>117.77975917124141</c:v>
                </c:pt>
                <c:pt idx="23">
                  <c:v>117.69645259841792</c:v>
                </c:pt>
                <c:pt idx="24">
                  <c:v>117.61199696941753</c:v>
                </c:pt>
                <c:pt idx="25">
                  <c:v>117.52639228424027</c:v>
                </c:pt>
                <c:pt idx="26">
                  <c:v>117.43963854288614</c:v>
                </c:pt>
                <c:pt idx="27">
                  <c:v>117.35173574535513</c:v>
                </c:pt>
                <c:pt idx="28">
                  <c:v>117.26268389164724</c:v>
                </c:pt>
                <c:pt idx="29">
                  <c:v>117.17248298176249</c:v>
                </c:pt>
                <c:pt idx="30">
                  <c:v>117.08113301570086</c:v>
                </c:pt>
                <c:pt idx="31">
                  <c:v>116.98863399346234</c:v>
                </c:pt>
                <c:pt idx="32">
                  <c:v>116.89498591504696</c:v>
                </c:pt>
                <c:pt idx="33">
                  <c:v>116.80018878045472</c:v>
                </c:pt>
                <c:pt idx="34">
                  <c:v>116.70424258968556</c:v>
                </c:pt>
                <c:pt idx="35">
                  <c:v>116.60714734273957</c:v>
                </c:pt>
                <c:pt idx="36">
                  <c:v>116.50890303961665</c:v>
                </c:pt>
                <c:pt idx="37">
                  <c:v>116.4095096803169</c:v>
                </c:pt>
                <c:pt idx="38">
                  <c:v>116.30896726484026</c:v>
                </c:pt>
                <c:pt idx="39">
                  <c:v>116.20727579318675</c:v>
                </c:pt>
                <c:pt idx="40">
                  <c:v>116.10443526535634</c:v>
                </c:pt>
                <c:pt idx="41">
                  <c:v>116.00044568134908</c:v>
                </c:pt>
                <c:pt idx="42">
                  <c:v>115.89530704116493</c:v>
                </c:pt>
                <c:pt idx="43">
                  <c:v>115.78901934480388</c:v>
                </c:pt>
                <c:pt idx="44">
                  <c:v>115.681582592266</c:v>
                </c:pt>
                <c:pt idx="45">
                  <c:v>115.57299678355122</c:v>
                </c:pt>
                <c:pt idx="46">
                  <c:v>115.46326191865957</c:v>
                </c:pt>
                <c:pt idx="47">
                  <c:v>115.35237799759105</c:v>
                </c:pt>
                <c:pt idx="48">
                  <c:v>115.24034502034561</c:v>
                </c:pt>
                <c:pt idx="49">
                  <c:v>115.12716298692337</c:v>
                </c:pt>
                <c:pt idx="50">
                  <c:v>115.01283189732422</c:v>
                </c:pt>
              </c:numCache>
            </c:numRef>
          </c:xVal>
          <c:yVal>
            <c:numRef>
              <c:f>Tables!$H$3:$H$53</c:f>
              <c:numCache>
                <c:formatCode>0</c:formatCode>
                <c:ptCount val="51"/>
                <c:pt idx="0">
                  <c:v>7957.7471545947674</c:v>
                </c:pt>
                <c:pt idx="1">
                  <c:v>8116.9020976866632</c:v>
                </c:pt>
                <c:pt idx="2">
                  <c:v>8276.0570407785581</c:v>
                </c:pt>
                <c:pt idx="3">
                  <c:v>8435.211983870453</c:v>
                </c:pt>
                <c:pt idx="4">
                  <c:v>8594.3669269623497</c:v>
                </c:pt>
                <c:pt idx="5">
                  <c:v>8753.5218700542446</c:v>
                </c:pt>
                <c:pt idx="6">
                  <c:v>8912.6768131461395</c:v>
                </c:pt>
                <c:pt idx="7">
                  <c:v>9071.8317562380344</c:v>
                </c:pt>
                <c:pt idx="8">
                  <c:v>9230.9866993299311</c:v>
                </c:pt>
                <c:pt idx="9">
                  <c:v>9390.141642421826</c:v>
                </c:pt>
                <c:pt idx="10">
                  <c:v>9549.2965855137209</c:v>
                </c:pt>
                <c:pt idx="11">
                  <c:v>9708.4515286056157</c:v>
                </c:pt>
                <c:pt idx="12">
                  <c:v>9867.6064716975125</c:v>
                </c:pt>
                <c:pt idx="13">
                  <c:v>10026.761414789407</c:v>
                </c:pt>
                <c:pt idx="14">
                  <c:v>10185.916357881302</c:v>
                </c:pt>
                <c:pt idx="15">
                  <c:v>10345.071300973197</c:v>
                </c:pt>
                <c:pt idx="16">
                  <c:v>10504.226244065094</c:v>
                </c:pt>
                <c:pt idx="17">
                  <c:v>10663.381187156989</c:v>
                </c:pt>
                <c:pt idx="18">
                  <c:v>10822.536130248884</c:v>
                </c:pt>
                <c:pt idx="19">
                  <c:v>10981.691073340779</c:v>
                </c:pt>
                <c:pt idx="20">
                  <c:v>11140.846016432675</c:v>
                </c:pt>
                <c:pt idx="21">
                  <c:v>11300.00095952457</c:v>
                </c:pt>
                <c:pt idx="22">
                  <c:v>11459.155902616465</c:v>
                </c:pt>
                <c:pt idx="23">
                  <c:v>11618.31084570836</c:v>
                </c:pt>
                <c:pt idx="24">
                  <c:v>11777.465788800257</c:v>
                </c:pt>
                <c:pt idx="25">
                  <c:v>11936.620731892152</c:v>
                </c:pt>
                <c:pt idx="26">
                  <c:v>12095.775674984046</c:v>
                </c:pt>
                <c:pt idx="27">
                  <c:v>12254.930618075941</c:v>
                </c:pt>
                <c:pt idx="28">
                  <c:v>12414.085561167838</c:v>
                </c:pt>
                <c:pt idx="29">
                  <c:v>12573.240504259733</c:v>
                </c:pt>
                <c:pt idx="30">
                  <c:v>12732.395447351628</c:v>
                </c:pt>
                <c:pt idx="31">
                  <c:v>12891.550390443523</c:v>
                </c:pt>
                <c:pt idx="32">
                  <c:v>13050.705333535419</c:v>
                </c:pt>
                <c:pt idx="33">
                  <c:v>13209.860276627314</c:v>
                </c:pt>
                <c:pt idx="34">
                  <c:v>13369.015219719209</c:v>
                </c:pt>
                <c:pt idx="35">
                  <c:v>13528.170162811104</c:v>
                </c:pt>
                <c:pt idx="36">
                  <c:v>13687.325105903001</c:v>
                </c:pt>
                <c:pt idx="37">
                  <c:v>13846.480048994896</c:v>
                </c:pt>
                <c:pt idx="38">
                  <c:v>14005.634992086791</c:v>
                </c:pt>
                <c:pt idx="39">
                  <c:v>14164.789935178685</c:v>
                </c:pt>
                <c:pt idx="40">
                  <c:v>14323.944878270582</c:v>
                </c:pt>
                <c:pt idx="41">
                  <c:v>14483.099821362477</c:v>
                </c:pt>
                <c:pt idx="42">
                  <c:v>14642.254764454372</c:v>
                </c:pt>
                <c:pt idx="43">
                  <c:v>14801.409707546267</c:v>
                </c:pt>
                <c:pt idx="44">
                  <c:v>14960.564650638164</c:v>
                </c:pt>
                <c:pt idx="45">
                  <c:v>15119.719593730058</c:v>
                </c:pt>
                <c:pt idx="46">
                  <c:v>15278.874536821953</c:v>
                </c:pt>
                <c:pt idx="47">
                  <c:v>15438.029479913848</c:v>
                </c:pt>
                <c:pt idx="48">
                  <c:v>15597.184423005745</c:v>
                </c:pt>
                <c:pt idx="49">
                  <c:v>15756.33936609764</c:v>
                </c:pt>
                <c:pt idx="50">
                  <c:v>15915.494309189535</c:v>
                </c:pt>
              </c:numCache>
            </c:numRef>
          </c:yVal>
          <c:smooth val="1"/>
        </c:ser>
        <c:ser>
          <c:idx val="3"/>
          <c:order val="3"/>
          <c:tx>
            <c:v>DM=0.35</c:v>
          </c:tx>
          <c:spPr>
            <a:ln w="28575">
              <a:solidFill>
                <a:srgbClr val="FFC000"/>
              </a:solidFill>
            </a:ln>
            <a:effectLst/>
          </c:spPr>
          <c:marker>
            <c:symbol val="none"/>
          </c:marker>
          <c:xVal>
            <c:numRef>
              <c:f>Tables!$P$3:$P$53</c:f>
              <c:numCache>
                <c:formatCode>0.00</c:formatCode>
                <c:ptCount val="51"/>
                <c:pt idx="0">
                  <c:v>119.32179256060888</c:v>
                </c:pt>
                <c:pt idx="1">
                  <c:v>119.26376522367666</c:v>
                </c:pt>
                <c:pt idx="2">
                  <c:v>119.20458883056753</c:v>
                </c:pt>
                <c:pt idx="3">
                  <c:v>119.14426338128156</c:v>
                </c:pt>
                <c:pt idx="4">
                  <c:v>119.08278887581869</c:v>
                </c:pt>
                <c:pt idx="5">
                  <c:v>119.02016531417897</c:v>
                </c:pt>
                <c:pt idx="6">
                  <c:v>118.95639269636234</c:v>
                </c:pt>
                <c:pt idx="7">
                  <c:v>118.89147102236885</c:v>
                </c:pt>
                <c:pt idx="8">
                  <c:v>118.82540029219849</c:v>
                </c:pt>
                <c:pt idx="9">
                  <c:v>118.75818050585126</c:v>
                </c:pt>
                <c:pt idx="10">
                  <c:v>118.68981166332713</c:v>
                </c:pt>
                <c:pt idx="11">
                  <c:v>118.62029376462613</c:v>
                </c:pt>
                <c:pt idx="12">
                  <c:v>118.54962680974826</c:v>
                </c:pt>
                <c:pt idx="13">
                  <c:v>118.47781079869354</c:v>
                </c:pt>
                <c:pt idx="14">
                  <c:v>118.4048457314619</c:v>
                </c:pt>
                <c:pt idx="15">
                  <c:v>118.33073160805343</c:v>
                </c:pt>
                <c:pt idx="16">
                  <c:v>118.25546842846803</c:v>
                </c:pt>
                <c:pt idx="17">
                  <c:v>118.17905619270579</c:v>
                </c:pt>
                <c:pt idx="18">
                  <c:v>118.10149490076667</c:v>
                </c:pt>
                <c:pt idx="19">
                  <c:v>118.02278455265068</c:v>
                </c:pt>
                <c:pt idx="20">
                  <c:v>117.94292514835779</c:v>
                </c:pt>
                <c:pt idx="21">
                  <c:v>117.86191668788804</c:v>
                </c:pt>
                <c:pt idx="22">
                  <c:v>117.77975917124141</c:v>
                </c:pt>
                <c:pt idx="23">
                  <c:v>117.69645259841792</c:v>
                </c:pt>
                <c:pt idx="24">
                  <c:v>117.61199696941753</c:v>
                </c:pt>
                <c:pt idx="25">
                  <c:v>117.52639228424027</c:v>
                </c:pt>
                <c:pt idx="26">
                  <c:v>117.43963854288614</c:v>
                </c:pt>
                <c:pt idx="27">
                  <c:v>117.35173574535513</c:v>
                </c:pt>
                <c:pt idx="28">
                  <c:v>117.26268389164726</c:v>
                </c:pt>
                <c:pt idx="29">
                  <c:v>117.17248298176249</c:v>
                </c:pt>
                <c:pt idx="30">
                  <c:v>117.08113301570086</c:v>
                </c:pt>
                <c:pt idx="31">
                  <c:v>116.98863399346234</c:v>
                </c:pt>
                <c:pt idx="32">
                  <c:v>116.89498591504699</c:v>
                </c:pt>
                <c:pt idx="33">
                  <c:v>116.80018878045472</c:v>
                </c:pt>
                <c:pt idx="34">
                  <c:v>116.70424258968556</c:v>
                </c:pt>
                <c:pt idx="35">
                  <c:v>116.60714734273954</c:v>
                </c:pt>
                <c:pt idx="36">
                  <c:v>116.50890303961668</c:v>
                </c:pt>
                <c:pt idx="37">
                  <c:v>116.40950968031687</c:v>
                </c:pt>
                <c:pt idx="38">
                  <c:v>116.30896726484023</c:v>
                </c:pt>
                <c:pt idx="39">
                  <c:v>116.20727579318675</c:v>
                </c:pt>
                <c:pt idx="40">
                  <c:v>116.10443526535634</c:v>
                </c:pt>
                <c:pt idx="41">
                  <c:v>116.00044568134908</c:v>
                </c:pt>
                <c:pt idx="42">
                  <c:v>115.89530704116494</c:v>
                </c:pt>
                <c:pt idx="43">
                  <c:v>115.78901934480388</c:v>
                </c:pt>
                <c:pt idx="44">
                  <c:v>115.681582592266</c:v>
                </c:pt>
                <c:pt idx="45">
                  <c:v>115.5729967835512</c:v>
                </c:pt>
                <c:pt idx="46">
                  <c:v>115.46326191865957</c:v>
                </c:pt>
                <c:pt idx="47">
                  <c:v>115.35237799759108</c:v>
                </c:pt>
                <c:pt idx="48">
                  <c:v>115.24034502034567</c:v>
                </c:pt>
                <c:pt idx="49">
                  <c:v>115.12716298692337</c:v>
                </c:pt>
                <c:pt idx="50">
                  <c:v>115.01283189732423</c:v>
                </c:pt>
              </c:numCache>
            </c:numRef>
          </c:xVal>
          <c:yVal>
            <c:numRef>
              <c:f>Tables!$I$3:$I$53</c:f>
              <c:numCache>
                <c:formatCode>0</c:formatCode>
                <c:ptCount val="51"/>
                <c:pt idx="0">
                  <c:v>6820.9261325098014</c:v>
                </c:pt>
                <c:pt idx="1">
                  <c:v>6957.3446551599973</c:v>
                </c:pt>
                <c:pt idx="2">
                  <c:v>7093.7631778101932</c:v>
                </c:pt>
                <c:pt idx="3">
                  <c:v>7230.181700460389</c:v>
                </c:pt>
                <c:pt idx="4">
                  <c:v>7366.6002231105849</c:v>
                </c:pt>
                <c:pt idx="5">
                  <c:v>7503.0187457607808</c:v>
                </c:pt>
                <c:pt idx="6">
                  <c:v>7639.4372684109776</c:v>
                </c:pt>
                <c:pt idx="7">
                  <c:v>7775.8557910611735</c:v>
                </c:pt>
                <c:pt idx="8">
                  <c:v>7912.2743137113694</c:v>
                </c:pt>
                <c:pt idx="9">
                  <c:v>8048.6928363615652</c:v>
                </c:pt>
                <c:pt idx="10">
                  <c:v>8185.1113590117611</c:v>
                </c:pt>
                <c:pt idx="11">
                  <c:v>8321.5298816619579</c:v>
                </c:pt>
                <c:pt idx="12">
                  <c:v>8457.9484043121538</c:v>
                </c:pt>
                <c:pt idx="13">
                  <c:v>8594.3669269623497</c:v>
                </c:pt>
                <c:pt idx="14">
                  <c:v>8730.7854496125456</c:v>
                </c:pt>
                <c:pt idx="15">
                  <c:v>8867.2039722627414</c:v>
                </c:pt>
                <c:pt idx="16">
                  <c:v>9003.6224949129373</c:v>
                </c:pt>
                <c:pt idx="17">
                  <c:v>9140.0410175631332</c:v>
                </c:pt>
                <c:pt idx="18">
                  <c:v>9276.4595402133291</c:v>
                </c:pt>
                <c:pt idx="19">
                  <c:v>9412.878062863525</c:v>
                </c:pt>
                <c:pt idx="20">
                  <c:v>9549.2965855137209</c:v>
                </c:pt>
                <c:pt idx="21">
                  <c:v>9685.7151081639167</c:v>
                </c:pt>
                <c:pt idx="22">
                  <c:v>9822.1336308141126</c:v>
                </c:pt>
                <c:pt idx="23">
                  <c:v>9958.5521534643103</c:v>
                </c:pt>
                <c:pt idx="24">
                  <c:v>10094.970676114506</c:v>
                </c:pt>
                <c:pt idx="25">
                  <c:v>10231.389198764702</c:v>
                </c:pt>
                <c:pt idx="26">
                  <c:v>10367.807721414898</c:v>
                </c:pt>
                <c:pt idx="27">
                  <c:v>10504.226244065094</c:v>
                </c:pt>
                <c:pt idx="28">
                  <c:v>10640.64476671529</c:v>
                </c:pt>
                <c:pt idx="29">
                  <c:v>10777.063289365486</c:v>
                </c:pt>
                <c:pt idx="30">
                  <c:v>10913.481812015681</c:v>
                </c:pt>
                <c:pt idx="31">
                  <c:v>11049.900334665877</c:v>
                </c:pt>
                <c:pt idx="32">
                  <c:v>11186.318857316073</c:v>
                </c:pt>
                <c:pt idx="33">
                  <c:v>11322.737379966269</c:v>
                </c:pt>
                <c:pt idx="34">
                  <c:v>11459.155902616465</c:v>
                </c:pt>
                <c:pt idx="35">
                  <c:v>11595.574425266661</c:v>
                </c:pt>
                <c:pt idx="36">
                  <c:v>11731.992947916859</c:v>
                </c:pt>
                <c:pt idx="37">
                  <c:v>11868.411470567054</c:v>
                </c:pt>
                <c:pt idx="38">
                  <c:v>12004.82999321725</c:v>
                </c:pt>
                <c:pt idx="39">
                  <c:v>12141.248515867446</c:v>
                </c:pt>
                <c:pt idx="40">
                  <c:v>12277.667038517642</c:v>
                </c:pt>
                <c:pt idx="41">
                  <c:v>12414.085561167838</c:v>
                </c:pt>
                <c:pt idx="42">
                  <c:v>12550.504083818034</c:v>
                </c:pt>
                <c:pt idx="43">
                  <c:v>12686.92260646823</c:v>
                </c:pt>
                <c:pt idx="44">
                  <c:v>12823.341129118426</c:v>
                </c:pt>
                <c:pt idx="45">
                  <c:v>12959.759651768622</c:v>
                </c:pt>
                <c:pt idx="46">
                  <c:v>13096.178174418817</c:v>
                </c:pt>
                <c:pt idx="47">
                  <c:v>13232.596697069013</c:v>
                </c:pt>
                <c:pt idx="48">
                  <c:v>13369.015219719209</c:v>
                </c:pt>
                <c:pt idx="49">
                  <c:v>13505.433742369407</c:v>
                </c:pt>
                <c:pt idx="50">
                  <c:v>13641.852265019603</c:v>
                </c:pt>
              </c:numCache>
            </c:numRef>
          </c:yVal>
          <c:smooth val="1"/>
        </c:ser>
        <c:ser>
          <c:idx val="4"/>
          <c:order val="4"/>
          <c:tx>
            <c:v>DM=0.40</c:v>
          </c:tx>
          <c:spPr>
            <a:ln w="28575">
              <a:solidFill>
                <a:srgbClr val="C00000"/>
              </a:solidFill>
            </a:ln>
            <a:effectLst/>
          </c:spPr>
          <c:marker>
            <c:symbol val="none"/>
          </c:marker>
          <c:xVal>
            <c:numRef>
              <c:f>Tables!$Q$3:$Q$53</c:f>
              <c:numCache>
                <c:formatCode>0.00</c:formatCode>
                <c:ptCount val="51"/>
                <c:pt idx="0">
                  <c:v>119.32179256060888</c:v>
                </c:pt>
                <c:pt idx="1">
                  <c:v>119.26376522367663</c:v>
                </c:pt>
                <c:pt idx="2">
                  <c:v>119.20458883056753</c:v>
                </c:pt>
                <c:pt idx="3">
                  <c:v>119.14426338128156</c:v>
                </c:pt>
                <c:pt idx="4">
                  <c:v>119.08278887581869</c:v>
                </c:pt>
                <c:pt idx="5">
                  <c:v>119.02016531417894</c:v>
                </c:pt>
                <c:pt idx="6">
                  <c:v>118.95639269636234</c:v>
                </c:pt>
                <c:pt idx="7">
                  <c:v>118.89147102236885</c:v>
                </c:pt>
                <c:pt idx="8">
                  <c:v>118.82540029219849</c:v>
                </c:pt>
                <c:pt idx="9">
                  <c:v>118.75818050585126</c:v>
                </c:pt>
                <c:pt idx="10">
                  <c:v>118.68981166332713</c:v>
                </c:pt>
                <c:pt idx="11">
                  <c:v>118.62029376462614</c:v>
                </c:pt>
                <c:pt idx="12">
                  <c:v>118.54962680974826</c:v>
                </c:pt>
                <c:pt idx="13">
                  <c:v>118.47781079869354</c:v>
                </c:pt>
                <c:pt idx="14">
                  <c:v>118.4048457314619</c:v>
                </c:pt>
                <c:pt idx="15">
                  <c:v>118.33073160805343</c:v>
                </c:pt>
                <c:pt idx="16">
                  <c:v>118.25546842846803</c:v>
                </c:pt>
                <c:pt idx="17">
                  <c:v>118.17905619270579</c:v>
                </c:pt>
                <c:pt idx="18">
                  <c:v>118.10149490076667</c:v>
                </c:pt>
                <c:pt idx="19">
                  <c:v>118.02278455265068</c:v>
                </c:pt>
                <c:pt idx="20">
                  <c:v>117.9429251483578</c:v>
                </c:pt>
                <c:pt idx="21">
                  <c:v>117.86191668788804</c:v>
                </c:pt>
                <c:pt idx="22">
                  <c:v>117.77975917124141</c:v>
                </c:pt>
                <c:pt idx="23">
                  <c:v>117.69645259841791</c:v>
                </c:pt>
                <c:pt idx="24">
                  <c:v>117.61199696941753</c:v>
                </c:pt>
                <c:pt idx="25">
                  <c:v>117.5263922842403</c:v>
                </c:pt>
                <c:pt idx="26">
                  <c:v>117.43963854288614</c:v>
                </c:pt>
                <c:pt idx="27">
                  <c:v>117.35173574535513</c:v>
                </c:pt>
                <c:pt idx="28">
                  <c:v>117.26268389164724</c:v>
                </c:pt>
                <c:pt idx="29">
                  <c:v>117.17248298176251</c:v>
                </c:pt>
                <c:pt idx="30">
                  <c:v>117.08113301570087</c:v>
                </c:pt>
                <c:pt idx="31">
                  <c:v>116.98863399346234</c:v>
                </c:pt>
                <c:pt idx="32">
                  <c:v>116.89498591504696</c:v>
                </c:pt>
                <c:pt idx="33">
                  <c:v>116.80018878045469</c:v>
                </c:pt>
                <c:pt idx="34">
                  <c:v>116.70424258968556</c:v>
                </c:pt>
                <c:pt idx="35">
                  <c:v>116.60714734273957</c:v>
                </c:pt>
                <c:pt idx="36">
                  <c:v>116.50890303961665</c:v>
                </c:pt>
                <c:pt idx="37">
                  <c:v>116.40950968031687</c:v>
                </c:pt>
                <c:pt idx="38">
                  <c:v>116.30896726484023</c:v>
                </c:pt>
                <c:pt idx="39">
                  <c:v>116.20727579318672</c:v>
                </c:pt>
                <c:pt idx="40">
                  <c:v>116.10443526535634</c:v>
                </c:pt>
                <c:pt idx="41">
                  <c:v>116.00044568134905</c:v>
                </c:pt>
                <c:pt idx="42">
                  <c:v>115.89530704116493</c:v>
                </c:pt>
                <c:pt idx="43">
                  <c:v>115.7890193448039</c:v>
                </c:pt>
                <c:pt idx="44">
                  <c:v>115.68158259226595</c:v>
                </c:pt>
                <c:pt idx="45">
                  <c:v>115.5729967835512</c:v>
                </c:pt>
                <c:pt idx="46">
                  <c:v>115.4632619186596</c:v>
                </c:pt>
                <c:pt idx="47">
                  <c:v>115.35237799759108</c:v>
                </c:pt>
                <c:pt idx="48">
                  <c:v>115.24034502034567</c:v>
                </c:pt>
                <c:pt idx="49">
                  <c:v>115.12716298692341</c:v>
                </c:pt>
                <c:pt idx="50">
                  <c:v>115.01283189732422</c:v>
                </c:pt>
              </c:numCache>
            </c:numRef>
          </c:xVal>
          <c:yVal>
            <c:numRef>
              <c:f>Tables!$J$3:$J$53</c:f>
              <c:numCache>
                <c:formatCode>0</c:formatCode>
                <c:ptCount val="51"/>
                <c:pt idx="0">
                  <c:v>5968.3103659460749</c:v>
                </c:pt>
                <c:pt idx="1">
                  <c:v>6087.6765732649965</c:v>
                </c:pt>
                <c:pt idx="2">
                  <c:v>6207.0427805839181</c:v>
                </c:pt>
                <c:pt idx="3">
                  <c:v>6326.4089879028397</c:v>
                </c:pt>
                <c:pt idx="4">
                  <c:v>6445.7751952217604</c:v>
                </c:pt>
                <c:pt idx="5">
                  <c:v>6565.1414025406821</c:v>
                </c:pt>
                <c:pt idx="6">
                  <c:v>6684.5076098596037</c:v>
                </c:pt>
                <c:pt idx="7">
                  <c:v>6803.8738171785253</c:v>
                </c:pt>
                <c:pt idx="8">
                  <c:v>6923.2400244974469</c:v>
                </c:pt>
                <c:pt idx="9">
                  <c:v>7042.6062318163686</c:v>
                </c:pt>
                <c:pt idx="10">
                  <c:v>7161.9724391352902</c:v>
                </c:pt>
                <c:pt idx="11">
                  <c:v>7281.3386464542109</c:v>
                </c:pt>
                <c:pt idx="12">
                  <c:v>7400.7048537731325</c:v>
                </c:pt>
                <c:pt idx="13">
                  <c:v>7520.0710610920542</c:v>
                </c:pt>
                <c:pt idx="14">
                  <c:v>7639.4372684109758</c:v>
                </c:pt>
                <c:pt idx="15">
                  <c:v>7758.8034757298974</c:v>
                </c:pt>
                <c:pt idx="16">
                  <c:v>7878.169683048819</c:v>
                </c:pt>
                <c:pt idx="17">
                  <c:v>7997.5358903677406</c:v>
                </c:pt>
                <c:pt idx="18">
                  <c:v>8116.9020976866614</c:v>
                </c:pt>
                <c:pt idx="19">
                  <c:v>8236.2683050055839</c:v>
                </c:pt>
                <c:pt idx="20">
                  <c:v>8355.6345123245046</c:v>
                </c:pt>
                <c:pt idx="21">
                  <c:v>8475.0007196434253</c:v>
                </c:pt>
                <c:pt idx="22">
                  <c:v>8594.3669269623479</c:v>
                </c:pt>
                <c:pt idx="23">
                  <c:v>8713.7331342812686</c:v>
                </c:pt>
                <c:pt idx="24">
                  <c:v>8833.0993416001911</c:v>
                </c:pt>
                <c:pt idx="25">
                  <c:v>8952.4655489191118</c:v>
                </c:pt>
                <c:pt idx="26">
                  <c:v>9071.8317562380344</c:v>
                </c:pt>
                <c:pt idx="27">
                  <c:v>9191.1979635569551</c:v>
                </c:pt>
                <c:pt idx="28">
                  <c:v>9310.5641708758758</c:v>
                </c:pt>
                <c:pt idx="29">
                  <c:v>9429.9303781947983</c:v>
                </c:pt>
                <c:pt idx="30">
                  <c:v>9549.296585513719</c:v>
                </c:pt>
                <c:pt idx="31">
                  <c:v>9668.6627928326416</c:v>
                </c:pt>
                <c:pt idx="32">
                  <c:v>9788.0290001515623</c:v>
                </c:pt>
                <c:pt idx="33">
                  <c:v>9907.3952074704848</c:v>
                </c:pt>
                <c:pt idx="34">
                  <c:v>10026.761414789406</c:v>
                </c:pt>
                <c:pt idx="35">
                  <c:v>10146.127622108326</c:v>
                </c:pt>
                <c:pt idx="36">
                  <c:v>10265.493829427249</c:v>
                </c:pt>
                <c:pt idx="37">
                  <c:v>10384.860036746169</c:v>
                </c:pt>
                <c:pt idx="38">
                  <c:v>10504.226244065092</c:v>
                </c:pt>
                <c:pt idx="39">
                  <c:v>10623.592451384013</c:v>
                </c:pt>
                <c:pt idx="40">
                  <c:v>10742.958658702935</c:v>
                </c:pt>
                <c:pt idx="41">
                  <c:v>10862.324866021856</c:v>
                </c:pt>
                <c:pt idx="42">
                  <c:v>10981.691073340779</c:v>
                </c:pt>
                <c:pt idx="43">
                  <c:v>11101.057280659699</c:v>
                </c:pt>
                <c:pt idx="44">
                  <c:v>11220.42348797862</c:v>
                </c:pt>
                <c:pt idx="45">
                  <c:v>11339.789695297542</c:v>
                </c:pt>
                <c:pt idx="46">
                  <c:v>11459.155902616463</c:v>
                </c:pt>
                <c:pt idx="47">
                  <c:v>11578.522109935386</c:v>
                </c:pt>
                <c:pt idx="48">
                  <c:v>11697.888317254306</c:v>
                </c:pt>
                <c:pt idx="49">
                  <c:v>11817.254524573229</c:v>
                </c:pt>
                <c:pt idx="50">
                  <c:v>11936.62073189215</c:v>
                </c:pt>
              </c:numCache>
            </c:numRef>
          </c:yVal>
          <c:smooth val="1"/>
        </c:ser>
        <c:ser>
          <c:idx val="5"/>
          <c:order val="5"/>
          <c:tx>
            <c:v>DM=0.45</c:v>
          </c:tx>
          <c:spPr>
            <a:ln w="28575">
              <a:solidFill>
                <a:srgbClr val="92D050"/>
              </a:solidFill>
            </a:ln>
            <a:effectLst/>
          </c:spPr>
          <c:marker>
            <c:symbol val="none"/>
          </c:marker>
          <c:xVal>
            <c:numRef>
              <c:f>Tables!$R$3:$R$53</c:f>
              <c:numCache>
                <c:formatCode>0.00</c:formatCode>
                <c:ptCount val="51"/>
                <c:pt idx="0">
                  <c:v>119.32179256060888</c:v>
                </c:pt>
                <c:pt idx="1">
                  <c:v>119.26376522367666</c:v>
                </c:pt>
                <c:pt idx="2">
                  <c:v>119.20458883056753</c:v>
                </c:pt>
                <c:pt idx="3">
                  <c:v>119.14426338128156</c:v>
                </c:pt>
                <c:pt idx="4">
                  <c:v>119.08278887581869</c:v>
                </c:pt>
                <c:pt idx="5">
                  <c:v>119.02016531417897</c:v>
                </c:pt>
                <c:pt idx="6">
                  <c:v>118.95639269636234</c:v>
                </c:pt>
                <c:pt idx="7">
                  <c:v>118.89147102236885</c:v>
                </c:pt>
                <c:pt idx="8">
                  <c:v>118.82540029219849</c:v>
                </c:pt>
                <c:pt idx="9">
                  <c:v>118.75818050585126</c:v>
                </c:pt>
                <c:pt idx="10">
                  <c:v>118.68981166332713</c:v>
                </c:pt>
                <c:pt idx="11">
                  <c:v>118.62029376462614</c:v>
                </c:pt>
                <c:pt idx="12">
                  <c:v>118.54962680974826</c:v>
                </c:pt>
                <c:pt idx="13">
                  <c:v>118.47781079869354</c:v>
                </c:pt>
                <c:pt idx="14">
                  <c:v>118.4048457314619</c:v>
                </c:pt>
                <c:pt idx="15">
                  <c:v>118.3307316080534</c:v>
                </c:pt>
                <c:pt idx="16">
                  <c:v>118.25546842846803</c:v>
                </c:pt>
                <c:pt idx="17">
                  <c:v>118.17905619270579</c:v>
                </c:pt>
                <c:pt idx="18">
                  <c:v>118.10149490076667</c:v>
                </c:pt>
                <c:pt idx="19">
                  <c:v>118.02278455265065</c:v>
                </c:pt>
                <c:pt idx="20">
                  <c:v>117.9429251483578</c:v>
                </c:pt>
                <c:pt idx="21">
                  <c:v>117.86191668788804</c:v>
                </c:pt>
                <c:pt idx="22">
                  <c:v>117.77975917124141</c:v>
                </c:pt>
                <c:pt idx="23">
                  <c:v>117.69645259841792</c:v>
                </c:pt>
                <c:pt idx="24">
                  <c:v>117.61199696941753</c:v>
                </c:pt>
                <c:pt idx="25">
                  <c:v>117.5263922842403</c:v>
                </c:pt>
                <c:pt idx="26">
                  <c:v>117.43963854288614</c:v>
                </c:pt>
                <c:pt idx="27">
                  <c:v>117.35173574535513</c:v>
                </c:pt>
                <c:pt idx="28">
                  <c:v>117.26268389164726</c:v>
                </c:pt>
                <c:pt idx="29">
                  <c:v>117.17248298176247</c:v>
                </c:pt>
                <c:pt idx="30">
                  <c:v>117.08113301570086</c:v>
                </c:pt>
                <c:pt idx="31">
                  <c:v>116.98863399346234</c:v>
                </c:pt>
                <c:pt idx="32">
                  <c:v>116.89498591504696</c:v>
                </c:pt>
                <c:pt idx="33">
                  <c:v>116.80018878045472</c:v>
                </c:pt>
                <c:pt idx="34">
                  <c:v>116.70424258968556</c:v>
                </c:pt>
                <c:pt idx="35">
                  <c:v>116.60714734273954</c:v>
                </c:pt>
                <c:pt idx="36">
                  <c:v>116.50890303961668</c:v>
                </c:pt>
                <c:pt idx="37">
                  <c:v>116.40950968031687</c:v>
                </c:pt>
                <c:pt idx="38">
                  <c:v>116.30896726484021</c:v>
                </c:pt>
                <c:pt idx="39">
                  <c:v>116.20727579318672</c:v>
                </c:pt>
                <c:pt idx="40">
                  <c:v>116.10443526535634</c:v>
                </c:pt>
                <c:pt idx="41">
                  <c:v>116.00044568134908</c:v>
                </c:pt>
                <c:pt idx="42">
                  <c:v>115.89530704116494</c:v>
                </c:pt>
                <c:pt idx="43">
                  <c:v>115.7890193448039</c:v>
                </c:pt>
                <c:pt idx="44">
                  <c:v>115.68158259226595</c:v>
                </c:pt>
                <c:pt idx="45">
                  <c:v>115.57299678355122</c:v>
                </c:pt>
                <c:pt idx="46">
                  <c:v>115.4632619186596</c:v>
                </c:pt>
                <c:pt idx="47">
                  <c:v>115.35237799759102</c:v>
                </c:pt>
                <c:pt idx="48">
                  <c:v>115.24034502034567</c:v>
                </c:pt>
                <c:pt idx="49">
                  <c:v>115.12716298692337</c:v>
                </c:pt>
                <c:pt idx="50">
                  <c:v>115.01283189732422</c:v>
                </c:pt>
              </c:numCache>
            </c:numRef>
          </c:xVal>
          <c:yVal>
            <c:numRef>
              <c:f>Tables!$K$3:$K$53</c:f>
              <c:numCache>
                <c:formatCode>0</c:formatCode>
                <c:ptCount val="51"/>
                <c:pt idx="0">
                  <c:v>5305.1647697298449</c:v>
                </c:pt>
                <c:pt idx="1">
                  <c:v>5411.2680651244418</c:v>
                </c:pt>
                <c:pt idx="2">
                  <c:v>5517.3713605190387</c:v>
                </c:pt>
                <c:pt idx="3">
                  <c:v>5623.4746559136356</c:v>
                </c:pt>
                <c:pt idx="4">
                  <c:v>5729.5779513082325</c:v>
                </c:pt>
                <c:pt idx="5">
                  <c:v>5835.6812467028294</c:v>
                </c:pt>
                <c:pt idx="6">
                  <c:v>5941.7845420974263</c:v>
                </c:pt>
                <c:pt idx="7">
                  <c:v>6047.8878374920232</c:v>
                </c:pt>
                <c:pt idx="8">
                  <c:v>6153.9911328866192</c:v>
                </c:pt>
                <c:pt idx="9">
                  <c:v>6260.0944282812161</c:v>
                </c:pt>
                <c:pt idx="10">
                  <c:v>6366.197723675813</c:v>
                </c:pt>
                <c:pt idx="11">
                  <c:v>6472.3010190704099</c:v>
                </c:pt>
                <c:pt idx="12">
                  <c:v>6578.4043144650068</c:v>
                </c:pt>
                <c:pt idx="13">
                  <c:v>6684.5076098596037</c:v>
                </c:pt>
                <c:pt idx="14">
                  <c:v>6790.6109052542006</c:v>
                </c:pt>
                <c:pt idx="15">
                  <c:v>6896.7142006487975</c:v>
                </c:pt>
                <c:pt idx="16">
                  <c:v>7002.8174960433944</c:v>
                </c:pt>
                <c:pt idx="17">
                  <c:v>7108.9207914379913</c:v>
                </c:pt>
                <c:pt idx="18">
                  <c:v>7215.0240868325882</c:v>
                </c:pt>
                <c:pt idx="19">
                  <c:v>7321.1273822271851</c:v>
                </c:pt>
                <c:pt idx="20">
                  <c:v>7427.230677621782</c:v>
                </c:pt>
                <c:pt idx="21">
                  <c:v>7533.3339730163789</c:v>
                </c:pt>
                <c:pt idx="22">
                  <c:v>7639.4372684109758</c:v>
                </c:pt>
                <c:pt idx="23">
                  <c:v>7745.5405638055727</c:v>
                </c:pt>
                <c:pt idx="24">
                  <c:v>7851.6438592001696</c:v>
                </c:pt>
                <c:pt idx="25">
                  <c:v>7957.7471545947665</c:v>
                </c:pt>
                <c:pt idx="26">
                  <c:v>8063.8504499893634</c:v>
                </c:pt>
                <c:pt idx="27">
                  <c:v>8169.9537453839603</c:v>
                </c:pt>
                <c:pt idx="28">
                  <c:v>8276.0570407785581</c:v>
                </c:pt>
                <c:pt idx="29">
                  <c:v>8382.1603361731541</c:v>
                </c:pt>
                <c:pt idx="30">
                  <c:v>8488.2636315677519</c:v>
                </c:pt>
                <c:pt idx="31">
                  <c:v>8594.3669269623479</c:v>
                </c:pt>
                <c:pt idx="32">
                  <c:v>8700.4702223569457</c:v>
                </c:pt>
                <c:pt idx="33">
                  <c:v>8806.5735177515417</c:v>
                </c:pt>
                <c:pt idx="34">
                  <c:v>8912.6768131461395</c:v>
                </c:pt>
                <c:pt idx="35">
                  <c:v>9018.7801085407355</c:v>
                </c:pt>
                <c:pt idx="36">
                  <c:v>9124.8834039353333</c:v>
                </c:pt>
                <c:pt idx="37">
                  <c:v>9230.9866993299293</c:v>
                </c:pt>
                <c:pt idx="38">
                  <c:v>9337.0899947245271</c:v>
                </c:pt>
                <c:pt idx="39">
                  <c:v>9443.193290119123</c:v>
                </c:pt>
                <c:pt idx="40">
                  <c:v>9549.2965855137209</c:v>
                </c:pt>
                <c:pt idx="41">
                  <c:v>9655.3998809083168</c:v>
                </c:pt>
                <c:pt idx="42">
                  <c:v>9761.5031763029147</c:v>
                </c:pt>
                <c:pt idx="43">
                  <c:v>9867.6064716975106</c:v>
                </c:pt>
                <c:pt idx="44">
                  <c:v>9973.7097670921085</c:v>
                </c:pt>
                <c:pt idx="45">
                  <c:v>10079.813062486704</c:v>
                </c:pt>
                <c:pt idx="46">
                  <c:v>10185.916357881302</c:v>
                </c:pt>
                <c:pt idx="47">
                  <c:v>10292.019653275898</c:v>
                </c:pt>
                <c:pt idx="48">
                  <c:v>10398.122948670496</c:v>
                </c:pt>
                <c:pt idx="49">
                  <c:v>10504.226244065092</c:v>
                </c:pt>
                <c:pt idx="50">
                  <c:v>10610.32953945969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03304"/>
        <c:axId val="464004088"/>
      </c:scatterChart>
      <c:valAx>
        <c:axId val="46400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(kW)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4088"/>
        <c:crosses val="autoZero"/>
        <c:crossBetween val="midCat"/>
      </c:valAx>
      <c:valAx>
        <c:axId val="464004088"/>
        <c:scaling>
          <c:orientation val="minMax"/>
          <c:max val="26000"/>
          <c:min val="4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(rpm)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40110166966495"/>
          <c:y val="0.24219348233209001"/>
          <c:w val="0.18844032763580201"/>
          <c:h val="0.51561303533582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9999478542"/>
          <c:y val="5.8295964125560498E-2"/>
          <c:w val="0.703711042742174"/>
          <c:h val="0.73684615656226804"/>
        </c:manualLayout>
      </c:layout>
      <c:scatterChart>
        <c:scatterStyle val="smoothMarker"/>
        <c:varyColors val="0"/>
        <c:ser>
          <c:idx val="5"/>
          <c:order val="0"/>
          <c:tx>
            <c:strRef>
              <c:f>Tables!$T$2</c:f>
              <c:strCache>
                <c:ptCount val="1"/>
                <c:pt idx="0">
                  <c:v>λ1</c:v>
                </c:pt>
              </c:strCache>
            </c:strRef>
          </c:tx>
          <c:spPr>
            <a:ln w="28575">
              <a:solidFill>
                <a:schemeClr val="accent6">
                  <a:alpha val="20000"/>
                </a:schemeClr>
              </a:solidFill>
            </a:ln>
            <a:effectLst/>
          </c:spPr>
          <c:marker>
            <c:symbol val="none"/>
          </c:marker>
          <c:xVal>
            <c:numRef>
              <c:f>Tables!$T$3:$T$53</c:f>
              <c:numCache>
                <c:formatCode>0.0000</c:formatCode>
                <c:ptCount val="51"/>
                <c:pt idx="0">
                  <c:v>2.1818842068225623</c:v>
                </c:pt>
                <c:pt idx="1">
                  <c:v>2.0961391152620705</c:v>
                </c:pt>
                <c:pt idx="2">
                  <c:v>2.0152931332302204</c:v>
                </c:pt>
                <c:pt idx="3">
                  <c:v>1.9389800275649749</c:v>
                </c:pt>
                <c:pt idx="4">
                  <c:v>1.8668671585470311</c:v>
                </c:pt>
                <c:pt idx="5">
                  <c:v>1.7986518489037679</c:v>
                </c:pt>
                <c:pt idx="6">
                  <c:v>1.7340582025708804</c:v>
                </c:pt>
                <c:pt idx="7">
                  <c:v>1.6728343106519821</c:v>
                </c:pt>
                <c:pt idx="8">
                  <c:v>1.6147497916385052</c:v>
                </c:pt>
                <c:pt idx="9">
                  <c:v>1.5595936209575409</c:v>
                </c:pt>
                <c:pt idx="10">
                  <c:v>1.5071722115978048</c:v>
                </c:pt>
                <c:pt idx="11">
                  <c:v>1.4573077131600713</c:v>
                </c:pt>
                <c:pt idx="12">
                  <c:v>1.4098365013794953</c:v>
                </c:pt>
                <c:pt idx="13">
                  <c:v>1.3646078341281338</c:v>
                </c:pt>
                <c:pt idx="14">
                  <c:v>1.3214826532529234</c:v>
                </c:pt>
                <c:pt idx="15">
                  <c:v>1.2803325144404762</c:v>
                </c:pt>
                <c:pt idx="16">
                  <c:v>1.2410386297097524</c:v>
                </c:pt>
                <c:pt idx="17">
                  <c:v>1.203491009186451</c:v>
                </c:pt>
                <c:pt idx="18">
                  <c:v>1.167587690566156</c:v>
                </c:pt>
                <c:pt idx="19">
                  <c:v>1.1332340461742196</c:v>
                </c:pt>
                <c:pt idx="20">
                  <c:v>1.1003421588184983</c:v>
                </c:pt>
                <c:pt idx="21">
                  <c:v>1.0688302587390306</c:v>
                </c:pt>
                <c:pt idx="22">
                  <c:v>1.0386222149139455</c:v>
                </c:pt>
                <c:pt idx="23">
                  <c:v>1.0096470748061479</c:v>
                </c:pt>
                <c:pt idx="24">
                  <c:v>0.98183864734982818</c:v>
                </c:pt>
                <c:pt idx="25">
                  <c:v>0.95513512459573047</c:v>
                </c:pt>
                <c:pt idx="26">
                  <c:v>0.92947873797298097</c:v>
                </c:pt>
                <c:pt idx="27">
                  <c:v>0.90481544559462301</c:v>
                </c:pt>
                <c:pt idx="28">
                  <c:v>0.88109464744357857</c:v>
                </c:pt>
                <c:pt idx="29">
                  <c:v>0.85826892563380397</c:v>
                </c:pt>
                <c:pt idx="30">
                  <c:v>0.83629380725500613</c:v>
                </c:pt>
                <c:pt idx="31">
                  <c:v>0.81512754758438288</c:v>
                </c:pt>
                <c:pt idx="32">
                  <c:v>0.79473093169063957</c:v>
                </c:pt>
                <c:pt idx="33">
                  <c:v>0.77506709266834306</c:v>
                </c:pt>
                <c:pt idx="34">
                  <c:v>0.75610134492831582</c:v>
                </c:pt>
                <c:pt idx="35">
                  <c:v>0.73780103113547535</c:v>
                </c:pt>
                <c:pt idx="36">
                  <c:v>0.72013538153205081</c:v>
                </c:pt>
                <c:pt idx="37">
                  <c:v>0.70307538451392704</c:v>
                </c:pt>
                <c:pt idx="38">
                  <c:v>0.68659366744297678</c:v>
                </c:pt>
                <c:pt idx="39">
                  <c:v>0.67066438678052509</c:v>
                </c:pt>
                <c:pt idx="40">
                  <c:v>0.65526312671806042</c:v>
                </c:pt>
                <c:pt idx="41">
                  <c:v>0.64036680556233216</c:v>
                </c:pt>
                <c:pt idx="42">
                  <c:v>0.62595358920423938</c:v>
                </c:pt>
                <c:pt idx="43">
                  <c:v>0.61200281106547805</c:v>
                </c:pt>
                <c:pt idx="44">
                  <c:v>0.59849489797460276</c:v>
                </c:pt>
                <c:pt idx="45">
                  <c:v>0.5854113014758433</c:v>
                </c:pt>
                <c:pt idx="46">
                  <c:v>0.57273443412033531</c:v>
                </c:pt>
                <c:pt idx="47">
                  <c:v>0.5604476103309769</c:v>
                </c:pt>
                <c:pt idx="48">
                  <c:v>0.54853499146948614</c:v>
                </c:pt>
                <c:pt idx="49">
                  <c:v>0.53698153476781496</c:v>
                </c:pt>
                <c:pt idx="50">
                  <c:v>0.52577294581633927</c:v>
                </c:pt>
              </c:numCache>
            </c:numRef>
          </c:xVal>
          <c:yVal>
            <c:numRef>
              <c:f>Tables!$M$3:$M$53</c:f>
              <c:numCache>
                <c:formatCode>0.00</c:formatCode>
                <c:ptCount val="51"/>
                <c:pt idx="0">
                  <c:v>119.32179256060888</c:v>
                </c:pt>
                <c:pt idx="1">
                  <c:v>119.26376522367663</c:v>
                </c:pt>
                <c:pt idx="2">
                  <c:v>119.20458883056753</c:v>
                </c:pt>
                <c:pt idx="3">
                  <c:v>119.14426338128156</c:v>
                </c:pt>
                <c:pt idx="4">
                  <c:v>119.08278887581869</c:v>
                </c:pt>
                <c:pt idx="5">
                  <c:v>119.02016531417897</c:v>
                </c:pt>
                <c:pt idx="6">
                  <c:v>118.95639269636234</c:v>
                </c:pt>
                <c:pt idx="7">
                  <c:v>118.89147102236885</c:v>
                </c:pt>
                <c:pt idx="8">
                  <c:v>118.82540029219849</c:v>
                </c:pt>
                <c:pt idx="9">
                  <c:v>118.75818050585126</c:v>
                </c:pt>
                <c:pt idx="10">
                  <c:v>118.68981166332713</c:v>
                </c:pt>
                <c:pt idx="11">
                  <c:v>118.62029376462614</c:v>
                </c:pt>
                <c:pt idx="12">
                  <c:v>118.54962680974826</c:v>
                </c:pt>
                <c:pt idx="13">
                  <c:v>118.47781079869354</c:v>
                </c:pt>
                <c:pt idx="14">
                  <c:v>118.4048457314619</c:v>
                </c:pt>
                <c:pt idx="15">
                  <c:v>118.3307316080534</c:v>
                </c:pt>
                <c:pt idx="16">
                  <c:v>118.25546842846803</c:v>
                </c:pt>
                <c:pt idx="17">
                  <c:v>118.17905619270579</c:v>
                </c:pt>
                <c:pt idx="18">
                  <c:v>118.10149490076667</c:v>
                </c:pt>
                <c:pt idx="19">
                  <c:v>118.02278455265068</c:v>
                </c:pt>
                <c:pt idx="20">
                  <c:v>117.94292514835779</c:v>
                </c:pt>
                <c:pt idx="21">
                  <c:v>117.86191668788804</c:v>
                </c:pt>
                <c:pt idx="22">
                  <c:v>117.77975917124141</c:v>
                </c:pt>
                <c:pt idx="23">
                  <c:v>117.69645259841792</c:v>
                </c:pt>
                <c:pt idx="24">
                  <c:v>117.61199696941753</c:v>
                </c:pt>
                <c:pt idx="25">
                  <c:v>117.52639228424027</c:v>
                </c:pt>
                <c:pt idx="26">
                  <c:v>117.43963854288614</c:v>
                </c:pt>
                <c:pt idx="27">
                  <c:v>117.35173574535513</c:v>
                </c:pt>
                <c:pt idx="28">
                  <c:v>117.26268389164726</c:v>
                </c:pt>
                <c:pt idx="29">
                  <c:v>117.17248298176249</c:v>
                </c:pt>
                <c:pt idx="30">
                  <c:v>117.08113301570086</c:v>
                </c:pt>
                <c:pt idx="31">
                  <c:v>116.98863399346236</c:v>
                </c:pt>
                <c:pt idx="32">
                  <c:v>116.89498591504696</c:v>
                </c:pt>
                <c:pt idx="33">
                  <c:v>116.80018878045472</c:v>
                </c:pt>
                <c:pt idx="34">
                  <c:v>116.70424258968555</c:v>
                </c:pt>
                <c:pt idx="35">
                  <c:v>116.60714734273954</c:v>
                </c:pt>
                <c:pt idx="36">
                  <c:v>116.50890303961668</c:v>
                </c:pt>
                <c:pt idx="37">
                  <c:v>116.40950968031687</c:v>
                </c:pt>
                <c:pt idx="38">
                  <c:v>116.30896726484026</c:v>
                </c:pt>
                <c:pt idx="39">
                  <c:v>116.20727579318675</c:v>
                </c:pt>
                <c:pt idx="40">
                  <c:v>116.10443526535634</c:v>
                </c:pt>
                <c:pt idx="41">
                  <c:v>116.00044568134908</c:v>
                </c:pt>
                <c:pt idx="42">
                  <c:v>115.89530704116493</c:v>
                </c:pt>
                <c:pt idx="43">
                  <c:v>115.78901934480388</c:v>
                </c:pt>
                <c:pt idx="44">
                  <c:v>115.681582592266</c:v>
                </c:pt>
                <c:pt idx="45">
                  <c:v>115.57299678355125</c:v>
                </c:pt>
                <c:pt idx="46">
                  <c:v>115.46326191865957</c:v>
                </c:pt>
                <c:pt idx="47">
                  <c:v>115.35237799759105</c:v>
                </c:pt>
                <c:pt idx="48">
                  <c:v>115.24034502034564</c:v>
                </c:pt>
                <c:pt idx="49">
                  <c:v>115.12716298692337</c:v>
                </c:pt>
                <c:pt idx="50">
                  <c:v>115.01283189732422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Tables!$U$2</c:f>
              <c:strCache>
                <c:ptCount val="1"/>
                <c:pt idx="0">
                  <c:v>λ2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none"/>
          </c:marker>
          <c:xVal>
            <c:numRef>
              <c:f>Tables!$U$3:$U$53</c:f>
              <c:numCache>
                <c:formatCode>0.0000</c:formatCode>
                <c:ptCount val="51"/>
                <c:pt idx="0">
                  <c:v>2.1818842068225623</c:v>
                </c:pt>
                <c:pt idx="1">
                  <c:v>2.0961391152620714</c:v>
                </c:pt>
                <c:pt idx="2">
                  <c:v>2.0152931332302195</c:v>
                </c:pt>
                <c:pt idx="3">
                  <c:v>1.938980027564974</c:v>
                </c:pt>
                <c:pt idx="4">
                  <c:v>1.8668671585470311</c:v>
                </c:pt>
                <c:pt idx="5">
                  <c:v>1.7986518489037668</c:v>
                </c:pt>
                <c:pt idx="6">
                  <c:v>1.7340582025708795</c:v>
                </c:pt>
                <c:pt idx="7">
                  <c:v>1.6728343106519821</c:v>
                </c:pt>
                <c:pt idx="8">
                  <c:v>1.6147497916385052</c:v>
                </c:pt>
                <c:pt idx="9">
                  <c:v>1.5595936209575409</c:v>
                </c:pt>
                <c:pt idx="10">
                  <c:v>1.5071722115978048</c:v>
                </c:pt>
                <c:pt idx="11">
                  <c:v>1.4573077131600709</c:v>
                </c:pt>
                <c:pt idx="12">
                  <c:v>1.4098365013794951</c:v>
                </c:pt>
                <c:pt idx="13">
                  <c:v>1.3646078341281334</c:v>
                </c:pt>
                <c:pt idx="14">
                  <c:v>1.3214826532529229</c:v>
                </c:pt>
                <c:pt idx="15">
                  <c:v>1.2803325144404767</c:v>
                </c:pt>
                <c:pt idx="16">
                  <c:v>1.2410386297097522</c:v>
                </c:pt>
                <c:pt idx="17">
                  <c:v>1.203491009186451</c:v>
                </c:pt>
                <c:pt idx="18">
                  <c:v>1.167587690566156</c:v>
                </c:pt>
                <c:pt idx="19">
                  <c:v>1.1332340461742196</c:v>
                </c:pt>
                <c:pt idx="20">
                  <c:v>1.1003421588184983</c:v>
                </c:pt>
                <c:pt idx="21">
                  <c:v>1.0688302587390308</c:v>
                </c:pt>
                <c:pt idx="22">
                  <c:v>1.0386222149139455</c:v>
                </c:pt>
                <c:pt idx="23">
                  <c:v>1.0096470748061479</c:v>
                </c:pt>
                <c:pt idx="24">
                  <c:v>0.98183864734982818</c:v>
                </c:pt>
                <c:pt idx="25">
                  <c:v>0.95513512459573069</c:v>
                </c:pt>
                <c:pt idx="26">
                  <c:v>0.92947873797298097</c:v>
                </c:pt>
                <c:pt idx="27">
                  <c:v>0.90481544559462324</c:v>
                </c:pt>
                <c:pt idx="28">
                  <c:v>0.88109464744357846</c:v>
                </c:pt>
                <c:pt idx="29">
                  <c:v>0.85826892563380419</c:v>
                </c:pt>
                <c:pt idx="30">
                  <c:v>0.83629380725500613</c:v>
                </c:pt>
                <c:pt idx="31">
                  <c:v>0.81512754758438277</c:v>
                </c:pt>
                <c:pt idx="32">
                  <c:v>0.79473093169063957</c:v>
                </c:pt>
                <c:pt idx="33">
                  <c:v>0.77506709266834306</c:v>
                </c:pt>
                <c:pt idx="34">
                  <c:v>0.75610134492831593</c:v>
                </c:pt>
                <c:pt idx="35">
                  <c:v>0.73780103113547513</c:v>
                </c:pt>
                <c:pt idx="36">
                  <c:v>0.72013538153205059</c:v>
                </c:pt>
                <c:pt idx="37">
                  <c:v>0.70307538451392737</c:v>
                </c:pt>
                <c:pt idx="38">
                  <c:v>0.68659366744297678</c:v>
                </c:pt>
                <c:pt idx="39">
                  <c:v>0.67066438678052487</c:v>
                </c:pt>
                <c:pt idx="40">
                  <c:v>0.65526312671806053</c:v>
                </c:pt>
                <c:pt idx="41">
                  <c:v>0.64036680556233216</c:v>
                </c:pt>
                <c:pt idx="42">
                  <c:v>0.62595358920423949</c:v>
                </c:pt>
                <c:pt idx="43">
                  <c:v>0.61200281106547805</c:v>
                </c:pt>
                <c:pt idx="44">
                  <c:v>0.59849489797460265</c:v>
                </c:pt>
                <c:pt idx="45">
                  <c:v>0.5854113014758433</c:v>
                </c:pt>
                <c:pt idx="46">
                  <c:v>0.57273443412033531</c:v>
                </c:pt>
                <c:pt idx="47">
                  <c:v>0.5604476103309769</c:v>
                </c:pt>
                <c:pt idx="48">
                  <c:v>0.54853499146948603</c:v>
                </c:pt>
                <c:pt idx="49">
                  <c:v>0.53698153476781496</c:v>
                </c:pt>
                <c:pt idx="50">
                  <c:v>0.52577294581633927</c:v>
                </c:pt>
              </c:numCache>
            </c:numRef>
          </c:xVal>
          <c:yVal>
            <c:numRef>
              <c:f>Tables!$N$3:$N$53</c:f>
              <c:numCache>
                <c:formatCode>0.00</c:formatCode>
                <c:ptCount val="51"/>
                <c:pt idx="0">
                  <c:v>119.32179256060888</c:v>
                </c:pt>
                <c:pt idx="1">
                  <c:v>119.26376522367666</c:v>
                </c:pt>
                <c:pt idx="2">
                  <c:v>119.20458883056753</c:v>
                </c:pt>
                <c:pt idx="3">
                  <c:v>119.14426338128156</c:v>
                </c:pt>
                <c:pt idx="4">
                  <c:v>119.08278887581869</c:v>
                </c:pt>
                <c:pt idx="5">
                  <c:v>119.02016531417894</c:v>
                </c:pt>
                <c:pt idx="6">
                  <c:v>118.95639269636234</c:v>
                </c:pt>
                <c:pt idx="7">
                  <c:v>118.89147102236885</c:v>
                </c:pt>
                <c:pt idx="8">
                  <c:v>118.82540029219849</c:v>
                </c:pt>
                <c:pt idx="9">
                  <c:v>118.75818050585126</c:v>
                </c:pt>
                <c:pt idx="10">
                  <c:v>118.68981166332713</c:v>
                </c:pt>
                <c:pt idx="11">
                  <c:v>118.62029376462614</c:v>
                </c:pt>
                <c:pt idx="12">
                  <c:v>118.5496268097483</c:v>
                </c:pt>
                <c:pt idx="13">
                  <c:v>118.47781079869354</c:v>
                </c:pt>
                <c:pt idx="14">
                  <c:v>118.4048457314619</c:v>
                </c:pt>
                <c:pt idx="15">
                  <c:v>118.33073160805343</c:v>
                </c:pt>
                <c:pt idx="16">
                  <c:v>118.25546842846801</c:v>
                </c:pt>
                <c:pt idx="17">
                  <c:v>118.17905619270579</c:v>
                </c:pt>
                <c:pt idx="18">
                  <c:v>118.10149490076667</c:v>
                </c:pt>
                <c:pt idx="19">
                  <c:v>118.02278455265068</c:v>
                </c:pt>
                <c:pt idx="20">
                  <c:v>117.94292514835779</c:v>
                </c:pt>
                <c:pt idx="21">
                  <c:v>117.86191668788807</c:v>
                </c:pt>
                <c:pt idx="22">
                  <c:v>117.77975917124141</c:v>
                </c:pt>
                <c:pt idx="23">
                  <c:v>117.69645259841792</c:v>
                </c:pt>
                <c:pt idx="24">
                  <c:v>117.61199696941753</c:v>
                </c:pt>
                <c:pt idx="25">
                  <c:v>117.5263922842403</c:v>
                </c:pt>
                <c:pt idx="26">
                  <c:v>117.43963854288614</c:v>
                </c:pt>
                <c:pt idx="27">
                  <c:v>117.35173574535516</c:v>
                </c:pt>
                <c:pt idx="28">
                  <c:v>117.26268389164724</c:v>
                </c:pt>
                <c:pt idx="29">
                  <c:v>117.17248298176251</c:v>
                </c:pt>
                <c:pt idx="30">
                  <c:v>117.08113301570086</c:v>
                </c:pt>
                <c:pt idx="31">
                  <c:v>116.98863399346234</c:v>
                </c:pt>
                <c:pt idx="32">
                  <c:v>116.89498591504696</c:v>
                </c:pt>
                <c:pt idx="33">
                  <c:v>116.80018878045472</c:v>
                </c:pt>
                <c:pt idx="34">
                  <c:v>116.70424258968556</c:v>
                </c:pt>
                <c:pt idx="35">
                  <c:v>116.60714734273954</c:v>
                </c:pt>
                <c:pt idx="36">
                  <c:v>116.50890303961668</c:v>
                </c:pt>
                <c:pt idx="37">
                  <c:v>116.40950968031687</c:v>
                </c:pt>
                <c:pt idx="38">
                  <c:v>116.30896726484023</c:v>
                </c:pt>
                <c:pt idx="39">
                  <c:v>116.20727579318672</c:v>
                </c:pt>
                <c:pt idx="40">
                  <c:v>116.10443526535632</c:v>
                </c:pt>
                <c:pt idx="41">
                  <c:v>116.00044568134908</c:v>
                </c:pt>
                <c:pt idx="42">
                  <c:v>115.89530704116494</c:v>
                </c:pt>
                <c:pt idx="43">
                  <c:v>115.78901934480388</c:v>
                </c:pt>
                <c:pt idx="44">
                  <c:v>115.681582592266</c:v>
                </c:pt>
                <c:pt idx="45">
                  <c:v>115.57299678355125</c:v>
                </c:pt>
                <c:pt idx="46">
                  <c:v>115.4632619186596</c:v>
                </c:pt>
                <c:pt idx="47">
                  <c:v>115.35237799759105</c:v>
                </c:pt>
                <c:pt idx="48">
                  <c:v>115.24034502034564</c:v>
                </c:pt>
                <c:pt idx="49">
                  <c:v>115.12716298692337</c:v>
                </c:pt>
                <c:pt idx="50">
                  <c:v>115.01283189732422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Tables!$V$2</c:f>
              <c:strCache>
                <c:ptCount val="1"/>
                <c:pt idx="0">
                  <c:v>λ3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none"/>
          </c:marker>
          <c:xVal>
            <c:numRef>
              <c:f>Tables!$V$3:$V$53</c:f>
              <c:numCache>
                <c:formatCode>0.0000</c:formatCode>
                <c:ptCount val="51"/>
                <c:pt idx="0">
                  <c:v>2.1818842068225623</c:v>
                </c:pt>
                <c:pt idx="1">
                  <c:v>2.0961391152620705</c:v>
                </c:pt>
                <c:pt idx="2">
                  <c:v>2.0152931332302204</c:v>
                </c:pt>
                <c:pt idx="3">
                  <c:v>1.9389800275649749</c:v>
                </c:pt>
                <c:pt idx="4">
                  <c:v>1.8668671585470293</c:v>
                </c:pt>
                <c:pt idx="5">
                  <c:v>1.7986518489037668</c:v>
                </c:pt>
                <c:pt idx="6">
                  <c:v>1.7340582025708795</c:v>
                </c:pt>
                <c:pt idx="7">
                  <c:v>1.6728343106519821</c:v>
                </c:pt>
                <c:pt idx="8">
                  <c:v>1.6147497916385052</c:v>
                </c:pt>
                <c:pt idx="9">
                  <c:v>1.5595936209575409</c:v>
                </c:pt>
                <c:pt idx="10">
                  <c:v>1.5071722115978048</c:v>
                </c:pt>
                <c:pt idx="11">
                  <c:v>1.4573077131600709</c:v>
                </c:pt>
                <c:pt idx="12">
                  <c:v>1.4098365013794947</c:v>
                </c:pt>
                <c:pt idx="13">
                  <c:v>1.3646078341281334</c:v>
                </c:pt>
                <c:pt idx="14">
                  <c:v>1.3214826532529229</c:v>
                </c:pt>
                <c:pt idx="15">
                  <c:v>1.2803325144404762</c:v>
                </c:pt>
                <c:pt idx="16">
                  <c:v>1.241038629709752</c:v>
                </c:pt>
                <c:pt idx="17">
                  <c:v>1.203491009186451</c:v>
                </c:pt>
                <c:pt idx="18">
                  <c:v>1.167587690566156</c:v>
                </c:pt>
                <c:pt idx="19">
                  <c:v>1.1332340461742196</c:v>
                </c:pt>
                <c:pt idx="20">
                  <c:v>1.1003421588184981</c:v>
                </c:pt>
                <c:pt idx="21">
                  <c:v>1.0688302587390308</c:v>
                </c:pt>
                <c:pt idx="22">
                  <c:v>1.0386222149139455</c:v>
                </c:pt>
                <c:pt idx="23">
                  <c:v>1.0096470748061479</c:v>
                </c:pt>
                <c:pt idx="24">
                  <c:v>0.98183864734982795</c:v>
                </c:pt>
                <c:pt idx="25">
                  <c:v>0.95513512459573047</c:v>
                </c:pt>
                <c:pt idx="26">
                  <c:v>0.92947873797298097</c:v>
                </c:pt>
                <c:pt idx="27">
                  <c:v>0.90481544559462301</c:v>
                </c:pt>
                <c:pt idx="28">
                  <c:v>0.88109464744357813</c:v>
                </c:pt>
                <c:pt idx="29">
                  <c:v>0.85826892563380397</c:v>
                </c:pt>
                <c:pt idx="30">
                  <c:v>0.83629380725500613</c:v>
                </c:pt>
                <c:pt idx="31">
                  <c:v>0.81512754758438277</c:v>
                </c:pt>
                <c:pt idx="32">
                  <c:v>0.79473093169063935</c:v>
                </c:pt>
                <c:pt idx="33">
                  <c:v>0.77506709266834306</c:v>
                </c:pt>
                <c:pt idx="34">
                  <c:v>0.75610134492831593</c:v>
                </c:pt>
                <c:pt idx="35">
                  <c:v>0.73780103113547524</c:v>
                </c:pt>
                <c:pt idx="36">
                  <c:v>0.72013538153205037</c:v>
                </c:pt>
                <c:pt idx="37">
                  <c:v>0.70307538451392726</c:v>
                </c:pt>
                <c:pt idx="38">
                  <c:v>0.68659366744297678</c:v>
                </c:pt>
                <c:pt idx="39">
                  <c:v>0.67066438678052487</c:v>
                </c:pt>
                <c:pt idx="40">
                  <c:v>0.65526312671806031</c:v>
                </c:pt>
                <c:pt idx="41">
                  <c:v>0.64036680556233216</c:v>
                </c:pt>
                <c:pt idx="42">
                  <c:v>0.62595358920423938</c:v>
                </c:pt>
                <c:pt idx="43">
                  <c:v>0.61200281106547805</c:v>
                </c:pt>
                <c:pt idx="44">
                  <c:v>0.59849489797460242</c:v>
                </c:pt>
                <c:pt idx="45">
                  <c:v>0.58541130147584319</c:v>
                </c:pt>
                <c:pt idx="46">
                  <c:v>0.5727344341203352</c:v>
                </c:pt>
                <c:pt idx="47">
                  <c:v>0.5604476103309769</c:v>
                </c:pt>
                <c:pt idx="48">
                  <c:v>0.5485349914694857</c:v>
                </c:pt>
                <c:pt idx="49">
                  <c:v>0.53698153476781496</c:v>
                </c:pt>
                <c:pt idx="50">
                  <c:v>0.52577294581633927</c:v>
                </c:pt>
              </c:numCache>
            </c:numRef>
          </c:xVal>
          <c:yVal>
            <c:numRef>
              <c:f>Tables!$O$3:$O$53</c:f>
              <c:numCache>
                <c:formatCode>0.00</c:formatCode>
                <c:ptCount val="51"/>
                <c:pt idx="0">
                  <c:v>119.32179256060888</c:v>
                </c:pt>
                <c:pt idx="1">
                  <c:v>119.26376522367666</c:v>
                </c:pt>
                <c:pt idx="2">
                  <c:v>119.20458883056753</c:v>
                </c:pt>
                <c:pt idx="3">
                  <c:v>119.14426338128156</c:v>
                </c:pt>
                <c:pt idx="4">
                  <c:v>119.08278887581869</c:v>
                </c:pt>
                <c:pt idx="5">
                  <c:v>119.02016531417894</c:v>
                </c:pt>
                <c:pt idx="6">
                  <c:v>118.95639269636234</c:v>
                </c:pt>
                <c:pt idx="7">
                  <c:v>118.89147102236885</c:v>
                </c:pt>
                <c:pt idx="8">
                  <c:v>118.82540029219849</c:v>
                </c:pt>
                <c:pt idx="9">
                  <c:v>118.75818050585126</c:v>
                </c:pt>
                <c:pt idx="10">
                  <c:v>118.68981166332713</c:v>
                </c:pt>
                <c:pt idx="11">
                  <c:v>118.62029376462614</c:v>
                </c:pt>
                <c:pt idx="12">
                  <c:v>118.54962680974826</c:v>
                </c:pt>
                <c:pt idx="13">
                  <c:v>118.47781079869354</c:v>
                </c:pt>
                <c:pt idx="14">
                  <c:v>118.4048457314619</c:v>
                </c:pt>
                <c:pt idx="15">
                  <c:v>118.3307316080534</c:v>
                </c:pt>
                <c:pt idx="16">
                  <c:v>118.25546842846803</c:v>
                </c:pt>
                <c:pt idx="17">
                  <c:v>118.17905619270579</c:v>
                </c:pt>
                <c:pt idx="18">
                  <c:v>118.10149490076667</c:v>
                </c:pt>
                <c:pt idx="19">
                  <c:v>118.02278455265068</c:v>
                </c:pt>
                <c:pt idx="20">
                  <c:v>117.9429251483578</c:v>
                </c:pt>
                <c:pt idx="21">
                  <c:v>117.86191668788807</c:v>
                </c:pt>
                <c:pt idx="22">
                  <c:v>117.77975917124141</c:v>
                </c:pt>
                <c:pt idx="23">
                  <c:v>117.69645259841792</c:v>
                </c:pt>
                <c:pt idx="24">
                  <c:v>117.61199696941753</c:v>
                </c:pt>
                <c:pt idx="25">
                  <c:v>117.52639228424027</c:v>
                </c:pt>
                <c:pt idx="26">
                  <c:v>117.43963854288614</c:v>
                </c:pt>
                <c:pt idx="27">
                  <c:v>117.35173574535513</c:v>
                </c:pt>
                <c:pt idx="28">
                  <c:v>117.26268389164724</c:v>
                </c:pt>
                <c:pt idx="29">
                  <c:v>117.17248298176249</c:v>
                </c:pt>
                <c:pt idx="30">
                  <c:v>117.08113301570086</c:v>
                </c:pt>
                <c:pt idx="31">
                  <c:v>116.98863399346234</c:v>
                </c:pt>
                <c:pt idx="32">
                  <c:v>116.89498591504696</c:v>
                </c:pt>
                <c:pt idx="33">
                  <c:v>116.80018878045472</c:v>
                </c:pt>
                <c:pt idx="34">
                  <c:v>116.70424258968556</c:v>
                </c:pt>
                <c:pt idx="35">
                  <c:v>116.60714734273957</c:v>
                </c:pt>
                <c:pt idx="36">
                  <c:v>116.50890303961665</c:v>
                </c:pt>
                <c:pt idx="37">
                  <c:v>116.4095096803169</c:v>
                </c:pt>
                <c:pt idx="38">
                  <c:v>116.30896726484026</c:v>
                </c:pt>
                <c:pt idx="39">
                  <c:v>116.20727579318675</c:v>
                </c:pt>
                <c:pt idx="40">
                  <c:v>116.10443526535634</c:v>
                </c:pt>
                <c:pt idx="41">
                  <c:v>116.00044568134908</c:v>
                </c:pt>
                <c:pt idx="42">
                  <c:v>115.89530704116493</c:v>
                </c:pt>
                <c:pt idx="43">
                  <c:v>115.78901934480388</c:v>
                </c:pt>
                <c:pt idx="44">
                  <c:v>115.681582592266</c:v>
                </c:pt>
                <c:pt idx="45">
                  <c:v>115.57299678355122</c:v>
                </c:pt>
                <c:pt idx="46">
                  <c:v>115.46326191865957</c:v>
                </c:pt>
                <c:pt idx="47">
                  <c:v>115.35237799759105</c:v>
                </c:pt>
                <c:pt idx="48">
                  <c:v>115.24034502034561</c:v>
                </c:pt>
                <c:pt idx="49">
                  <c:v>115.12716298692337</c:v>
                </c:pt>
                <c:pt idx="50">
                  <c:v>115.01283189732422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Tables!$W$2</c:f>
              <c:strCache>
                <c:ptCount val="1"/>
                <c:pt idx="0">
                  <c:v>λ4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none"/>
          </c:marker>
          <c:xVal>
            <c:numRef>
              <c:f>Tables!$W$3:$W$53</c:f>
              <c:numCache>
                <c:formatCode>0.0000</c:formatCode>
                <c:ptCount val="51"/>
                <c:pt idx="0">
                  <c:v>2.1818842068225623</c:v>
                </c:pt>
                <c:pt idx="1">
                  <c:v>2.0961391152620714</c:v>
                </c:pt>
                <c:pt idx="2">
                  <c:v>2.0152931332302195</c:v>
                </c:pt>
                <c:pt idx="3">
                  <c:v>1.938980027564974</c:v>
                </c:pt>
                <c:pt idx="4">
                  <c:v>1.8668671585470302</c:v>
                </c:pt>
                <c:pt idx="5">
                  <c:v>1.7986518489037673</c:v>
                </c:pt>
                <c:pt idx="6">
                  <c:v>1.7340582025708795</c:v>
                </c:pt>
                <c:pt idx="7">
                  <c:v>1.6728343106519821</c:v>
                </c:pt>
                <c:pt idx="8">
                  <c:v>1.6147497916385052</c:v>
                </c:pt>
                <c:pt idx="9">
                  <c:v>1.5595936209575409</c:v>
                </c:pt>
                <c:pt idx="10">
                  <c:v>1.5071722115978048</c:v>
                </c:pt>
                <c:pt idx="11">
                  <c:v>1.4573077131600702</c:v>
                </c:pt>
                <c:pt idx="12">
                  <c:v>1.4098365013794942</c:v>
                </c:pt>
                <c:pt idx="13">
                  <c:v>1.3646078341281334</c:v>
                </c:pt>
                <c:pt idx="14">
                  <c:v>1.3214826532529229</c:v>
                </c:pt>
                <c:pt idx="15">
                  <c:v>1.2803325144404767</c:v>
                </c:pt>
                <c:pt idx="16">
                  <c:v>1.2410386297097524</c:v>
                </c:pt>
                <c:pt idx="17">
                  <c:v>1.203491009186451</c:v>
                </c:pt>
                <c:pt idx="18">
                  <c:v>1.167587690566156</c:v>
                </c:pt>
                <c:pt idx="19">
                  <c:v>1.1332340461742196</c:v>
                </c:pt>
                <c:pt idx="20">
                  <c:v>1.1003421588184983</c:v>
                </c:pt>
                <c:pt idx="21">
                  <c:v>1.068830258739031</c:v>
                </c:pt>
                <c:pt idx="22">
                  <c:v>1.0386222149139455</c:v>
                </c:pt>
                <c:pt idx="23">
                  <c:v>1.0096470748061479</c:v>
                </c:pt>
                <c:pt idx="24">
                  <c:v>0.98183864734982795</c:v>
                </c:pt>
                <c:pt idx="25">
                  <c:v>0.95513512459573024</c:v>
                </c:pt>
                <c:pt idx="26">
                  <c:v>0.92947873797298075</c:v>
                </c:pt>
                <c:pt idx="27">
                  <c:v>0.90481544559462257</c:v>
                </c:pt>
                <c:pt idx="28">
                  <c:v>0.88109464744357813</c:v>
                </c:pt>
                <c:pt idx="29">
                  <c:v>0.85826892563380364</c:v>
                </c:pt>
                <c:pt idx="30">
                  <c:v>0.83629380725500613</c:v>
                </c:pt>
                <c:pt idx="31">
                  <c:v>0.81512754758438277</c:v>
                </c:pt>
                <c:pt idx="32">
                  <c:v>0.7947309316906398</c:v>
                </c:pt>
                <c:pt idx="33">
                  <c:v>0.77506709266834306</c:v>
                </c:pt>
                <c:pt idx="34">
                  <c:v>0.75610134492831593</c:v>
                </c:pt>
                <c:pt idx="35">
                  <c:v>0.73780103113547535</c:v>
                </c:pt>
                <c:pt idx="36">
                  <c:v>0.72013538153205059</c:v>
                </c:pt>
                <c:pt idx="37">
                  <c:v>0.70307538451392704</c:v>
                </c:pt>
                <c:pt idx="38">
                  <c:v>0.68659366744297656</c:v>
                </c:pt>
                <c:pt idx="39">
                  <c:v>0.67066438678052487</c:v>
                </c:pt>
                <c:pt idx="40">
                  <c:v>0.65526312671806042</c:v>
                </c:pt>
                <c:pt idx="41">
                  <c:v>0.64036680556233194</c:v>
                </c:pt>
                <c:pt idx="42">
                  <c:v>0.62595358920423927</c:v>
                </c:pt>
                <c:pt idx="43">
                  <c:v>0.61200281106547794</c:v>
                </c:pt>
                <c:pt idx="44">
                  <c:v>0.59849489797460265</c:v>
                </c:pt>
                <c:pt idx="45">
                  <c:v>0.58541130147584308</c:v>
                </c:pt>
                <c:pt idx="46">
                  <c:v>0.5727344341203352</c:v>
                </c:pt>
                <c:pt idx="47">
                  <c:v>0.56044761033097712</c:v>
                </c:pt>
                <c:pt idx="48">
                  <c:v>0.54853499146948637</c:v>
                </c:pt>
                <c:pt idx="49">
                  <c:v>0.53698153476781474</c:v>
                </c:pt>
                <c:pt idx="50">
                  <c:v>0.52577294581633938</c:v>
                </c:pt>
              </c:numCache>
            </c:numRef>
          </c:xVal>
          <c:yVal>
            <c:numRef>
              <c:f>Tables!$P$3:$P$53</c:f>
              <c:numCache>
                <c:formatCode>0.00</c:formatCode>
                <c:ptCount val="51"/>
                <c:pt idx="0">
                  <c:v>119.32179256060888</c:v>
                </c:pt>
                <c:pt idx="1">
                  <c:v>119.26376522367666</c:v>
                </c:pt>
                <c:pt idx="2">
                  <c:v>119.20458883056753</c:v>
                </c:pt>
                <c:pt idx="3">
                  <c:v>119.14426338128156</c:v>
                </c:pt>
                <c:pt idx="4">
                  <c:v>119.08278887581869</c:v>
                </c:pt>
                <c:pt idx="5">
                  <c:v>119.02016531417897</c:v>
                </c:pt>
                <c:pt idx="6">
                  <c:v>118.95639269636234</c:v>
                </c:pt>
                <c:pt idx="7">
                  <c:v>118.89147102236885</c:v>
                </c:pt>
                <c:pt idx="8">
                  <c:v>118.82540029219849</c:v>
                </c:pt>
                <c:pt idx="9">
                  <c:v>118.75818050585126</c:v>
                </c:pt>
                <c:pt idx="10">
                  <c:v>118.68981166332713</c:v>
                </c:pt>
                <c:pt idx="11">
                  <c:v>118.62029376462613</c:v>
                </c:pt>
                <c:pt idx="12">
                  <c:v>118.54962680974826</c:v>
                </c:pt>
                <c:pt idx="13">
                  <c:v>118.47781079869354</c:v>
                </c:pt>
                <c:pt idx="14">
                  <c:v>118.4048457314619</c:v>
                </c:pt>
                <c:pt idx="15">
                  <c:v>118.33073160805343</c:v>
                </c:pt>
                <c:pt idx="16">
                  <c:v>118.25546842846803</c:v>
                </c:pt>
                <c:pt idx="17">
                  <c:v>118.17905619270579</c:v>
                </c:pt>
                <c:pt idx="18">
                  <c:v>118.10149490076667</c:v>
                </c:pt>
                <c:pt idx="19">
                  <c:v>118.02278455265068</c:v>
                </c:pt>
                <c:pt idx="20">
                  <c:v>117.94292514835779</c:v>
                </c:pt>
                <c:pt idx="21">
                  <c:v>117.86191668788804</c:v>
                </c:pt>
                <c:pt idx="22">
                  <c:v>117.77975917124141</c:v>
                </c:pt>
                <c:pt idx="23">
                  <c:v>117.69645259841792</c:v>
                </c:pt>
                <c:pt idx="24">
                  <c:v>117.61199696941753</c:v>
                </c:pt>
                <c:pt idx="25">
                  <c:v>117.52639228424027</c:v>
                </c:pt>
                <c:pt idx="26">
                  <c:v>117.43963854288614</c:v>
                </c:pt>
                <c:pt idx="27">
                  <c:v>117.35173574535513</c:v>
                </c:pt>
                <c:pt idx="28">
                  <c:v>117.26268389164726</c:v>
                </c:pt>
                <c:pt idx="29">
                  <c:v>117.17248298176249</c:v>
                </c:pt>
                <c:pt idx="30">
                  <c:v>117.08113301570086</c:v>
                </c:pt>
                <c:pt idx="31">
                  <c:v>116.98863399346234</c:v>
                </c:pt>
                <c:pt idx="32">
                  <c:v>116.89498591504699</c:v>
                </c:pt>
                <c:pt idx="33">
                  <c:v>116.80018878045472</c:v>
                </c:pt>
                <c:pt idx="34">
                  <c:v>116.70424258968556</c:v>
                </c:pt>
                <c:pt idx="35">
                  <c:v>116.60714734273954</c:v>
                </c:pt>
                <c:pt idx="36">
                  <c:v>116.50890303961668</c:v>
                </c:pt>
                <c:pt idx="37">
                  <c:v>116.40950968031687</c:v>
                </c:pt>
                <c:pt idx="38">
                  <c:v>116.30896726484023</c:v>
                </c:pt>
                <c:pt idx="39">
                  <c:v>116.20727579318675</c:v>
                </c:pt>
                <c:pt idx="40">
                  <c:v>116.10443526535634</c:v>
                </c:pt>
                <c:pt idx="41">
                  <c:v>116.00044568134908</c:v>
                </c:pt>
                <c:pt idx="42">
                  <c:v>115.89530704116494</c:v>
                </c:pt>
                <c:pt idx="43">
                  <c:v>115.78901934480388</c:v>
                </c:pt>
                <c:pt idx="44">
                  <c:v>115.681582592266</c:v>
                </c:pt>
                <c:pt idx="45">
                  <c:v>115.5729967835512</c:v>
                </c:pt>
                <c:pt idx="46">
                  <c:v>115.46326191865957</c:v>
                </c:pt>
                <c:pt idx="47">
                  <c:v>115.35237799759108</c:v>
                </c:pt>
                <c:pt idx="48">
                  <c:v>115.24034502034567</c:v>
                </c:pt>
                <c:pt idx="49">
                  <c:v>115.12716298692337</c:v>
                </c:pt>
                <c:pt idx="50">
                  <c:v>115.01283189732423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Tables!$X$2</c:f>
              <c:strCache>
                <c:ptCount val="1"/>
                <c:pt idx="0">
                  <c:v>λ5</c:v>
                </c:pt>
              </c:strCache>
            </c:strRef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none"/>
          </c:marker>
          <c:xVal>
            <c:numRef>
              <c:f>Tables!$X$3:$X$53</c:f>
              <c:numCache>
                <c:formatCode>0.0000</c:formatCode>
                <c:ptCount val="51"/>
                <c:pt idx="0">
                  <c:v>2.1818842068225632</c:v>
                </c:pt>
                <c:pt idx="1">
                  <c:v>2.0961391152620714</c:v>
                </c:pt>
                <c:pt idx="2">
                  <c:v>2.0152931332302213</c:v>
                </c:pt>
                <c:pt idx="3">
                  <c:v>1.9389800275649758</c:v>
                </c:pt>
                <c:pt idx="4">
                  <c:v>1.8668671585470311</c:v>
                </c:pt>
                <c:pt idx="5">
                  <c:v>1.7986518489037675</c:v>
                </c:pt>
                <c:pt idx="6">
                  <c:v>1.7340582025708804</c:v>
                </c:pt>
                <c:pt idx="7">
                  <c:v>1.6728343106519821</c:v>
                </c:pt>
                <c:pt idx="8">
                  <c:v>1.6147497916385052</c:v>
                </c:pt>
                <c:pt idx="9">
                  <c:v>1.5595936209575409</c:v>
                </c:pt>
                <c:pt idx="10">
                  <c:v>1.5071722115978048</c:v>
                </c:pt>
                <c:pt idx="11">
                  <c:v>1.4573077131600713</c:v>
                </c:pt>
                <c:pt idx="12">
                  <c:v>1.4098365013794953</c:v>
                </c:pt>
                <c:pt idx="13">
                  <c:v>1.3646078341281338</c:v>
                </c:pt>
                <c:pt idx="14">
                  <c:v>1.3214826532529234</c:v>
                </c:pt>
                <c:pt idx="15">
                  <c:v>1.2803325144404767</c:v>
                </c:pt>
                <c:pt idx="16">
                  <c:v>1.2410386297097524</c:v>
                </c:pt>
                <c:pt idx="17">
                  <c:v>1.203491009186451</c:v>
                </c:pt>
                <c:pt idx="18">
                  <c:v>1.1675876905661564</c:v>
                </c:pt>
                <c:pt idx="19">
                  <c:v>1.1332340461742196</c:v>
                </c:pt>
                <c:pt idx="20">
                  <c:v>1.1003421588184989</c:v>
                </c:pt>
                <c:pt idx="21">
                  <c:v>1.068830258739031</c:v>
                </c:pt>
                <c:pt idx="22">
                  <c:v>1.0386222149139459</c:v>
                </c:pt>
                <c:pt idx="23">
                  <c:v>1.0096470748061479</c:v>
                </c:pt>
                <c:pt idx="24">
                  <c:v>0.9818386473498284</c:v>
                </c:pt>
                <c:pt idx="25">
                  <c:v>0.95513512459573091</c:v>
                </c:pt>
                <c:pt idx="26">
                  <c:v>0.92947873797298108</c:v>
                </c:pt>
                <c:pt idx="27">
                  <c:v>0.90481544559462346</c:v>
                </c:pt>
                <c:pt idx="28">
                  <c:v>0.88109464744357879</c:v>
                </c:pt>
                <c:pt idx="29">
                  <c:v>0.85826892563380452</c:v>
                </c:pt>
                <c:pt idx="30">
                  <c:v>0.83629380725500657</c:v>
                </c:pt>
                <c:pt idx="31">
                  <c:v>0.81512754758438311</c:v>
                </c:pt>
                <c:pt idx="32">
                  <c:v>0.79473093169063991</c:v>
                </c:pt>
                <c:pt idx="33">
                  <c:v>0.77506709266834317</c:v>
                </c:pt>
                <c:pt idx="34">
                  <c:v>0.75610134492831615</c:v>
                </c:pt>
                <c:pt idx="35">
                  <c:v>0.73780103113547568</c:v>
                </c:pt>
                <c:pt idx="36">
                  <c:v>0.72013538153205092</c:v>
                </c:pt>
                <c:pt idx="37">
                  <c:v>0.70307538451392737</c:v>
                </c:pt>
                <c:pt idx="38">
                  <c:v>0.68659366744297678</c:v>
                </c:pt>
                <c:pt idx="39">
                  <c:v>0.67066438678052498</c:v>
                </c:pt>
                <c:pt idx="40">
                  <c:v>0.65526312671806064</c:v>
                </c:pt>
                <c:pt idx="41">
                  <c:v>0.64036680556233216</c:v>
                </c:pt>
                <c:pt idx="42">
                  <c:v>0.6259535892042396</c:v>
                </c:pt>
                <c:pt idx="43">
                  <c:v>0.61200281106547849</c:v>
                </c:pt>
                <c:pt idx="44">
                  <c:v>0.59849489797460276</c:v>
                </c:pt>
                <c:pt idx="45">
                  <c:v>0.58541130147584319</c:v>
                </c:pt>
                <c:pt idx="46">
                  <c:v>0.57273443412033564</c:v>
                </c:pt>
                <c:pt idx="47">
                  <c:v>0.56044761033097723</c:v>
                </c:pt>
                <c:pt idx="48">
                  <c:v>0.54853499146948648</c:v>
                </c:pt>
                <c:pt idx="49">
                  <c:v>0.53698153476781518</c:v>
                </c:pt>
                <c:pt idx="50">
                  <c:v>0.52577294581633938</c:v>
                </c:pt>
              </c:numCache>
            </c:numRef>
          </c:xVal>
          <c:yVal>
            <c:numRef>
              <c:f>Tables!$Q$3:$Q$53</c:f>
              <c:numCache>
                <c:formatCode>0.00</c:formatCode>
                <c:ptCount val="51"/>
                <c:pt idx="0">
                  <c:v>119.32179256060888</c:v>
                </c:pt>
                <c:pt idx="1">
                  <c:v>119.26376522367663</c:v>
                </c:pt>
                <c:pt idx="2">
                  <c:v>119.20458883056753</c:v>
                </c:pt>
                <c:pt idx="3">
                  <c:v>119.14426338128156</c:v>
                </c:pt>
                <c:pt idx="4">
                  <c:v>119.08278887581869</c:v>
                </c:pt>
                <c:pt idx="5">
                  <c:v>119.02016531417894</c:v>
                </c:pt>
                <c:pt idx="6">
                  <c:v>118.95639269636234</c:v>
                </c:pt>
                <c:pt idx="7">
                  <c:v>118.89147102236885</c:v>
                </c:pt>
                <c:pt idx="8">
                  <c:v>118.82540029219849</c:v>
                </c:pt>
                <c:pt idx="9">
                  <c:v>118.75818050585126</c:v>
                </c:pt>
                <c:pt idx="10">
                  <c:v>118.68981166332713</c:v>
                </c:pt>
                <c:pt idx="11">
                  <c:v>118.62029376462614</c:v>
                </c:pt>
                <c:pt idx="12">
                  <c:v>118.54962680974826</c:v>
                </c:pt>
                <c:pt idx="13">
                  <c:v>118.47781079869354</c:v>
                </c:pt>
                <c:pt idx="14">
                  <c:v>118.4048457314619</c:v>
                </c:pt>
                <c:pt idx="15">
                  <c:v>118.33073160805343</c:v>
                </c:pt>
                <c:pt idx="16">
                  <c:v>118.25546842846803</c:v>
                </c:pt>
                <c:pt idx="17">
                  <c:v>118.17905619270579</c:v>
                </c:pt>
                <c:pt idx="18">
                  <c:v>118.10149490076667</c:v>
                </c:pt>
                <c:pt idx="19">
                  <c:v>118.02278455265068</c:v>
                </c:pt>
                <c:pt idx="20">
                  <c:v>117.9429251483578</c:v>
                </c:pt>
                <c:pt idx="21">
                  <c:v>117.86191668788804</c:v>
                </c:pt>
                <c:pt idx="22">
                  <c:v>117.77975917124141</c:v>
                </c:pt>
                <c:pt idx="23">
                  <c:v>117.69645259841791</c:v>
                </c:pt>
                <c:pt idx="24">
                  <c:v>117.61199696941753</c:v>
                </c:pt>
                <c:pt idx="25">
                  <c:v>117.5263922842403</c:v>
                </c:pt>
                <c:pt idx="26">
                  <c:v>117.43963854288614</c:v>
                </c:pt>
                <c:pt idx="27">
                  <c:v>117.35173574535513</c:v>
                </c:pt>
                <c:pt idx="28">
                  <c:v>117.26268389164724</c:v>
                </c:pt>
                <c:pt idx="29">
                  <c:v>117.17248298176251</c:v>
                </c:pt>
                <c:pt idx="30">
                  <c:v>117.08113301570087</c:v>
                </c:pt>
                <c:pt idx="31">
                  <c:v>116.98863399346234</c:v>
                </c:pt>
                <c:pt idx="32">
                  <c:v>116.89498591504696</c:v>
                </c:pt>
                <c:pt idx="33">
                  <c:v>116.80018878045469</c:v>
                </c:pt>
                <c:pt idx="34">
                  <c:v>116.70424258968556</c:v>
                </c:pt>
                <c:pt idx="35">
                  <c:v>116.60714734273957</c:v>
                </c:pt>
                <c:pt idx="36">
                  <c:v>116.50890303961665</c:v>
                </c:pt>
                <c:pt idx="37">
                  <c:v>116.40950968031687</c:v>
                </c:pt>
                <c:pt idx="38">
                  <c:v>116.30896726484023</c:v>
                </c:pt>
                <c:pt idx="39">
                  <c:v>116.20727579318672</c:v>
                </c:pt>
                <c:pt idx="40">
                  <c:v>116.10443526535634</c:v>
                </c:pt>
                <c:pt idx="41">
                  <c:v>116.00044568134905</c:v>
                </c:pt>
                <c:pt idx="42">
                  <c:v>115.89530704116493</c:v>
                </c:pt>
                <c:pt idx="43">
                  <c:v>115.7890193448039</c:v>
                </c:pt>
                <c:pt idx="44">
                  <c:v>115.68158259226595</c:v>
                </c:pt>
                <c:pt idx="45">
                  <c:v>115.5729967835512</c:v>
                </c:pt>
                <c:pt idx="46">
                  <c:v>115.4632619186596</c:v>
                </c:pt>
                <c:pt idx="47">
                  <c:v>115.35237799759108</c:v>
                </c:pt>
                <c:pt idx="48">
                  <c:v>115.24034502034567</c:v>
                </c:pt>
                <c:pt idx="49">
                  <c:v>115.12716298692341</c:v>
                </c:pt>
                <c:pt idx="50">
                  <c:v>115.01283189732422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Tables!$Y$2</c:f>
              <c:strCache>
                <c:ptCount val="1"/>
                <c:pt idx="0">
                  <c:v>λ6</c:v>
                </c:pt>
              </c:strCache>
            </c:strRef>
          </c:tx>
          <c:spPr>
            <a:ln w="28575">
              <a:solidFill>
                <a:schemeClr val="accent5">
                  <a:alpha val="20000"/>
                </a:schemeClr>
              </a:solidFill>
            </a:ln>
            <a:effectLst/>
          </c:spPr>
          <c:marker>
            <c:symbol val="none"/>
          </c:marker>
          <c:xVal>
            <c:numRef>
              <c:f>Tables!$Y$3:$Y$53</c:f>
              <c:numCache>
                <c:formatCode>0.0000</c:formatCode>
                <c:ptCount val="51"/>
                <c:pt idx="0">
                  <c:v>2.1818842068225623</c:v>
                </c:pt>
                <c:pt idx="1">
                  <c:v>2.0961391152620719</c:v>
                </c:pt>
                <c:pt idx="2">
                  <c:v>2.0152931332302204</c:v>
                </c:pt>
                <c:pt idx="3">
                  <c:v>1.9389800275649749</c:v>
                </c:pt>
                <c:pt idx="4">
                  <c:v>1.8668671585470311</c:v>
                </c:pt>
                <c:pt idx="5">
                  <c:v>1.7986518489037673</c:v>
                </c:pt>
                <c:pt idx="6">
                  <c:v>1.7340582025708795</c:v>
                </c:pt>
                <c:pt idx="7">
                  <c:v>1.6728343106519821</c:v>
                </c:pt>
                <c:pt idx="8">
                  <c:v>1.6147497916385056</c:v>
                </c:pt>
                <c:pt idx="9">
                  <c:v>1.5595936209575416</c:v>
                </c:pt>
                <c:pt idx="10">
                  <c:v>1.5071722115978055</c:v>
                </c:pt>
                <c:pt idx="11">
                  <c:v>1.4573077131600713</c:v>
                </c:pt>
                <c:pt idx="12">
                  <c:v>1.4098365013794953</c:v>
                </c:pt>
                <c:pt idx="13">
                  <c:v>1.3646078341281338</c:v>
                </c:pt>
                <c:pt idx="14">
                  <c:v>1.3214826532529234</c:v>
                </c:pt>
                <c:pt idx="15">
                  <c:v>1.2803325144404769</c:v>
                </c:pt>
                <c:pt idx="16">
                  <c:v>1.2410386297097531</c:v>
                </c:pt>
                <c:pt idx="17">
                  <c:v>1.2034910091864517</c:v>
                </c:pt>
                <c:pt idx="18">
                  <c:v>1.1675876905661564</c:v>
                </c:pt>
                <c:pt idx="19">
                  <c:v>1.1332340461742199</c:v>
                </c:pt>
                <c:pt idx="20">
                  <c:v>1.1003421588184989</c:v>
                </c:pt>
                <c:pt idx="21">
                  <c:v>1.068830258739031</c:v>
                </c:pt>
                <c:pt idx="22">
                  <c:v>1.0386222149139459</c:v>
                </c:pt>
                <c:pt idx="23">
                  <c:v>1.0096470748061481</c:v>
                </c:pt>
                <c:pt idx="24">
                  <c:v>0.9818386473498284</c:v>
                </c:pt>
                <c:pt idx="25">
                  <c:v>0.95513512459573124</c:v>
                </c:pt>
                <c:pt idx="26">
                  <c:v>0.92947873797298108</c:v>
                </c:pt>
                <c:pt idx="27">
                  <c:v>0.90481544559462346</c:v>
                </c:pt>
                <c:pt idx="28">
                  <c:v>0.8810946474435789</c:v>
                </c:pt>
                <c:pt idx="29">
                  <c:v>0.8582689256338043</c:v>
                </c:pt>
                <c:pt idx="30">
                  <c:v>0.83629380725500613</c:v>
                </c:pt>
                <c:pt idx="31">
                  <c:v>0.81512754758438333</c:v>
                </c:pt>
                <c:pt idx="32">
                  <c:v>0.79473093169063957</c:v>
                </c:pt>
                <c:pt idx="33">
                  <c:v>0.77506709266834339</c:v>
                </c:pt>
                <c:pt idx="34">
                  <c:v>0.75610134492831615</c:v>
                </c:pt>
                <c:pt idx="35">
                  <c:v>0.73780103113547535</c:v>
                </c:pt>
                <c:pt idx="36">
                  <c:v>0.72013538153205081</c:v>
                </c:pt>
                <c:pt idx="37">
                  <c:v>0.70307538451392748</c:v>
                </c:pt>
                <c:pt idx="38">
                  <c:v>0.68659366744297645</c:v>
                </c:pt>
                <c:pt idx="39">
                  <c:v>0.67066438678052487</c:v>
                </c:pt>
                <c:pt idx="40">
                  <c:v>0.65526312671806064</c:v>
                </c:pt>
                <c:pt idx="41">
                  <c:v>0.64036680556233239</c:v>
                </c:pt>
                <c:pt idx="42">
                  <c:v>0.62595358920423949</c:v>
                </c:pt>
                <c:pt idx="43">
                  <c:v>0.61200281106547849</c:v>
                </c:pt>
                <c:pt idx="44">
                  <c:v>0.59849489797460242</c:v>
                </c:pt>
                <c:pt idx="45">
                  <c:v>0.5854113014758433</c:v>
                </c:pt>
                <c:pt idx="46">
                  <c:v>0.57273443412033542</c:v>
                </c:pt>
                <c:pt idx="47">
                  <c:v>0.56044761033097701</c:v>
                </c:pt>
                <c:pt idx="48">
                  <c:v>0.54853499146948614</c:v>
                </c:pt>
                <c:pt idx="49">
                  <c:v>0.53698153476781507</c:v>
                </c:pt>
                <c:pt idx="50">
                  <c:v>0.52577294581633927</c:v>
                </c:pt>
              </c:numCache>
            </c:numRef>
          </c:xVal>
          <c:yVal>
            <c:numRef>
              <c:f>Tables!$R$3:$R$53</c:f>
              <c:numCache>
                <c:formatCode>0.00</c:formatCode>
                <c:ptCount val="51"/>
                <c:pt idx="0">
                  <c:v>119.32179256060888</c:v>
                </c:pt>
                <c:pt idx="1">
                  <c:v>119.26376522367666</c:v>
                </c:pt>
                <c:pt idx="2">
                  <c:v>119.20458883056753</c:v>
                </c:pt>
                <c:pt idx="3">
                  <c:v>119.14426338128156</c:v>
                </c:pt>
                <c:pt idx="4">
                  <c:v>119.08278887581869</c:v>
                </c:pt>
                <c:pt idx="5">
                  <c:v>119.02016531417897</c:v>
                </c:pt>
                <c:pt idx="6">
                  <c:v>118.95639269636234</c:v>
                </c:pt>
                <c:pt idx="7">
                  <c:v>118.89147102236885</c:v>
                </c:pt>
                <c:pt idx="8">
                  <c:v>118.82540029219849</c:v>
                </c:pt>
                <c:pt idx="9">
                  <c:v>118.75818050585126</c:v>
                </c:pt>
                <c:pt idx="10">
                  <c:v>118.68981166332713</c:v>
                </c:pt>
                <c:pt idx="11">
                  <c:v>118.62029376462614</c:v>
                </c:pt>
                <c:pt idx="12">
                  <c:v>118.54962680974826</c:v>
                </c:pt>
                <c:pt idx="13">
                  <c:v>118.47781079869354</c:v>
                </c:pt>
                <c:pt idx="14">
                  <c:v>118.4048457314619</c:v>
                </c:pt>
                <c:pt idx="15">
                  <c:v>118.3307316080534</c:v>
                </c:pt>
                <c:pt idx="16">
                  <c:v>118.25546842846803</c:v>
                </c:pt>
                <c:pt idx="17">
                  <c:v>118.17905619270579</c:v>
                </c:pt>
                <c:pt idx="18">
                  <c:v>118.10149490076667</c:v>
                </c:pt>
                <c:pt idx="19">
                  <c:v>118.02278455265065</c:v>
                </c:pt>
                <c:pt idx="20">
                  <c:v>117.9429251483578</c:v>
                </c:pt>
                <c:pt idx="21">
                  <c:v>117.86191668788804</c:v>
                </c:pt>
                <c:pt idx="22">
                  <c:v>117.77975917124141</c:v>
                </c:pt>
                <c:pt idx="23">
                  <c:v>117.69645259841792</c:v>
                </c:pt>
                <c:pt idx="24">
                  <c:v>117.61199696941753</c:v>
                </c:pt>
                <c:pt idx="25">
                  <c:v>117.5263922842403</c:v>
                </c:pt>
                <c:pt idx="26">
                  <c:v>117.43963854288614</c:v>
                </c:pt>
                <c:pt idx="27">
                  <c:v>117.35173574535513</c:v>
                </c:pt>
                <c:pt idx="28">
                  <c:v>117.26268389164726</c:v>
                </c:pt>
                <c:pt idx="29">
                  <c:v>117.17248298176247</c:v>
                </c:pt>
                <c:pt idx="30">
                  <c:v>117.08113301570086</c:v>
                </c:pt>
                <c:pt idx="31">
                  <c:v>116.98863399346234</c:v>
                </c:pt>
                <c:pt idx="32">
                  <c:v>116.89498591504696</c:v>
                </c:pt>
                <c:pt idx="33">
                  <c:v>116.80018878045472</c:v>
                </c:pt>
                <c:pt idx="34">
                  <c:v>116.70424258968556</c:v>
                </c:pt>
                <c:pt idx="35">
                  <c:v>116.60714734273954</c:v>
                </c:pt>
                <c:pt idx="36">
                  <c:v>116.50890303961668</c:v>
                </c:pt>
                <c:pt idx="37">
                  <c:v>116.40950968031687</c:v>
                </c:pt>
                <c:pt idx="38">
                  <c:v>116.30896726484021</c:v>
                </c:pt>
                <c:pt idx="39">
                  <c:v>116.20727579318672</c:v>
                </c:pt>
                <c:pt idx="40">
                  <c:v>116.10443526535634</c:v>
                </c:pt>
                <c:pt idx="41">
                  <c:v>116.00044568134908</c:v>
                </c:pt>
                <c:pt idx="42">
                  <c:v>115.89530704116494</c:v>
                </c:pt>
                <c:pt idx="43">
                  <c:v>115.7890193448039</c:v>
                </c:pt>
                <c:pt idx="44">
                  <c:v>115.68158259226595</c:v>
                </c:pt>
                <c:pt idx="45">
                  <c:v>115.57299678355122</c:v>
                </c:pt>
                <c:pt idx="46">
                  <c:v>115.4632619186596</c:v>
                </c:pt>
                <c:pt idx="47">
                  <c:v>115.35237799759102</c:v>
                </c:pt>
                <c:pt idx="48">
                  <c:v>115.24034502034567</c:v>
                </c:pt>
                <c:pt idx="49">
                  <c:v>115.12716298692337</c:v>
                </c:pt>
                <c:pt idx="50">
                  <c:v>115.01283189732422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11536"/>
        <c:axId val="464011928"/>
      </c:scatterChart>
      <c:valAx>
        <c:axId val="46401153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Load Coefficient (λ)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11928"/>
        <c:crosses val="autoZero"/>
        <c:crossBetween val="midCat"/>
      </c:valAx>
      <c:valAx>
        <c:axId val="46401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(kW)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1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24565306820101"/>
          <c:y val="0.246074644256912"/>
          <c:w val="0.122811006240114"/>
          <c:h val="0.507850711486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Dm=0.20</c:v>
          </c:tx>
          <c:spPr>
            <a:ln w="28575">
              <a:solidFill>
                <a:schemeClr val="accent5"/>
              </a:solidFill>
            </a:ln>
            <a:effectLst/>
          </c:spPr>
          <c:marker>
            <c:symbol val="none"/>
          </c:marker>
          <c:xVal>
            <c:numRef>
              <c:f>Tables!$F$3:$F$53</c:f>
              <c:numCache>
                <c:formatCode>0</c:formatCode>
                <c:ptCount val="51"/>
                <c:pt idx="0">
                  <c:v>11936.62073189215</c:v>
                </c:pt>
                <c:pt idx="1">
                  <c:v>12175.353146529993</c:v>
                </c:pt>
                <c:pt idx="2">
                  <c:v>12414.085561167836</c:v>
                </c:pt>
                <c:pt idx="3">
                  <c:v>12652.817975805679</c:v>
                </c:pt>
                <c:pt idx="4">
                  <c:v>12891.550390443521</c:v>
                </c:pt>
                <c:pt idx="5">
                  <c:v>13130.282805081364</c:v>
                </c:pt>
                <c:pt idx="6">
                  <c:v>13369.015219719207</c:v>
                </c:pt>
                <c:pt idx="7">
                  <c:v>13607.747634357051</c:v>
                </c:pt>
                <c:pt idx="8">
                  <c:v>13846.480048994894</c:v>
                </c:pt>
                <c:pt idx="9">
                  <c:v>14085.212463632737</c:v>
                </c:pt>
                <c:pt idx="10">
                  <c:v>14323.94487827058</c:v>
                </c:pt>
                <c:pt idx="11">
                  <c:v>14562.677292908422</c:v>
                </c:pt>
                <c:pt idx="12">
                  <c:v>14801.409707546265</c:v>
                </c:pt>
                <c:pt idx="13">
                  <c:v>15040.142122184108</c:v>
                </c:pt>
                <c:pt idx="14">
                  <c:v>15278.874536821952</c:v>
                </c:pt>
                <c:pt idx="15">
                  <c:v>15517.606951459795</c:v>
                </c:pt>
                <c:pt idx="16">
                  <c:v>15756.339366097638</c:v>
                </c:pt>
                <c:pt idx="17">
                  <c:v>15995.071780735481</c:v>
                </c:pt>
                <c:pt idx="18">
                  <c:v>16233.804195373323</c:v>
                </c:pt>
                <c:pt idx="19">
                  <c:v>16472.536610011168</c:v>
                </c:pt>
                <c:pt idx="20">
                  <c:v>16711.269024649009</c:v>
                </c:pt>
                <c:pt idx="21">
                  <c:v>16950.001439286851</c:v>
                </c:pt>
                <c:pt idx="22">
                  <c:v>17188.733853924696</c:v>
                </c:pt>
                <c:pt idx="23">
                  <c:v>17427.466268562537</c:v>
                </c:pt>
                <c:pt idx="24">
                  <c:v>17666.198683200382</c:v>
                </c:pt>
                <c:pt idx="25">
                  <c:v>17904.931097838224</c:v>
                </c:pt>
                <c:pt idx="26">
                  <c:v>18143.663512476069</c:v>
                </c:pt>
                <c:pt idx="27">
                  <c:v>18382.39592711391</c:v>
                </c:pt>
                <c:pt idx="28">
                  <c:v>18621.128341751752</c:v>
                </c:pt>
                <c:pt idx="29">
                  <c:v>18859.860756389597</c:v>
                </c:pt>
                <c:pt idx="30">
                  <c:v>19098.593171027438</c:v>
                </c:pt>
                <c:pt idx="31">
                  <c:v>19337.325585665283</c:v>
                </c:pt>
                <c:pt idx="32">
                  <c:v>19576.058000303125</c:v>
                </c:pt>
                <c:pt idx="33">
                  <c:v>19814.79041494097</c:v>
                </c:pt>
                <c:pt idx="34">
                  <c:v>20053.522829578811</c:v>
                </c:pt>
                <c:pt idx="35">
                  <c:v>20292.255244216652</c:v>
                </c:pt>
                <c:pt idx="36">
                  <c:v>20530.987658854498</c:v>
                </c:pt>
                <c:pt idx="37">
                  <c:v>20769.720073492339</c:v>
                </c:pt>
                <c:pt idx="38">
                  <c:v>21008.452488130184</c:v>
                </c:pt>
                <c:pt idx="39">
                  <c:v>21247.184902768025</c:v>
                </c:pt>
                <c:pt idx="40">
                  <c:v>21485.917317405871</c:v>
                </c:pt>
                <c:pt idx="41">
                  <c:v>21724.649732043712</c:v>
                </c:pt>
                <c:pt idx="42">
                  <c:v>21963.382146681557</c:v>
                </c:pt>
                <c:pt idx="43">
                  <c:v>22202.114561319398</c:v>
                </c:pt>
                <c:pt idx="44">
                  <c:v>22440.84697595724</c:v>
                </c:pt>
                <c:pt idx="45">
                  <c:v>22679.579390595085</c:v>
                </c:pt>
                <c:pt idx="46">
                  <c:v>22918.311805232926</c:v>
                </c:pt>
                <c:pt idx="47">
                  <c:v>23157.044219870771</c:v>
                </c:pt>
                <c:pt idx="48">
                  <c:v>23395.776634508613</c:v>
                </c:pt>
                <c:pt idx="49">
                  <c:v>23634.509049146458</c:v>
                </c:pt>
                <c:pt idx="50">
                  <c:v>23873.241463784299</c:v>
                </c:pt>
              </c:numCache>
            </c:numRef>
          </c:xVal>
          <c:yVal>
            <c:numRef>
              <c:f>Tables!$T$3:$T$53</c:f>
              <c:numCache>
                <c:formatCode>0.0000</c:formatCode>
                <c:ptCount val="51"/>
                <c:pt idx="0">
                  <c:v>2.1818842068225623</c:v>
                </c:pt>
                <c:pt idx="1">
                  <c:v>2.0961391152620705</c:v>
                </c:pt>
                <c:pt idx="2">
                  <c:v>2.0152931332302204</c:v>
                </c:pt>
                <c:pt idx="3">
                  <c:v>1.9389800275649749</c:v>
                </c:pt>
                <c:pt idx="4">
                  <c:v>1.8668671585470311</c:v>
                </c:pt>
                <c:pt idx="5">
                  <c:v>1.7986518489037679</c:v>
                </c:pt>
                <c:pt idx="6">
                  <c:v>1.7340582025708804</c:v>
                </c:pt>
                <c:pt idx="7">
                  <c:v>1.6728343106519821</c:v>
                </c:pt>
                <c:pt idx="8">
                  <c:v>1.6147497916385052</c:v>
                </c:pt>
                <c:pt idx="9">
                  <c:v>1.5595936209575409</c:v>
                </c:pt>
                <c:pt idx="10">
                  <c:v>1.5071722115978048</c:v>
                </c:pt>
                <c:pt idx="11">
                  <c:v>1.4573077131600713</c:v>
                </c:pt>
                <c:pt idx="12">
                  <c:v>1.4098365013794953</c:v>
                </c:pt>
                <c:pt idx="13">
                  <c:v>1.3646078341281338</c:v>
                </c:pt>
                <c:pt idx="14">
                  <c:v>1.3214826532529234</c:v>
                </c:pt>
                <c:pt idx="15">
                  <c:v>1.2803325144404762</c:v>
                </c:pt>
                <c:pt idx="16">
                  <c:v>1.2410386297097524</c:v>
                </c:pt>
                <c:pt idx="17">
                  <c:v>1.203491009186451</c:v>
                </c:pt>
                <c:pt idx="18">
                  <c:v>1.167587690566156</c:v>
                </c:pt>
                <c:pt idx="19">
                  <c:v>1.1332340461742196</c:v>
                </c:pt>
                <c:pt idx="20">
                  <c:v>1.1003421588184983</c:v>
                </c:pt>
                <c:pt idx="21">
                  <c:v>1.0688302587390306</c:v>
                </c:pt>
                <c:pt idx="22">
                  <c:v>1.0386222149139455</c:v>
                </c:pt>
                <c:pt idx="23">
                  <c:v>1.0096470748061479</c:v>
                </c:pt>
                <c:pt idx="24">
                  <c:v>0.98183864734982818</c:v>
                </c:pt>
                <c:pt idx="25">
                  <c:v>0.95513512459573047</c:v>
                </c:pt>
                <c:pt idx="26">
                  <c:v>0.92947873797298097</c:v>
                </c:pt>
                <c:pt idx="27">
                  <c:v>0.90481544559462301</c:v>
                </c:pt>
                <c:pt idx="28">
                  <c:v>0.88109464744357857</c:v>
                </c:pt>
                <c:pt idx="29">
                  <c:v>0.85826892563380397</c:v>
                </c:pt>
                <c:pt idx="30">
                  <c:v>0.83629380725500613</c:v>
                </c:pt>
                <c:pt idx="31">
                  <c:v>0.81512754758438288</c:v>
                </c:pt>
                <c:pt idx="32">
                  <c:v>0.79473093169063957</c:v>
                </c:pt>
                <c:pt idx="33">
                  <c:v>0.77506709266834306</c:v>
                </c:pt>
                <c:pt idx="34">
                  <c:v>0.75610134492831582</c:v>
                </c:pt>
                <c:pt idx="35">
                  <c:v>0.73780103113547535</c:v>
                </c:pt>
                <c:pt idx="36">
                  <c:v>0.72013538153205081</c:v>
                </c:pt>
                <c:pt idx="37">
                  <c:v>0.70307538451392704</c:v>
                </c:pt>
                <c:pt idx="38">
                  <c:v>0.68659366744297678</c:v>
                </c:pt>
                <c:pt idx="39">
                  <c:v>0.67066438678052509</c:v>
                </c:pt>
                <c:pt idx="40">
                  <c:v>0.65526312671806042</c:v>
                </c:pt>
                <c:pt idx="41">
                  <c:v>0.64036680556233216</c:v>
                </c:pt>
                <c:pt idx="42">
                  <c:v>0.62595358920423938</c:v>
                </c:pt>
                <c:pt idx="43">
                  <c:v>0.61200281106547805</c:v>
                </c:pt>
                <c:pt idx="44">
                  <c:v>0.59849489797460276</c:v>
                </c:pt>
                <c:pt idx="45">
                  <c:v>0.5854113014758433</c:v>
                </c:pt>
                <c:pt idx="46">
                  <c:v>0.57273443412033531</c:v>
                </c:pt>
                <c:pt idx="47">
                  <c:v>0.5604476103309769</c:v>
                </c:pt>
                <c:pt idx="48">
                  <c:v>0.54853499146948614</c:v>
                </c:pt>
                <c:pt idx="49">
                  <c:v>0.53698153476781496</c:v>
                </c:pt>
                <c:pt idx="50">
                  <c:v>0.52577294581633927</c:v>
                </c:pt>
              </c:numCache>
            </c:numRef>
          </c:yVal>
          <c:smooth val="1"/>
        </c:ser>
        <c:ser>
          <c:idx val="1"/>
          <c:order val="1"/>
          <c:tx>
            <c:v>Dm=0.25</c:v>
          </c:tx>
          <c:spPr>
            <a:ln w="28575">
              <a:solidFill>
                <a:schemeClr val="accent6"/>
              </a:solidFill>
            </a:ln>
            <a:effectLst/>
          </c:spPr>
          <c:marker>
            <c:symbol val="none"/>
          </c:marker>
          <c:xVal>
            <c:numRef>
              <c:f>Tables!$G$3:$G$53</c:f>
              <c:numCache>
                <c:formatCode>0</c:formatCode>
                <c:ptCount val="51"/>
                <c:pt idx="0">
                  <c:v>9549.2965855137209</c:v>
                </c:pt>
                <c:pt idx="1">
                  <c:v>9740.2825172239955</c:v>
                </c:pt>
                <c:pt idx="2">
                  <c:v>9931.2684489342701</c:v>
                </c:pt>
                <c:pt idx="3">
                  <c:v>10122.254380644545</c:v>
                </c:pt>
                <c:pt idx="4">
                  <c:v>10313.240312354817</c:v>
                </c:pt>
                <c:pt idx="5">
                  <c:v>10504.226244065092</c:v>
                </c:pt>
                <c:pt idx="6">
                  <c:v>10695.212175775367</c:v>
                </c:pt>
                <c:pt idx="7">
                  <c:v>10886.198107485641</c:v>
                </c:pt>
                <c:pt idx="8">
                  <c:v>11077.184039195916</c:v>
                </c:pt>
                <c:pt idx="9">
                  <c:v>11268.16997090619</c:v>
                </c:pt>
                <c:pt idx="10">
                  <c:v>11459.155902616465</c:v>
                </c:pt>
                <c:pt idx="11">
                  <c:v>11650.14183432674</c:v>
                </c:pt>
                <c:pt idx="12">
                  <c:v>11841.127766037014</c:v>
                </c:pt>
                <c:pt idx="13">
                  <c:v>12032.113697747287</c:v>
                </c:pt>
                <c:pt idx="14">
                  <c:v>12223.099629457562</c:v>
                </c:pt>
                <c:pt idx="15">
                  <c:v>12414.085561167836</c:v>
                </c:pt>
                <c:pt idx="16">
                  <c:v>12605.071492878111</c:v>
                </c:pt>
                <c:pt idx="17">
                  <c:v>12796.057424588385</c:v>
                </c:pt>
                <c:pt idx="18">
                  <c:v>12987.04335629866</c:v>
                </c:pt>
                <c:pt idx="19">
                  <c:v>13178.029288008935</c:v>
                </c:pt>
                <c:pt idx="20">
                  <c:v>13369.015219719209</c:v>
                </c:pt>
                <c:pt idx="21">
                  <c:v>13560.001151429484</c:v>
                </c:pt>
                <c:pt idx="22">
                  <c:v>13750.987083139758</c:v>
                </c:pt>
                <c:pt idx="23">
                  <c:v>13941.973014850031</c:v>
                </c:pt>
                <c:pt idx="24">
                  <c:v>14132.958946560306</c:v>
                </c:pt>
                <c:pt idx="25">
                  <c:v>14323.94487827058</c:v>
                </c:pt>
                <c:pt idx="26">
                  <c:v>14514.930809980855</c:v>
                </c:pt>
                <c:pt idx="27">
                  <c:v>14705.91674169113</c:v>
                </c:pt>
                <c:pt idx="28">
                  <c:v>14896.902673401404</c:v>
                </c:pt>
                <c:pt idx="29">
                  <c:v>15087.888605111679</c:v>
                </c:pt>
                <c:pt idx="30">
                  <c:v>15278.874536821953</c:v>
                </c:pt>
                <c:pt idx="31">
                  <c:v>15469.860468532228</c:v>
                </c:pt>
                <c:pt idx="32">
                  <c:v>15660.846400242501</c:v>
                </c:pt>
                <c:pt idx="33">
                  <c:v>15851.832331952775</c:v>
                </c:pt>
                <c:pt idx="34">
                  <c:v>16042.81826366305</c:v>
                </c:pt>
                <c:pt idx="35">
                  <c:v>16233.804195373325</c:v>
                </c:pt>
                <c:pt idx="36">
                  <c:v>16424.790127083601</c:v>
                </c:pt>
                <c:pt idx="37">
                  <c:v>16615.776058793872</c:v>
                </c:pt>
                <c:pt idx="38">
                  <c:v>16806.761990504147</c:v>
                </c:pt>
                <c:pt idx="39">
                  <c:v>16997.747922214421</c:v>
                </c:pt>
                <c:pt idx="40">
                  <c:v>17188.733853924696</c:v>
                </c:pt>
                <c:pt idx="41">
                  <c:v>17379.71978563497</c:v>
                </c:pt>
                <c:pt idx="42">
                  <c:v>17570.705717345245</c:v>
                </c:pt>
                <c:pt idx="43">
                  <c:v>17761.69164905552</c:v>
                </c:pt>
                <c:pt idx="44">
                  <c:v>17952.677580765794</c:v>
                </c:pt>
                <c:pt idx="45">
                  <c:v>18143.663512476069</c:v>
                </c:pt>
                <c:pt idx="46">
                  <c:v>18334.649444186343</c:v>
                </c:pt>
                <c:pt idx="47">
                  <c:v>18525.635375896618</c:v>
                </c:pt>
                <c:pt idx="48">
                  <c:v>18716.621307606893</c:v>
                </c:pt>
                <c:pt idx="49">
                  <c:v>18907.607239317167</c:v>
                </c:pt>
                <c:pt idx="50">
                  <c:v>19098.593171027442</c:v>
                </c:pt>
              </c:numCache>
            </c:numRef>
          </c:xVal>
          <c:yVal>
            <c:numRef>
              <c:f>Tables!$U$3:$U$53</c:f>
              <c:numCache>
                <c:formatCode>0.0000</c:formatCode>
                <c:ptCount val="51"/>
                <c:pt idx="0">
                  <c:v>2.1818842068225623</c:v>
                </c:pt>
                <c:pt idx="1">
                  <c:v>2.0961391152620714</c:v>
                </c:pt>
                <c:pt idx="2">
                  <c:v>2.0152931332302195</c:v>
                </c:pt>
                <c:pt idx="3">
                  <c:v>1.938980027564974</c:v>
                </c:pt>
                <c:pt idx="4">
                  <c:v>1.8668671585470311</c:v>
                </c:pt>
                <c:pt idx="5">
                  <c:v>1.7986518489037668</c:v>
                </c:pt>
                <c:pt idx="6">
                  <c:v>1.7340582025708795</c:v>
                </c:pt>
                <c:pt idx="7">
                  <c:v>1.6728343106519821</c:v>
                </c:pt>
                <c:pt idx="8">
                  <c:v>1.6147497916385052</c:v>
                </c:pt>
                <c:pt idx="9">
                  <c:v>1.5595936209575409</c:v>
                </c:pt>
                <c:pt idx="10">
                  <c:v>1.5071722115978048</c:v>
                </c:pt>
                <c:pt idx="11">
                  <c:v>1.4573077131600709</c:v>
                </c:pt>
                <c:pt idx="12">
                  <c:v>1.4098365013794951</c:v>
                </c:pt>
                <c:pt idx="13">
                  <c:v>1.3646078341281334</c:v>
                </c:pt>
                <c:pt idx="14">
                  <c:v>1.3214826532529229</c:v>
                </c:pt>
                <c:pt idx="15">
                  <c:v>1.2803325144404767</c:v>
                </c:pt>
                <c:pt idx="16">
                  <c:v>1.2410386297097522</c:v>
                </c:pt>
                <c:pt idx="17">
                  <c:v>1.203491009186451</c:v>
                </c:pt>
                <c:pt idx="18">
                  <c:v>1.167587690566156</c:v>
                </c:pt>
                <c:pt idx="19">
                  <c:v>1.1332340461742196</c:v>
                </c:pt>
                <c:pt idx="20">
                  <c:v>1.1003421588184983</c:v>
                </c:pt>
                <c:pt idx="21">
                  <c:v>1.0688302587390308</c:v>
                </c:pt>
                <c:pt idx="22">
                  <c:v>1.0386222149139455</c:v>
                </c:pt>
                <c:pt idx="23">
                  <c:v>1.0096470748061479</c:v>
                </c:pt>
                <c:pt idx="24">
                  <c:v>0.98183864734982818</c:v>
                </c:pt>
                <c:pt idx="25">
                  <c:v>0.95513512459573069</c:v>
                </c:pt>
                <c:pt idx="26">
                  <c:v>0.92947873797298097</c:v>
                </c:pt>
                <c:pt idx="27">
                  <c:v>0.90481544559462324</c:v>
                </c:pt>
                <c:pt idx="28">
                  <c:v>0.88109464744357846</c:v>
                </c:pt>
                <c:pt idx="29">
                  <c:v>0.85826892563380419</c:v>
                </c:pt>
                <c:pt idx="30">
                  <c:v>0.83629380725500613</c:v>
                </c:pt>
                <c:pt idx="31">
                  <c:v>0.81512754758438277</c:v>
                </c:pt>
                <c:pt idx="32">
                  <c:v>0.79473093169063957</c:v>
                </c:pt>
                <c:pt idx="33">
                  <c:v>0.77506709266834306</c:v>
                </c:pt>
                <c:pt idx="34">
                  <c:v>0.75610134492831593</c:v>
                </c:pt>
                <c:pt idx="35">
                  <c:v>0.73780103113547513</c:v>
                </c:pt>
                <c:pt idx="36">
                  <c:v>0.72013538153205059</c:v>
                </c:pt>
                <c:pt idx="37">
                  <c:v>0.70307538451392737</c:v>
                </c:pt>
                <c:pt idx="38">
                  <c:v>0.68659366744297678</c:v>
                </c:pt>
                <c:pt idx="39">
                  <c:v>0.67066438678052487</c:v>
                </c:pt>
                <c:pt idx="40">
                  <c:v>0.65526312671806053</c:v>
                </c:pt>
                <c:pt idx="41">
                  <c:v>0.64036680556233216</c:v>
                </c:pt>
                <c:pt idx="42">
                  <c:v>0.62595358920423949</c:v>
                </c:pt>
                <c:pt idx="43">
                  <c:v>0.61200281106547805</c:v>
                </c:pt>
                <c:pt idx="44">
                  <c:v>0.59849489797460265</c:v>
                </c:pt>
                <c:pt idx="45">
                  <c:v>0.5854113014758433</c:v>
                </c:pt>
                <c:pt idx="46">
                  <c:v>0.57273443412033531</c:v>
                </c:pt>
                <c:pt idx="47">
                  <c:v>0.5604476103309769</c:v>
                </c:pt>
                <c:pt idx="48">
                  <c:v>0.54853499146948603</c:v>
                </c:pt>
                <c:pt idx="49">
                  <c:v>0.53698153476781496</c:v>
                </c:pt>
                <c:pt idx="50">
                  <c:v>0.52577294581633927</c:v>
                </c:pt>
              </c:numCache>
            </c:numRef>
          </c:yVal>
          <c:smooth val="1"/>
        </c:ser>
        <c:ser>
          <c:idx val="2"/>
          <c:order val="2"/>
          <c:tx>
            <c:v>DM=0.30</c:v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xVal>
            <c:numRef>
              <c:f>Tables!$H$3:$H$53</c:f>
              <c:numCache>
                <c:formatCode>0</c:formatCode>
                <c:ptCount val="51"/>
                <c:pt idx="0">
                  <c:v>7957.7471545947674</c:v>
                </c:pt>
                <c:pt idx="1">
                  <c:v>8116.9020976866632</c:v>
                </c:pt>
                <c:pt idx="2">
                  <c:v>8276.0570407785581</c:v>
                </c:pt>
                <c:pt idx="3">
                  <c:v>8435.211983870453</c:v>
                </c:pt>
                <c:pt idx="4">
                  <c:v>8594.3669269623497</c:v>
                </c:pt>
                <c:pt idx="5">
                  <c:v>8753.5218700542446</c:v>
                </c:pt>
                <c:pt idx="6">
                  <c:v>8912.6768131461395</c:v>
                </c:pt>
                <c:pt idx="7">
                  <c:v>9071.8317562380344</c:v>
                </c:pt>
                <c:pt idx="8">
                  <c:v>9230.9866993299311</c:v>
                </c:pt>
                <c:pt idx="9">
                  <c:v>9390.141642421826</c:v>
                </c:pt>
                <c:pt idx="10">
                  <c:v>9549.2965855137209</c:v>
                </c:pt>
                <c:pt idx="11">
                  <c:v>9708.4515286056157</c:v>
                </c:pt>
                <c:pt idx="12">
                  <c:v>9867.6064716975125</c:v>
                </c:pt>
                <c:pt idx="13">
                  <c:v>10026.761414789407</c:v>
                </c:pt>
                <c:pt idx="14">
                  <c:v>10185.916357881302</c:v>
                </c:pt>
                <c:pt idx="15">
                  <c:v>10345.071300973197</c:v>
                </c:pt>
                <c:pt idx="16">
                  <c:v>10504.226244065094</c:v>
                </c:pt>
                <c:pt idx="17">
                  <c:v>10663.381187156989</c:v>
                </c:pt>
                <c:pt idx="18">
                  <c:v>10822.536130248884</c:v>
                </c:pt>
                <c:pt idx="19">
                  <c:v>10981.691073340779</c:v>
                </c:pt>
                <c:pt idx="20">
                  <c:v>11140.846016432675</c:v>
                </c:pt>
                <c:pt idx="21">
                  <c:v>11300.00095952457</c:v>
                </c:pt>
                <c:pt idx="22">
                  <c:v>11459.155902616465</c:v>
                </c:pt>
                <c:pt idx="23">
                  <c:v>11618.31084570836</c:v>
                </c:pt>
                <c:pt idx="24">
                  <c:v>11777.465788800257</c:v>
                </c:pt>
                <c:pt idx="25">
                  <c:v>11936.620731892152</c:v>
                </c:pt>
                <c:pt idx="26">
                  <c:v>12095.775674984046</c:v>
                </c:pt>
                <c:pt idx="27">
                  <c:v>12254.930618075941</c:v>
                </c:pt>
                <c:pt idx="28">
                  <c:v>12414.085561167838</c:v>
                </c:pt>
                <c:pt idx="29">
                  <c:v>12573.240504259733</c:v>
                </c:pt>
                <c:pt idx="30">
                  <c:v>12732.395447351628</c:v>
                </c:pt>
                <c:pt idx="31">
                  <c:v>12891.550390443523</c:v>
                </c:pt>
                <c:pt idx="32">
                  <c:v>13050.705333535419</c:v>
                </c:pt>
                <c:pt idx="33">
                  <c:v>13209.860276627314</c:v>
                </c:pt>
                <c:pt idx="34">
                  <c:v>13369.015219719209</c:v>
                </c:pt>
                <c:pt idx="35">
                  <c:v>13528.170162811104</c:v>
                </c:pt>
                <c:pt idx="36">
                  <c:v>13687.325105903001</c:v>
                </c:pt>
                <c:pt idx="37">
                  <c:v>13846.480048994896</c:v>
                </c:pt>
                <c:pt idx="38">
                  <c:v>14005.634992086791</c:v>
                </c:pt>
                <c:pt idx="39">
                  <c:v>14164.789935178685</c:v>
                </c:pt>
                <c:pt idx="40">
                  <c:v>14323.944878270582</c:v>
                </c:pt>
                <c:pt idx="41">
                  <c:v>14483.099821362477</c:v>
                </c:pt>
                <c:pt idx="42">
                  <c:v>14642.254764454372</c:v>
                </c:pt>
                <c:pt idx="43">
                  <c:v>14801.409707546267</c:v>
                </c:pt>
                <c:pt idx="44">
                  <c:v>14960.564650638164</c:v>
                </c:pt>
                <c:pt idx="45">
                  <c:v>15119.719593730058</c:v>
                </c:pt>
                <c:pt idx="46">
                  <c:v>15278.874536821953</c:v>
                </c:pt>
                <c:pt idx="47">
                  <c:v>15438.029479913848</c:v>
                </c:pt>
                <c:pt idx="48">
                  <c:v>15597.184423005745</c:v>
                </c:pt>
                <c:pt idx="49">
                  <c:v>15756.33936609764</c:v>
                </c:pt>
                <c:pt idx="50">
                  <c:v>15915.494309189535</c:v>
                </c:pt>
              </c:numCache>
            </c:numRef>
          </c:xVal>
          <c:yVal>
            <c:numRef>
              <c:f>Tables!$V$3:$V$53</c:f>
              <c:numCache>
                <c:formatCode>0.0000</c:formatCode>
                <c:ptCount val="51"/>
                <c:pt idx="0">
                  <c:v>2.1818842068225623</c:v>
                </c:pt>
                <c:pt idx="1">
                  <c:v>2.0961391152620705</c:v>
                </c:pt>
                <c:pt idx="2">
                  <c:v>2.0152931332302204</c:v>
                </c:pt>
                <c:pt idx="3">
                  <c:v>1.9389800275649749</c:v>
                </c:pt>
                <c:pt idx="4">
                  <c:v>1.8668671585470293</c:v>
                </c:pt>
                <c:pt idx="5">
                  <c:v>1.7986518489037668</c:v>
                </c:pt>
                <c:pt idx="6">
                  <c:v>1.7340582025708795</c:v>
                </c:pt>
                <c:pt idx="7">
                  <c:v>1.6728343106519821</c:v>
                </c:pt>
                <c:pt idx="8">
                  <c:v>1.6147497916385052</c:v>
                </c:pt>
                <c:pt idx="9">
                  <c:v>1.5595936209575409</c:v>
                </c:pt>
                <c:pt idx="10">
                  <c:v>1.5071722115978048</c:v>
                </c:pt>
                <c:pt idx="11">
                  <c:v>1.4573077131600709</c:v>
                </c:pt>
                <c:pt idx="12">
                  <c:v>1.4098365013794947</c:v>
                </c:pt>
                <c:pt idx="13">
                  <c:v>1.3646078341281334</c:v>
                </c:pt>
                <c:pt idx="14">
                  <c:v>1.3214826532529229</c:v>
                </c:pt>
                <c:pt idx="15">
                  <c:v>1.2803325144404762</c:v>
                </c:pt>
                <c:pt idx="16">
                  <c:v>1.241038629709752</c:v>
                </c:pt>
                <c:pt idx="17">
                  <c:v>1.203491009186451</c:v>
                </c:pt>
                <c:pt idx="18">
                  <c:v>1.167587690566156</c:v>
                </c:pt>
                <c:pt idx="19">
                  <c:v>1.1332340461742196</c:v>
                </c:pt>
                <c:pt idx="20">
                  <c:v>1.1003421588184981</c:v>
                </c:pt>
                <c:pt idx="21">
                  <c:v>1.0688302587390308</c:v>
                </c:pt>
                <c:pt idx="22">
                  <c:v>1.0386222149139455</c:v>
                </c:pt>
                <c:pt idx="23">
                  <c:v>1.0096470748061479</c:v>
                </c:pt>
                <c:pt idx="24">
                  <c:v>0.98183864734982795</c:v>
                </c:pt>
                <c:pt idx="25">
                  <c:v>0.95513512459573047</c:v>
                </c:pt>
                <c:pt idx="26">
                  <c:v>0.92947873797298097</c:v>
                </c:pt>
                <c:pt idx="27">
                  <c:v>0.90481544559462301</c:v>
                </c:pt>
                <c:pt idx="28">
                  <c:v>0.88109464744357813</c:v>
                </c:pt>
                <c:pt idx="29">
                  <c:v>0.85826892563380397</c:v>
                </c:pt>
                <c:pt idx="30">
                  <c:v>0.83629380725500613</c:v>
                </c:pt>
                <c:pt idx="31">
                  <c:v>0.81512754758438277</c:v>
                </c:pt>
                <c:pt idx="32">
                  <c:v>0.79473093169063935</c:v>
                </c:pt>
                <c:pt idx="33">
                  <c:v>0.77506709266834306</c:v>
                </c:pt>
                <c:pt idx="34">
                  <c:v>0.75610134492831593</c:v>
                </c:pt>
                <c:pt idx="35">
                  <c:v>0.73780103113547524</c:v>
                </c:pt>
                <c:pt idx="36">
                  <c:v>0.72013538153205037</c:v>
                </c:pt>
                <c:pt idx="37">
                  <c:v>0.70307538451392726</c:v>
                </c:pt>
                <c:pt idx="38">
                  <c:v>0.68659366744297678</c:v>
                </c:pt>
                <c:pt idx="39">
                  <c:v>0.67066438678052487</c:v>
                </c:pt>
                <c:pt idx="40">
                  <c:v>0.65526312671806031</c:v>
                </c:pt>
                <c:pt idx="41">
                  <c:v>0.64036680556233216</c:v>
                </c:pt>
                <c:pt idx="42">
                  <c:v>0.62595358920423938</c:v>
                </c:pt>
                <c:pt idx="43">
                  <c:v>0.61200281106547805</c:v>
                </c:pt>
                <c:pt idx="44">
                  <c:v>0.59849489797460242</c:v>
                </c:pt>
                <c:pt idx="45">
                  <c:v>0.58541130147584319</c:v>
                </c:pt>
                <c:pt idx="46">
                  <c:v>0.5727344341203352</c:v>
                </c:pt>
                <c:pt idx="47">
                  <c:v>0.5604476103309769</c:v>
                </c:pt>
                <c:pt idx="48">
                  <c:v>0.5485349914694857</c:v>
                </c:pt>
                <c:pt idx="49">
                  <c:v>0.53698153476781496</c:v>
                </c:pt>
                <c:pt idx="50">
                  <c:v>0.52577294581633927</c:v>
                </c:pt>
              </c:numCache>
            </c:numRef>
          </c:yVal>
          <c:smooth val="1"/>
        </c:ser>
        <c:ser>
          <c:idx val="3"/>
          <c:order val="3"/>
          <c:tx>
            <c:v>DM=0.35</c:v>
          </c:tx>
          <c:spPr>
            <a:ln w="28575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Tables!$I$3:$I$53</c:f>
              <c:numCache>
                <c:formatCode>0</c:formatCode>
                <c:ptCount val="51"/>
                <c:pt idx="0">
                  <c:v>6820.9261325098014</c:v>
                </c:pt>
                <c:pt idx="1">
                  <c:v>6957.3446551599973</c:v>
                </c:pt>
                <c:pt idx="2">
                  <c:v>7093.7631778101932</c:v>
                </c:pt>
                <c:pt idx="3">
                  <c:v>7230.181700460389</c:v>
                </c:pt>
                <c:pt idx="4">
                  <c:v>7366.6002231105849</c:v>
                </c:pt>
                <c:pt idx="5">
                  <c:v>7503.0187457607808</c:v>
                </c:pt>
                <c:pt idx="6">
                  <c:v>7639.4372684109776</c:v>
                </c:pt>
                <c:pt idx="7">
                  <c:v>7775.8557910611735</c:v>
                </c:pt>
                <c:pt idx="8">
                  <c:v>7912.2743137113694</c:v>
                </c:pt>
                <c:pt idx="9">
                  <c:v>8048.6928363615652</c:v>
                </c:pt>
                <c:pt idx="10">
                  <c:v>8185.1113590117611</c:v>
                </c:pt>
                <c:pt idx="11">
                  <c:v>8321.5298816619579</c:v>
                </c:pt>
                <c:pt idx="12">
                  <c:v>8457.9484043121538</c:v>
                </c:pt>
                <c:pt idx="13">
                  <c:v>8594.3669269623497</c:v>
                </c:pt>
                <c:pt idx="14">
                  <c:v>8730.7854496125456</c:v>
                </c:pt>
                <c:pt idx="15">
                  <c:v>8867.2039722627414</c:v>
                </c:pt>
                <c:pt idx="16">
                  <c:v>9003.6224949129373</c:v>
                </c:pt>
                <c:pt idx="17">
                  <c:v>9140.0410175631332</c:v>
                </c:pt>
                <c:pt idx="18">
                  <c:v>9276.4595402133291</c:v>
                </c:pt>
                <c:pt idx="19">
                  <c:v>9412.878062863525</c:v>
                </c:pt>
                <c:pt idx="20">
                  <c:v>9549.2965855137209</c:v>
                </c:pt>
                <c:pt idx="21">
                  <c:v>9685.7151081639167</c:v>
                </c:pt>
                <c:pt idx="22">
                  <c:v>9822.1336308141126</c:v>
                </c:pt>
                <c:pt idx="23">
                  <c:v>9958.5521534643103</c:v>
                </c:pt>
                <c:pt idx="24">
                  <c:v>10094.970676114506</c:v>
                </c:pt>
                <c:pt idx="25">
                  <c:v>10231.389198764702</c:v>
                </c:pt>
                <c:pt idx="26">
                  <c:v>10367.807721414898</c:v>
                </c:pt>
                <c:pt idx="27">
                  <c:v>10504.226244065094</c:v>
                </c:pt>
                <c:pt idx="28">
                  <c:v>10640.64476671529</c:v>
                </c:pt>
                <c:pt idx="29">
                  <c:v>10777.063289365486</c:v>
                </c:pt>
                <c:pt idx="30">
                  <c:v>10913.481812015681</c:v>
                </c:pt>
                <c:pt idx="31">
                  <c:v>11049.900334665877</c:v>
                </c:pt>
                <c:pt idx="32">
                  <c:v>11186.318857316073</c:v>
                </c:pt>
                <c:pt idx="33">
                  <c:v>11322.737379966269</c:v>
                </c:pt>
                <c:pt idx="34">
                  <c:v>11459.155902616465</c:v>
                </c:pt>
                <c:pt idx="35">
                  <c:v>11595.574425266661</c:v>
                </c:pt>
                <c:pt idx="36">
                  <c:v>11731.992947916859</c:v>
                </c:pt>
                <c:pt idx="37">
                  <c:v>11868.411470567054</c:v>
                </c:pt>
                <c:pt idx="38">
                  <c:v>12004.82999321725</c:v>
                </c:pt>
                <c:pt idx="39">
                  <c:v>12141.248515867446</c:v>
                </c:pt>
                <c:pt idx="40">
                  <c:v>12277.667038517642</c:v>
                </c:pt>
                <c:pt idx="41">
                  <c:v>12414.085561167838</c:v>
                </c:pt>
                <c:pt idx="42">
                  <c:v>12550.504083818034</c:v>
                </c:pt>
                <c:pt idx="43">
                  <c:v>12686.92260646823</c:v>
                </c:pt>
                <c:pt idx="44">
                  <c:v>12823.341129118426</c:v>
                </c:pt>
                <c:pt idx="45">
                  <c:v>12959.759651768622</c:v>
                </c:pt>
                <c:pt idx="46">
                  <c:v>13096.178174418817</c:v>
                </c:pt>
                <c:pt idx="47">
                  <c:v>13232.596697069013</c:v>
                </c:pt>
                <c:pt idx="48">
                  <c:v>13369.015219719209</c:v>
                </c:pt>
                <c:pt idx="49">
                  <c:v>13505.433742369407</c:v>
                </c:pt>
                <c:pt idx="50">
                  <c:v>13641.852265019603</c:v>
                </c:pt>
              </c:numCache>
            </c:numRef>
          </c:xVal>
          <c:yVal>
            <c:numRef>
              <c:f>Tables!$W$3:$W$53</c:f>
              <c:numCache>
                <c:formatCode>0.0000</c:formatCode>
                <c:ptCount val="51"/>
                <c:pt idx="0">
                  <c:v>2.1818842068225623</c:v>
                </c:pt>
                <c:pt idx="1">
                  <c:v>2.0961391152620714</c:v>
                </c:pt>
                <c:pt idx="2">
                  <c:v>2.0152931332302195</c:v>
                </c:pt>
                <c:pt idx="3">
                  <c:v>1.938980027564974</c:v>
                </c:pt>
                <c:pt idx="4">
                  <c:v>1.8668671585470302</c:v>
                </c:pt>
                <c:pt idx="5">
                  <c:v>1.7986518489037673</c:v>
                </c:pt>
                <c:pt idx="6">
                  <c:v>1.7340582025708795</c:v>
                </c:pt>
                <c:pt idx="7">
                  <c:v>1.6728343106519821</c:v>
                </c:pt>
                <c:pt idx="8">
                  <c:v>1.6147497916385052</c:v>
                </c:pt>
                <c:pt idx="9">
                  <c:v>1.5595936209575409</c:v>
                </c:pt>
                <c:pt idx="10">
                  <c:v>1.5071722115978048</c:v>
                </c:pt>
                <c:pt idx="11">
                  <c:v>1.4573077131600702</c:v>
                </c:pt>
                <c:pt idx="12">
                  <c:v>1.4098365013794942</c:v>
                </c:pt>
                <c:pt idx="13">
                  <c:v>1.3646078341281334</c:v>
                </c:pt>
                <c:pt idx="14">
                  <c:v>1.3214826532529229</c:v>
                </c:pt>
                <c:pt idx="15">
                  <c:v>1.2803325144404767</c:v>
                </c:pt>
                <c:pt idx="16">
                  <c:v>1.2410386297097524</c:v>
                </c:pt>
                <c:pt idx="17">
                  <c:v>1.203491009186451</c:v>
                </c:pt>
                <c:pt idx="18">
                  <c:v>1.167587690566156</c:v>
                </c:pt>
                <c:pt idx="19">
                  <c:v>1.1332340461742196</c:v>
                </c:pt>
                <c:pt idx="20">
                  <c:v>1.1003421588184983</c:v>
                </c:pt>
                <c:pt idx="21">
                  <c:v>1.068830258739031</c:v>
                </c:pt>
                <c:pt idx="22">
                  <c:v>1.0386222149139455</c:v>
                </c:pt>
                <c:pt idx="23">
                  <c:v>1.0096470748061479</c:v>
                </c:pt>
                <c:pt idx="24">
                  <c:v>0.98183864734982795</c:v>
                </c:pt>
                <c:pt idx="25">
                  <c:v>0.95513512459573024</c:v>
                </c:pt>
                <c:pt idx="26">
                  <c:v>0.92947873797298075</c:v>
                </c:pt>
                <c:pt idx="27">
                  <c:v>0.90481544559462257</c:v>
                </c:pt>
                <c:pt idx="28">
                  <c:v>0.88109464744357813</c:v>
                </c:pt>
                <c:pt idx="29">
                  <c:v>0.85826892563380364</c:v>
                </c:pt>
                <c:pt idx="30">
                  <c:v>0.83629380725500613</c:v>
                </c:pt>
                <c:pt idx="31">
                  <c:v>0.81512754758438277</c:v>
                </c:pt>
                <c:pt idx="32">
                  <c:v>0.7947309316906398</c:v>
                </c:pt>
                <c:pt idx="33">
                  <c:v>0.77506709266834306</c:v>
                </c:pt>
                <c:pt idx="34">
                  <c:v>0.75610134492831593</c:v>
                </c:pt>
                <c:pt idx="35">
                  <c:v>0.73780103113547535</c:v>
                </c:pt>
                <c:pt idx="36">
                  <c:v>0.72013538153205059</c:v>
                </c:pt>
                <c:pt idx="37">
                  <c:v>0.70307538451392704</c:v>
                </c:pt>
                <c:pt idx="38">
                  <c:v>0.68659366744297656</c:v>
                </c:pt>
                <c:pt idx="39">
                  <c:v>0.67066438678052487</c:v>
                </c:pt>
                <c:pt idx="40">
                  <c:v>0.65526312671806042</c:v>
                </c:pt>
                <c:pt idx="41">
                  <c:v>0.64036680556233194</c:v>
                </c:pt>
                <c:pt idx="42">
                  <c:v>0.62595358920423927</c:v>
                </c:pt>
                <c:pt idx="43">
                  <c:v>0.61200281106547794</c:v>
                </c:pt>
                <c:pt idx="44">
                  <c:v>0.59849489797460265</c:v>
                </c:pt>
                <c:pt idx="45">
                  <c:v>0.58541130147584308</c:v>
                </c:pt>
                <c:pt idx="46">
                  <c:v>0.5727344341203352</c:v>
                </c:pt>
                <c:pt idx="47">
                  <c:v>0.56044761033097712</c:v>
                </c:pt>
                <c:pt idx="48">
                  <c:v>0.54853499146948637</c:v>
                </c:pt>
                <c:pt idx="49">
                  <c:v>0.53698153476781474</c:v>
                </c:pt>
                <c:pt idx="50">
                  <c:v>0.52577294581633938</c:v>
                </c:pt>
              </c:numCache>
            </c:numRef>
          </c:yVal>
          <c:smooth val="1"/>
        </c:ser>
        <c:ser>
          <c:idx val="4"/>
          <c:order val="4"/>
          <c:tx>
            <c:v>DM=0.40</c:v>
          </c:tx>
          <c:spPr>
            <a:ln w="28575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Tables!$J$3:$J$53</c:f>
              <c:numCache>
                <c:formatCode>0</c:formatCode>
                <c:ptCount val="51"/>
                <c:pt idx="0">
                  <c:v>5968.3103659460749</c:v>
                </c:pt>
                <c:pt idx="1">
                  <c:v>6087.6765732649965</c:v>
                </c:pt>
                <c:pt idx="2">
                  <c:v>6207.0427805839181</c:v>
                </c:pt>
                <c:pt idx="3">
                  <c:v>6326.4089879028397</c:v>
                </c:pt>
                <c:pt idx="4">
                  <c:v>6445.7751952217604</c:v>
                </c:pt>
                <c:pt idx="5">
                  <c:v>6565.1414025406821</c:v>
                </c:pt>
                <c:pt idx="6">
                  <c:v>6684.5076098596037</c:v>
                </c:pt>
                <c:pt idx="7">
                  <c:v>6803.8738171785253</c:v>
                </c:pt>
                <c:pt idx="8">
                  <c:v>6923.2400244974469</c:v>
                </c:pt>
                <c:pt idx="9">
                  <c:v>7042.6062318163686</c:v>
                </c:pt>
                <c:pt idx="10">
                  <c:v>7161.9724391352902</c:v>
                </c:pt>
                <c:pt idx="11">
                  <c:v>7281.3386464542109</c:v>
                </c:pt>
                <c:pt idx="12">
                  <c:v>7400.7048537731325</c:v>
                </c:pt>
                <c:pt idx="13">
                  <c:v>7520.0710610920542</c:v>
                </c:pt>
                <c:pt idx="14">
                  <c:v>7639.4372684109758</c:v>
                </c:pt>
                <c:pt idx="15">
                  <c:v>7758.8034757298974</c:v>
                </c:pt>
                <c:pt idx="16">
                  <c:v>7878.169683048819</c:v>
                </c:pt>
                <c:pt idx="17">
                  <c:v>7997.5358903677406</c:v>
                </c:pt>
                <c:pt idx="18">
                  <c:v>8116.9020976866614</c:v>
                </c:pt>
                <c:pt idx="19">
                  <c:v>8236.2683050055839</c:v>
                </c:pt>
                <c:pt idx="20">
                  <c:v>8355.6345123245046</c:v>
                </c:pt>
                <c:pt idx="21">
                  <c:v>8475.0007196434253</c:v>
                </c:pt>
                <c:pt idx="22">
                  <c:v>8594.3669269623479</c:v>
                </c:pt>
                <c:pt idx="23">
                  <c:v>8713.7331342812686</c:v>
                </c:pt>
                <c:pt idx="24">
                  <c:v>8833.0993416001911</c:v>
                </c:pt>
                <c:pt idx="25">
                  <c:v>8952.4655489191118</c:v>
                </c:pt>
                <c:pt idx="26">
                  <c:v>9071.8317562380344</c:v>
                </c:pt>
                <c:pt idx="27">
                  <c:v>9191.1979635569551</c:v>
                </c:pt>
                <c:pt idx="28">
                  <c:v>9310.5641708758758</c:v>
                </c:pt>
                <c:pt idx="29">
                  <c:v>9429.9303781947983</c:v>
                </c:pt>
                <c:pt idx="30">
                  <c:v>9549.296585513719</c:v>
                </c:pt>
                <c:pt idx="31">
                  <c:v>9668.6627928326416</c:v>
                </c:pt>
                <c:pt idx="32">
                  <c:v>9788.0290001515623</c:v>
                </c:pt>
                <c:pt idx="33">
                  <c:v>9907.3952074704848</c:v>
                </c:pt>
                <c:pt idx="34">
                  <c:v>10026.761414789406</c:v>
                </c:pt>
                <c:pt idx="35">
                  <c:v>10146.127622108326</c:v>
                </c:pt>
                <c:pt idx="36">
                  <c:v>10265.493829427249</c:v>
                </c:pt>
                <c:pt idx="37">
                  <c:v>10384.860036746169</c:v>
                </c:pt>
                <c:pt idx="38">
                  <c:v>10504.226244065092</c:v>
                </c:pt>
                <c:pt idx="39">
                  <c:v>10623.592451384013</c:v>
                </c:pt>
                <c:pt idx="40">
                  <c:v>10742.958658702935</c:v>
                </c:pt>
                <c:pt idx="41">
                  <c:v>10862.324866021856</c:v>
                </c:pt>
                <c:pt idx="42">
                  <c:v>10981.691073340779</c:v>
                </c:pt>
                <c:pt idx="43">
                  <c:v>11101.057280659699</c:v>
                </c:pt>
                <c:pt idx="44">
                  <c:v>11220.42348797862</c:v>
                </c:pt>
                <c:pt idx="45">
                  <c:v>11339.789695297542</c:v>
                </c:pt>
                <c:pt idx="46">
                  <c:v>11459.155902616463</c:v>
                </c:pt>
                <c:pt idx="47">
                  <c:v>11578.522109935386</c:v>
                </c:pt>
                <c:pt idx="48">
                  <c:v>11697.888317254306</c:v>
                </c:pt>
                <c:pt idx="49">
                  <c:v>11817.254524573229</c:v>
                </c:pt>
                <c:pt idx="50">
                  <c:v>11936.62073189215</c:v>
                </c:pt>
              </c:numCache>
            </c:numRef>
          </c:xVal>
          <c:yVal>
            <c:numRef>
              <c:f>Tables!$X$3:$X$53</c:f>
              <c:numCache>
                <c:formatCode>0.0000</c:formatCode>
                <c:ptCount val="51"/>
                <c:pt idx="0">
                  <c:v>2.1818842068225632</c:v>
                </c:pt>
                <c:pt idx="1">
                  <c:v>2.0961391152620714</c:v>
                </c:pt>
                <c:pt idx="2">
                  <c:v>2.0152931332302213</c:v>
                </c:pt>
                <c:pt idx="3">
                  <c:v>1.9389800275649758</c:v>
                </c:pt>
                <c:pt idx="4">
                  <c:v>1.8668671585470311</c:v>
                </c:pt>
                <c:pt idx="5">
                  <c:v>1.7986518489037675</c:v>
                </c:pt>
                <c:pt idx="6">
                  <c:v>1.7340582025708804</c:v>
                </c:pt>
                <c:pt idx="7">
                  <c:v>1.6728343106519821</c:v>
                </c:pt>
                <c:pt idx="8">
                  <c:v>1.6147497916385052</c:v>
                </c:pt>
                <c:pt idx="9">
                  <c:v>1.5595936209575409</c:v>
                </c:pt>
                <c:pt idx="10">
                  <c:v>1.5071722115978048</c:v>
                </c:pt>
                <c:pt idx="11">
                  <c:v>1.4573077131600713</c:v>
                </c:pt>
                <c:pt idx="12">
                  <c:v>1.4098365013794953</c:v>
                </c:pt>
                <c:pt idx="13">
                  <c:v>1.3646078341281338</c:v>
                </c:pt>
                <c:pt idx="14">
                  <c:v>1.3214826532529234</c:v>
                </c:pt>
                <c:pt idx="15">
                  <c:v>1.2803325144404767</c:v>
                </c:pt>
                <c:pt idx="16">
                  <c:v>1.2410386297097524</c:v>
                </c:pt>
                <c:pt idx="17">
                  <c:v>1.203491009186451</c:v>
                </c:pt>
                <c:pt idx="18">
                  <c:v>1.1675876905661564</c:v>
                </c:pt>
                <c:pt idx="19">
                  <c:v>1.1332340461742196</c:v>
                </c:pt>
                <c:pt idx="20">
                  <c:v>1.1003421588184989</c:v>
                </c:pt>
                <c:pt idx="21">
                  <c:v>1.068830258739031</c:v>
                </c:pt>
                <c:pt idx="22">
                  <c:v>1.0386222149139459</c:v>
                </c:pt>
                <c:pt idx="23">
                  <c:v>1.0096470748061479</c:v>
                </c:pt>
                <c:pt idx="24">
                  <c:v>0.9818386473498284</c:v>
                </c:pt>
                <c:pt idx="25">
                  <c:v>0.95513512459573091</c:v>
                </c:pt>
                <c:pt idx="26">
                  <c:v>0.92947873797298108</c:v>
                </c:pt>
                <c:pt idx="27">
                  <c:v>0.90481544559462346</c:v>
                </c:pt>
                <c:pt idx="28">
                  <c:v>0.88109464744357879</c:v>
                </c:pt>
                <c:pt idx="29">
                  <c:v>0.85826892563380452</c:v>
                </c:pt>
                <c:pt idx="30">
                  <c:v>0.83629380725500657</c:v>
                </c:pt>
                <c:pt idx="31">
                  <c:v>0.81512754758438311</c:v>
                </c:pt>
                <c:pt idx="32">
                  <c:v>0.79473093169063991</c:v>
                </c:pt>
                <c:pt idx="33">
                  <c:v>0.77506709266834317</c:v>
                </c:pt>
                <c:pt idx="34">
                  <c:v>0.75610134492831615</c:v>
                </c:pt>
                <c:pt idx="35">
                  <c:v>0.73780103113547568</c:v>
                </c:pt>
                <c:pt idx="36">
                  <c:v>0.72013538153205092</c:v>
                </c:pt>
                <c:pt idx="37">
                  <c:v>0.70307538451392737</c:v>
                </c:pt>
                <c:pt idx="38">
                  <c:v>0.68659366744297678</c:v>
                </c:pt>
                <c:pt idx="39">
                  <c:v>0.67066438678052498</c:v>
                </c:pt>
                <c:pt idx="40">
                  <c:v>0.65526312671806064</c:v>
                </c:pt>
                <c:pt idx="41">
                  <c:v>0.64036680556233216</c:v>
                </c:pt>
                <c:pt idx="42">
                  <c:v>0.6259535892042396</c:v>
                </c:pt>
                <c:pt idx="43">
                  <c:v>0.61200281106547849</c:v>
                </c:pt>
                <c:pt idx="44">
                  <c:v>0.59849489797460276</c:v>
                </c:pt>
                <c:pt idx="45">
                  <c:v>0.58541130147584319</c:v>
                </c:pt>
                <c:pt idx="46">
                  <c:v>0.57273443412033564</c:v>
                </c:pt>
                <c:pt idx="47">
                  <c:v>0.56044761033097723</c:v>
                </c:pt>
                <c:pt idx="48">
                  <c:v>0.54853499146948648</c:v>
                </c:pt>
                <c:pt idx="49">
                  <c:v>0.53698153476781518</c:v>
                </c:pt>
                <c:pt idx="50">
                  <c:v>0.52577294581633938</c:v>
                </c:pt>
              </c:numCache>
            </c:numRef>
          </c:yVal>
          <c:smooth val="1"/>
        </c:ser>
        <c:ser>
          <c:idx val="5"/>
          <c:order val="5"/>
          <c:tx>
            <c:v>DM=0.45</c:v>
          </c:tx>
          <c:spPr>
            <a:ln w="28575">
              <a:solidFill>
                <a:srgbClr val="7030A0"/>
              </a:solidFill>
            </a:ln>
            <a:effectLst/>
          </c:spPr>
          <c:marker>
            <c:symbol val="none"/>
          </c:marker>
          <c:xVal>
            <c:numRef>
              <c:f>Tables!$K$3:$K$53</c:f>
              <c:numCache>
                <c:formatCode>0</c:formatCode>
                <c:ptCount val="51"/>
                <c:pt idx="0">
                  <c:v>5305.1647697298449</c:v>
                </c:pt>
                <c:pt idx="1">
                  <c:v>5411.2680651244418</c:v>
                </c:pt>
                <c:pt idx="2">
                  <c:v>5517.3713605190387</c:v>
                </c:pt>
                <c:pt idx="3">
                  <c:v>5623.4746559136356</c:v>
                </c:pt>
                <c:pt idx="4">
                  <c:v>5729.5779513082325</c:v>
                </c:pt>
                <c:pt idx="5">
                  <c:v>5835.6812467028294</c:v>
                </c:pt>
                <c:pt idx="6">
                  <c:v>5941.7845420974263</c:v>
                </c:pt>
                <c:pt idx="7">
                  <c:v>6047.8878374920232</c:v>
                </c:pt>
                <c:pt idx="8">
                  <c:v>6153.9911328866192</c:v>
                </c:pt>
                <c:pt idx="9">
                  <c:v>6260.0944282812161</c:v>
                </c:pt>
                <c:pt idx="10">
                  <c:v>6366.197723675813</c:v>
                </c:pt>
                <c:pt idx="11">
                  <c:v>6472.3010190704099</c:v>
                </c:pt>
                <c:pt idx="12">
                  <c:v>6578.4043144650068</c:v>
                </c:pt>
                <c:pt idx="13">
                  <c:v>6684.5076098596037</c:v>
                </c:pt>
                <c:pt idx="14">
                  <c:v>6790.6109052542006</c:v>
                </c:pt>
                <c:pt idx="15">
                  <c:v>6896.7142006487975</c:v>
                </c:pt>
                <c:pt idx="16">
                  <c:v>7002.8174960433944</c:v>
                </c:pt>
                <c:pt idx="17">
                  <c:v>7108.9207914379913</c:v>
                </c:pt>
                <c:pt idx="18">
                  <c:v>7215.0240868325882</c:v>
                </c:pt>
                <c:pt idx="19">
                  <c:v>7321.1273822271851</c:v>
                </c:pt>
                <c:pt idx="20">
                  <c:v>7427.230677621782</c:v>
                </c:pt>
                <c:pt idx="21">
                  <c:v>7533.3339730163789</c:v>
                </c:pt>
                <c:pt idx="22">
                  <c:v>7639.4372684109758</c:v>
                </c:pt>
                <c:pt idx="23">
                  <c:v>7745.5405638055727</c:v>
                </c:pt>
                <c:pt idx="24">
                  <c:v>7851.6438592001696</c:v>
                </c:pt>
                <c:pt idx="25">
                  <c:v>7957.7471545947665</c:v>
                </c:pt>
                <c:pt idx="26">
                  <c:v>8063.8504499893634</c:v>
                </c:pt>
                <c:pt idx="27">
                  <c:v>8169.9537453839603</c:v>
                </c:pt>
                <c:pt idx="28">
                  <c:v>8276.0570407785581</c:v>
                </c:pt>
                <c:pt idx="29">
                  <c:v>8382.1603361731541</c:v>
                </c:pt>
                <c:pt idx="30">
                  <c:v>8488.2636315677519</c:v>
                </c:pt>
                <c:pt idx="31">
                  <c:v>8594.3669269623479</c:v>
                </c:pt>
                <c:pt idx="32">
                  <c:v>8700.4702223569457</c:v>
                </c:pt>
                <c:pt idx="33">
                  <c:v>8806.5735177515417</c:v>
                </c:pt>
                <c:pt idx="34">
                  <c:v>8912.6768131461395</c:v>
                </c:pt>
                <c:pt idx="35">
                  <c:v>9018.7801085407355</c:v>
                </c:pt>
                <c:pt idx="36">
                  <c:v>9124.8834039353333</c:v>
                </c:pt>
                <c:pt idx="37">
                  <c:v>9230.9866993299293</c:v>
                </c:pt>
                <c:pt idx="38">
                  <c:v>9337.0899947245271</c:v>
                </c:pt>
                <c:pt idx="39">
                  <c:v>9443.193290119123</c:v>
                </c:pt>
                <c:pt idx="40">
                  <c:v>9549.2965855137209</c:v>
                </c:pt>
                <c:pt idx="41">
                  <c:v>9655.3998809083168</c:v>
                </c:pt>
                <c:pt idx="42">
                  <c:v>9761.5031763029147</c:v>
                </c:pt>
                <c:pt idx="43">
                  <c:v>9867.6064716975106</c:v>
                </c:pt>
                <c:pt idx="44">
                  <c:v>9973.7097670921085</c:v>
                </c:pt>
                <c:pt idx="45">
                  <c:v>10079.813062486704</c:v>
                </c:pt>
                <c:pt idx="46">
                  <c:v>10185.916357881302</c:v>
                </c:pt>
                <c:pt idx="47">
                  <c:v>10292.019653275898</c:v>
                </c:pt>
                <c:pt idx="48">
                  <c:v>10398.122948670496</c:v>
                </c:pt>
                <c:pt idx="49">
                  <c:v>10504.226244065092</c:v>
                </c:pt>
                <c:pt idx="50">
                  <c:v>10610.32953945969</c:v>
                </c:pt>
              </c:numCache>
            </c:numRef>
          </c:xVal>
          <c:yVal>
            <c:numRef>
              <c:f>Tables!$Y$3:$Y$53</c:f>
              <c:numCache>
                <c:formatCode>0.0000</c:formatCode>
                <c:ptCount val="51"/>
                <c:pt idx="0">
                  <c:v>2.1818842068225623</c:v>
                </c:pt>
                <c:pt idx="1">
                  <c:v>2.0961391152620719</c:v>
                </c:pt>
                <c:pt idx="2">
                  <c:v>2.0152931332302204</c:v>
                </c:pt>
                <c:pt idx="3">
                  <c:v>1.9389800275649749</c:v>
                </c:pt>
                <c:pt idx="4">
                  <c:v>1.8668671585470311</c:v>
                </c:pt>
                <c:pt idx="5">
                  <c:v>1.7986518489037673</c:v>
                </c:pt>
                <c:pt idx="6">
                  <c:v>1.7340582025708795</c:v>
                </c:pt>
                <c:pt idx="7">
                  <c:v>1.6728343106519821</c:v>
                </c:pt>
                <c:pt idx="8">
                  <c:v>1.6147497916385056</c:v>
                </c:pt>
                <c:pt idx="9">
                  <c:v>1.5595936209575416</c:v>
                </c:pt>
                <c:pt idx="10">
                  <c:v>1.5071722115978055</c:v>
                </c:pt>
                <c:pt idx="11">
                  <c:v>1.4573077131600713</c:v>
                </c:pt>
                <c:pt idx="12">
                  <c:v>1.4098365013794953</c:v>
                </c:pt>
                <c:pt idx="13">
                  <c:v>1.3646078341281338</c:v>
                </c:pt>
                <c:pt idx="14">
                  <c:v>1.3214826532529234</c:v>
                </c:pt>
                <c:pt idx="15">
                  <c:v>1.2803325144404769</c:v>
                </c:pt>
                <c:pt idx="16">
                  <c:v>1.2410386297097531</c:v>
                </c:pt>
                <c:pt idx="17">
                  <c:v>1.2034910091864517</c:v>
                </c:pt>
                <c:pt idx="18">
                  <c:v>1.1675876905661564</c:v>
                </c:pt>
                <c:pt idx="19">
                  <c:v>1.1332340461742199</c:v>
                </c:pt>
                <c:pt idx="20">
                  <c:v>1.1003421588184989</c:v>
                </c:pt>
                <c:pt idx="21">
                  <c:v>1.068830258739031</c:v>
                </c:pt>
                <c:pt idx="22">
                  <c:v>1.0386222149139459</c:v>
                </c:pt>
                <c:pt idx="23">
                  <c:v>1.0096470748061481</c:v>
                </c:pt>
                <c:pt idx="24">
                  <c:v>0.9818386473498284</c:v>
                </c:pt>
                <c:pt idx="25">
                  <c:v>0.95513512459573124</c:v>
                </c:pt>
                <c:pt idx="26">
                  <c:v>0.92947873797298108</c:v>
                </c:pt>
                <c:pt idx="27">
                  <c:v>0.90481544559462346</c:v>
                </c:pt>
                <c:pt idx="28">
                  <c:v>0.8810946474435789</c:v>
                </c:pt>
                <c:pt idx="29">
                  <c:v>0.8582689256338043</c:v>
                </c:pt>
                <c:pt idx="30">
                  <c:v>0.83629380725500613</c:v>
                </c:pt>
                <c:pt idx="31">
                  <c:v>0.81512754758438333</c:v>
                </c:pt>
                <c:pt idx="32">
                  <c:v>0.79473093169063957</c:v>
                </c:pt>
                <c:pt idx="33">
                  <c:v>0.77506709266834339</c:v>
                </c:pt>
                <c:pt idx="34">
                  <c:v>0.75610134492831615</c:v>
                </c:pt>
                <c:pt idx="35">
                  <c:v>0.73780103113547535</c:v>
                </c:pt>
                <c:pt idx="36">
                  <c:v>0.72013538153205081</c:v>
                </c:pt>
                <c:pt idx="37">
                  <c:v>0.70307538451392748</c:v>
                </c:pt>
                <c:pt idx="38">
                  <c:v>0.68659366744297645</c:v>
                </c:pt>
                <c:pt idx="39">
                  <c:v>0.67066438678052487</c:v>
                </c:pt>
                <c:pt idx="40">
                  <c:v>0.65526312671806064</c:v>
                </c:pt>
                <c:pt idx="41">
                  <c:v>0.64036680556233239</c:v>
                </c:pt>
                <c:pt idx="42">
                  <c:v>0.62595358920423949</c:v>
                </c:pt>
                <c:pt idx="43">
                  <c:v>0.61200281106547849</c:v>
                </c:pt>
                <c:pt idx="44">
                  <c:v>0.59849489797460242</c:v>
                </c:pt>
                <c:pt idx="45">
                  <c:v>0.5854113014758433</c:v>
                </c:pt>
                <c:pt idx="46">
                  <c:v>0.57273443412033542</c:v>
                </c:pt>
                <c:pt idx="47">
                  <c:v>0.56044761033097701</c:v>
                </c:pt>
                <c:pt idx="48">
                  <c:v>0.54853499146948614</c:v>
                </c:pt>
                <c:pt idx="49">
                  <c:v>0.53698153476781507</c:v>
                </c:pt>
                <c:pt idx="50">
                  <c:v>0.52577294581633927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18592"/>
        <c:axId val="464016240"/>
      </c:scatterChart>
      <c:valAx>
        <c:axId val="464018592"/>
        <c:scaling>
          <c:orientation val="minMax"/>
          <c:max val="260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16240"/>
        <c:crosses val="autoZero"/>
        <c:crossBetween val="midCat"/>
        <c:majorUnit val="10000"/>
      </c:valAx>
      <c:valAx>
        <c:axId val="4640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Load 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1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03708034717094E-2"/>
          <c:y val="6.0957554195364E-2"/>
          <c:w val="0.75518754908859997"/>
          <c:h val="0.78344894352885597"/>
        </c:manualLayout>
      </c:layout>
      <c:scatterChart>
        <c:scatterStyle val="smoothMarker"/>
        <c:varyColors val="0"/>
        <c:ser>
          <c:idx val="0"/>
          <c:order val="0"/>
          <c:tx>
            <c:v>α2</c:v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xVal>
            <c:numRef>
              <c:f>Tables!$AJ$4:$AJ$53</c:f>
              <c:numCache>
                <c:formatCode>0.00</c:formatCode>
                <c:ptCount val="50"/>
                <c:pt idx="0">
                  <c:v>14.112972726501775</c:v>
                </c:pt>
                <c:pt idx="1">
                  <c:v>14.487579641662608</c:v>
                </c:pt>
                <c:pt idx="2">
                  <c:v>14.859045306677407</c:v>
                </c:pt>
                <c:pt idx="3">
                  <c:v>15.227170840864828</c:v>
                </c:pt>
                <c:pt idx="4">
                  <c:v>15.591773514888141</c:v>
                </c:pt>
                <c:pt idx="5">
                  <c:v>15.952686256328084</c:v>
                </c:pt>
                <c:pt idx="6">
                  <c:v>16.309757124909339</c:v>
                </c:pt>
                <c:pt idx="7">
                  <c:v>16.662848762983618</c:v>
                </c:pt>
                <c:pt idx="8">
                  <c:v>17.011837826556246</c:v>
                </c:pt>
                <c:pt idx="9">
                  <c:v>17.356614401804499</c:v>
                </c:pt>
                <c:pt idx="10">
                  <c:v>17.697081411680998</c:v>
                </c:pt>
                <c:pt idx="11">
                  <c:v>18.033154016831798</c:v>
                </c:pt>
                <c:pt idx="12">
                  <c:v>18.364759014690659</c:v>
                </c:pt>
                <c:pt idx="13">
                  <c:v>18.691834240245171</c:v>
                </c:pt>
                <c:pt idx="14">
                  <c:v>19.014327971609696</c:v>
                </c:pt>
                <c:pt idx="15">
                  <c:v>19.332198343189503</c:v>
                </c:pt>
                <c:pt idx="16">
                  <c:v>19.645412768882402</c:v>
                </c:pt>
                <c:pt idx="17">
                  <c:v>19.953947377441114</c:v>
                </c:pt>
                <c:pt idx="18">
                  <c:v>20.257786461814312</c:v>
                </c:pt>
                <c:pt idx="19">
                  <c:v>20.556921943996631</c:v>
                </c:pt>
                <c:pt idx="20">
                  <c:v>20.851352856650596</c:v>
                </c:pt>
                <c:pt idx="21">
                  <c:v>21.141084842515827</c:v>
                </c:pt>
                <c:pt idx="22">
                  <c:v>21.426129672393365</c:v>
                </c:pt>
                <c:pt idx="23">
                  <c:v>21.706504782285752</c:v>
                </c:pt>
                <c:pt idx="24">
                  <c:v>21.982232830086314</c:v>
                </c:pt>
                <c:pt idx="25">
                  <c:v>22.253341272042274</c:v>
                </c:pt>
                <c:pt idx="26">
                  <c:v>22.519861959066883</c:v>
                </c:pt>
                <c:pt idx="27">
                  <c:v>22.781830752843096</c:v>
                </c:pt>
                <c:pt idx="28">
                  <c:v>23.039287161545602</c:v>
                </c:pt>
                <c:pt idx="29">
                  <c:v>23.292273994907653</c:v>
                </c:pt>
                <c:pt idx="30">
                  <c:v>23.540837038273189</c:v>
                </c:pt>
                <c:pt idx="31">
                  <c:v>23.78502474520214</c:v>
                </c:pt>
                <c:pt idx="32">
                  <c:v>24.024887948136545</c:v>
                </c:pt>
                <c:pt idx="33">
                  <c:v>24.260479586585635</c:v>
                </c:pt>
                <c:pt idx="34">
                  <c:v>24.491854452249086</c:v>
                </c:pt>
                <c:pt idx="35">
                  <c:v>24.719068950467342</c:v>
                </c:pt>
                <c:pt idx="36">
                  <c:v>24.942180877366194</c:v>
                </c:pt>
                <c:pt idx="37">
                  <c:v>25.161249212047682</c:v>
                </c:pt>
                <c:pt idx="38">
                  <c:v>25.376333923171288</c:v>
                </c:pt>
                <c:pt idx="39">
                  <c:v>25.58749578926632</c:v>
                </c:pt>
                <c:pt idx="40">
                  <c:v>25.794796232118269</c:v>
                </c:pt>
                <c:pt idx="41">
                  <c:v>25.998297162578307</c:v>
                </c:pt>
                <c:pt idx="42">
                  <c:v>26.198060838154291</c:v>
                </c:pt>
                <c:pt idx="43">
                  <c:v>26.394149731754638</c:v>
                </c:pt>
                <c:pt idx="44">
                  <c:v>26.586626410971071</c:v>
                </c:pt>
                <c:pt idx="45">
                  <c:v>26.775553427303684</c:v>
                </c:pt>
                <c:pt idx="46">
                  <c:v>26.960993214749951</c:v>
                </c:pt>
                <c:pt idx="47">
                  <c:v>27.143007997199703</c:v>
                </c:pt>
                <c:pt idx="48">
                  <c:v>27.321659704098323</c:v>
                </c:pt>
                <c:pt idx="49">
                  <c:v>27.497009893862305</c:v>
                </c:pt>
              </c:numCache>
            </c:numRef>
          </c:xVal>
          <c:yVal>
            <c:numRef>
              <c:f>Tables!$AH$4:$AH$53</c:f>
              <c:numCache>
                <c:formatCode>General</c:formatCode>
                <c:ptCount val="50"/>
                <c:pt idx="0" formatCode="0.0000">
                  <c:v>2.1818842068225623</c:v>
                </c:pt>
                <c:pt idx="1">
                  <c:v>2.096139115262071</c:v>
                </c:pt>
                <c:pt idx="2">
                  <c:v>2.01529313323022</c:v>
                </c:pt>
                <c:pt idx="3">
                  <c:v>1.9389800275649749</c:v>
                </c:pt>
                <c:pt idx="4">
                  <c:v>1.8668671585470307</c:v>
                </c:pt>
                <c:pt idx="5">
                  <c:v>1.7986518489037671</c:v>
                </c:pt>
                <c:pt idx="6">
                  <c:v>1.7340582025708799</c:v>
                </c:pt>
                <c:pt idx="7">
                  <c:v>1.6728343106519821</c:v>
                </c:pt>
                <c:pt idx="8">
                  <c:v>1.6147497916385054</c:v>
                </c:pt>
                <c:pt idx="9">
                  <c:v>1.5595936209575409</c:v>
                </c:pt>
                <c:pt idx="10">
                  <c:v>1.5071722115978048</c:v>
                </c:pt>
                <c:pt idx="11">
                  <c:v>1.4573077131600709</c:v>
                </c:pt>
                <c:pt idx="12">
                  <c:v>1.4098365013794949</c:v>
                </c:pt>
                <c:pt idx="13">
                  <c:v>1.3646078341281334</c:v>
                </c:pt>
                <c:pt idx="14">
                  <c:v>1.3214826532529231</c:v>
                </c:pt>
                <c:pt idx="15">
                  <c:v>1.2803325144404765</c:v>
                </c:pt>
                <c:pt idx="16">
                  <c:v>1.2410386297097526</c:v>
                </c:pt>
                <c:pt idx="17">
                  <c:v>1.2034910091864512</c:v>
                </c:pt>
                <c:pt idx="18">
                  <c:v>1.1675876905661562</c:v>
                </c:pt>
                <c:pt idx="19">
                  <c:v>1.1332340461742196</c:v>
                </c:pt>
                <c:pt idx="20">
                  <c:v>1.1003421588184985</c:v>
                </c:pt>
                <c:pt idx="21">
                  <c:v>1.068830258739031</c:v>
                </c:pt>
                <c:pt idx="22">
                  <c:v>1.0386222149139457</c:v>
                </c:pt>
                <c:pt idx="23">
                  <c:v>1.0096470748061479</c:v>
                </c:pt>
                <c:pt idx="24">
                  <c:v>0.98183864734982818</c:v>
                </c:pt>
                <c:pt idx="25">
                  <c:v>0.9551351245957308</c:v>
                </c:pt>
                <c:pt idx="26">
                  <c:v>0.92947873797298097</c:v>
                </c:pt>
                <c:pt idx="27">
                  <c:v>0.90481544559462312</c:v>
                </c:pt>
                <c:pt idx="28">
                  <c:v>0.88109464744357846</c:v>
                </c:pt>
                <c:pt idx="29">
                  <c:v>0.85826892563380408</c:v>
                </c:pt>
                <c:pt idx="30">
                  <c:v>0.83629380725500624</c:v>
                </c:pt>
                <c:pt idx="31">
                  <c:v>0.81512754758438299</c:v>
                </c:pt>
                <c:pt idx="32">
                  <c:v>0.79473093169063969</c:v>
                </c:pt>
                <c:pt idx="33">
                  <c:v>0.77506709266834317</c:v>
                </c:pt>
                <c:pt idx="34">
                  <c:v>0.75610134492831593</c:v>
                </c:pt>
                <c:pt idx="35">
                  <c:v>0.73780103113547535</c:v>
                </c:pt>
                <c:pt idx="36">
                  <c:v>0.7201353815320507</c:v>
                </c:pt>
                <c:pt idx="37">
                  <c:v>0.70307538451392715</c:v>
                </c:pt>
                <c:pt idx="38">
                  <c:v>0.68659366744297667</c:v>
                </c:pt>
                <c:pt idx="39">
                  <c:v>0.67066438678052498</c:v>
                </c:pt>
                <c:pt idx="40">
                  <c:v>0.65526312671806053</c:v>
                </c:pt>
                <c:pt idx="41">
                  <c:v>0.64036680556233216</c:v>
                </c:pt>
                <c:pt idx="42">
                  <c:v>0.62595358920423949</c:v>
                </c:pt>
                <c:pt idx="43">
                  <c:v>0.61200281106547816</c:v>
                </c:pt>
                <c:pt idx="44">
                  <c:v>0.59849489797460265</c:v>
                </c:pt>
                <c:pt idx="45">
                  <c:v>0.58541130147584319</c:v>
                </c:pt>
                <c:pt idx="46">
                  <c:v>0.57273443412033542</c:v>
                </c:pt>
                <c:pt idx="47">
                  <c:v>0.56044761033097712</c:v>
                </c:pt>
                <c:pt idx="48">
                  <c:v>0.54853499146948625</c:v>
                </c:pt>
                <c:pt idx="49">
                  <c:v>0.53698153476781496</c:v>
                </c:pt>
              </c:numCache>
            </c:numRef>
          </c:yVal>
          <c:smooth val="1"/>
        </c:ser>
        <c:ser>
          <c:idx val="1"/>
          <c:order val="1"/>
          <c:tx>
            <c:v>α3</c:v>
          </c:tx>
          <c:spPr>
            <a:ln w="28575">
              <a:solidFill>
                <a:schemeClr val="accent6"/>
              </a:solidFill>
            </a:ln>
            <a:effectLst/>
          </c:spPr>
          <c:marker>
            <c:symbol val="none"/>
          </c:marker>
          <c:xVal>
            <c:numRef>
              <c:f>Tables!$AL$4:$AL$53</c:f>
              <c:numCache>
                <c:formatCode>0.00</c:formatCode>
                <c:ptCount val="50"/>
                <c:pt idx="0">
                  <c:v>145.90650790762396</c:v>
                </c:pt>
                <c:pt idx="1">
                  <c:v>143.87674718098657</c:v>
                </c:pt>
                <c:pt idx="2">
                  <c:v>141.76366527657061</c:v>
                </c:pt>
                <c:pt idx="3">
                  <c:v>139.56939106735567</c:v>
                </c:pt>
                <c:pt idx="4">
                  <c:v>137.29721535475667</c:v>
                </c:pt>
                <c:pt idx="5">
                  <c:v>134.95168219415493</c:v>
                </c:pt>
                <c:pt idx="6">
                  <c:v>132.53864472895441</c:v>
                </c:pt>
                <c:pt idx="7">
                  <c:v>130.06527476029729</c:v>
                </c:pt>
                <c:pt idx="8">
                  <c:v>127.54001699342251</c:v>
                </c:pt>
                <c:pt idx="9">
                  <c:v>124.97248214401831</c:v>
                </c:pt>
                <c:pt idx="10">
                  <c:v>122.37327774373162</c:v>
                </c:pt>
                <c:pt idx="11">
                  <c:v>119.75378112505035</c:v>
                </c:pt>
                <c:pt idx="12">
                  <c:v>117.12586496994901</c:v>
                </c:pt>
                <c:pt idx="13">
                  <c:v>114.50159106827539</c:v>
                </c:pt>
                <c:pt idx="14">
                  <c:v>111.892891649234</c:v>
                </c:pt>
                <c:pt idx="15">
                  <c:v>109.311259141722</c:v>
                </c:pt>
                <c:pt idx="16">
                  <c:v>106.76746420433506</c:v>
                </c:pt>
                <c:pt idx="17">
                  <c:v>104.2713185361488</c:v>
                </c:pt>
                <c:pt idx="18">
                  <c:v>101.83149395002974</c:v>
                </c:pt>
                <c:pt idx="19">
                  <c:v>99.455403336839481</c:v>
                </c:pt>
                <c:pt idx="20">
                  <c:v>97.149143392783998</c:v>
                </c:pt>
                <c:pt idx="21">
                  <c:v>94.917494092395401</c:v>
                </c:pt>
                <c:pt idx="22">
                  <c:v>92.763966355520438</c:v>
                </c:pt>
                <c:pt idx="23">
                  <c:v>90.690887351473435</c:v>
                </c:pt>
                <c:pt idx="24">
                  <c:v>88.699512307304104</c:v>
                </c:pt>
                <c:pt idx="25">
                  <c:v>86.790152256820392</c:v>
                </c:pt>
                <c:pt idx="26">
                  <c:v>84.962308517303128</c:v>
                </c:pt>
                <c:pt idx="27">
                  <c:v>83.214806449424387</c:v>
                </c:pt>
                <c:pt idx="28">
                  <c:v>81.545922939143608</c:v>
                </c:pt>
                <c:pt idx="29">
                  <c:v>79.953503818906711</c:v>
                </c:pt>
                <c:pt idx="30">
                  <c:v>78.435068985639447</c:v>
                </c:pt>
                <c:pt idx="31">
                  <c:v>76.987904213807198</c:v>
                </c:pt>
                <c:pt idx="32">
                  <c:v>75.609139595597441</c:v>
                </c:pt>
                <c:pt idx="33">
                  <c:v>74.295815193394148</c:v>
                </c:pt>
                <c:pt idx="34">
                  <c:v>73.044934906118002</c:v>
                </c:pt>
                <c:pt idx="35">
                  <c:v>71.853509780405375</c:v>
                </c:pt>
                <c:pt idx="36">
                  <c:v>70.71859208778821</c:v>
                </c:pt>
                <c:pt idx="37">
                  <c:v>69.637301481754676</c:v>
                </c:pt>
                <c:pt idx="38">
                  <c:v>68.606844477812473</c:v>
                </c:pt>
                <c:pt idx="39">
                  <c:v>67.624528391618014</c:v>
                </c:pt>
                <c:pt idx="40">
                  <c:v>66.687770744023112</c:v>
                </c:pt>
                <c:pt idx="41">
                  <c:v>65.794105010813681</c:v>
                </c:pt>
                <c:pt idx="42">
                  <c:v>64.941183467665439</c:v>
                </c:pt>
                <c:pt idx="43">
                  <c:v>64.126777762653234</c:v>
                </c:pt>
                <c:pt idx="44">
                  <c:v>63.3487777422839</c:v>
                </c:pt>
                <c:pt idx="45">
                  <c:v>62.605188963533905</c:v>
                </c:pt>
                <c:pt idx="46">
                  <c:v>61.894129243713635</c:v>
                </c:pt>
                <c:pt idx="47">
                  <c:v>61.213824531422233</c:v>
                </c:pt>
                <c:pt idx="48">
                  <c:v>60.562604324308026</c:v>
                </c:pt>
                <c:pt idx="49">
                  <c:v>59.938896811551309</c:v>
                </c:pt>
              </c:numCache>
            </c:numRef>
          </c:xVal>
          <c:yVal>
            <c:numRef>
              <c:f>Tables!$AH$4:$AH$53</c:f>
              <c:numCache>
                <c:formatCode>General</c:formatCode>
                <c:ptCount val="50"/>
                <c:pt idx="0" formatCode="0.0000">
                  <c:v>2.1818842068225623</c:v>
                </c:pt>
                <c:pt idx="1">
                  <c:v>2.096139115262071</c:v>
                </c:pt>
                <c:pt idx="2">
                  <c:v>2.01529313323022</c:v>
                </c:pt>
                <c:pt idx="3">
                  <c:v>1.9389800275649749</c:v>
                </c:pt>
                <c:pt idx="4">
                  <c:v>1.8668671585470307</c:v>
                </c:pt>
                <c:pt idx="5">
                  <c:v>1.7986518489037671</c:v>
                </c:pt>
                <c:pt idx="6">
                  <c:v>1.7340582025708799</c:v>
                </c:pt>
                <c:pt idx="7">
                  <c:v>1.6728343106519821</c:v>
                </c:pt>
                <c:pt idx="8">
                  <c:v>1.6147497916385054</c:v>
                </c:pt>
                <c:pt idx="9">
                  <c:v>1.5595936209575409</c:v>
                </c:pt>
                <c:pt idx="10">
                  <c:v>1.5071722115978048</c:v>
                </c:pt>
                <c:pt idx="11">
                  <c:v>1.4573077131600709</c:v>
                </c:pt>
                <c:pt idx="12">
                  <c:v>1.4098365013794949</c:v>
                </c:pt>
                <c:pt idx="13">
                  <c:v>1.3646078341281334</c:v>
                </c:pt>
                <c:pt idx="14">
                  <c:v>1.3214826532529231</c:v>
                </c:pt>
                <c:pt idx="15">
                  <c:v>1.2803325144404765</c:v>
                </c:pt>
                <c:pt idx="16">
                  <c:v>1.2410386297097526</c:v>
                </c:pt>
                <c:pt idx="17">
                  <c:v>1.2034910091864512</c:v>
                </c:pt>
                <c:pt idx="18">
                  <c:v>1.1675876905661562</c:v>
                </c:pt>
                <c:pt idx="19">
                  <c:v>1.1332340461742196</c:v>
                </c:pt>
                <c:pt idx="20">
                  <c:v>1.1003421588184985</c:v>
                </c:pt>
                <c:pt idx="21">
                  <c:v>1.068830258739031</c:v>
                </c:pt>
                <c:pt idx="22">
                  <c:v>1.0386222149139457</c:v>
                </c:pt>
                <c:pt idx="23">
                  <c:v>1.0096470748061479</c:v>
                </c:pt>
                <c:pt idx="24">
                  <c:v>0.98183864734982818</c:v>
                </c:pt>
                <c:pt idx="25">
                  <c:v>0.9551351245957308</c:v>
                </c:pt>
                <c:pt idx="26">
                  <c:v>0.92947873797298097</c:v>
                </c:pt>
                <c:pt idx="27">
                  <c:v>0.90481544559462312</c:v>
                </c:pt>
                <c:pt idx="28">
                  <c:v>0.88109464744357846</c:v>
                </c:pt>
                <c:pt idx="29">
                  <c:v>0.85826892563380408</c:v>
                </c:pt>
                <c:pt idx="30">
                  <c:v>0.83629380725500624</c:v>
                </c:pt>
                <c:pt idx="31">
                  <c:v>0.81512754758438299</c:v>
                </c:pt>
                <c:pt idx="32">
                  <c:v>0.79473093169063969</c:v>
                </c:pt>
                <c:pt idx="33">
                  <c:v>0.77506709266834317</c:v>
                </c:pt>
                <c:pt idx="34">
                  <c:v>0.75610134492831593</c:v>
                </c:pt>
                <c:pt idx="35">
                  <c:v>0.73780103113547535</c:v>
                </c:pt>
                <c:pt idx="36">
                  <c:v>0.7201353815320507</c:v>
                </c:pt>
                <c:pt idx="37">
                  <c:v>0.70307538451392715</c:v>
                </c:pt>
                <c:pt idx="38">
                  <c:v>0.68659366744297667</c:v>
                </c:pt>
                <c:pt idx="39">
                  <c:v>0.67066438678052498</c:v>
                </c:pt>
                <c:pt idx="40">
                  <c:v>0.65526312671806053</c:v>
                </c:pt>
                <c:pt idx="41">
                  <c:v>0.64036680556233216</c:v>
                </c:pt>
                <c:pt idx="42">
                  <c:v>0.62595358920423949</c:v>
                </c:pt>
                <c:pt idx="43">
                  <c:v>0.61200281106547816</c:v>
                </c:pt>
                <c:pt idx="44">
                  <c:v>0.59849489797460265</c:v>
                </c:pt>
                <c:pt idx="45">
                  <c:v>0.58541130147584319</c:v>
                </c:pt>
                <c:pt idx="46">
                  <c:v>0.57273443412033542</c:v>
                </c:pt>
                <c:pt idx="47">
                  <c:v>0.56044761033097712</c:v>
                </c:pt>
                <c:pt idx="48">
                  <c:v>0.54853499146948625</c:v>
                </c:pt>
                <c:pt idx="49">
                  <c:v>0.53698153476781496</c:v>
                </c:pt>
              </c:numCache>
            </c:numRef>
          </c:yVal>
          <c:smooth val="1"/>
        </c:ser>
        <c:ser>
          <c:idx val="2"/>
          <c:order val="2"/>
          <c:tx>
            <c:v>β2</c:v>
          </c:tx>
          <c:spPr>
            <a:ln w="28575">
              <a:solidFill>
                <a:schemeClr val="accent3"/>
              </a:solidFill>
            </a:ln>
            <a:effectLst/>
          </c:spPr>
          <c:marker>
            <c:symbol val="none"/>
          </c:marker>
          <c:xVal>
            <c:numRef>
              <c:f>Tables!$AN$4:$AN$53</c:f>
              <c:numCache>
                <c:formatCode>0.00</c:formatCode>
                <c:ptCount val="50"/>
                <c:pt idx="0">
                  <c:v>34.093492092376039</c:v>
                </c:pt>
                <c:pt idx="1">
                  <c:v>36.123252819013416</c:v>
                </c:pt>
                <c:pt idx="2">
                  <c:v>38.236334723429394</c:v>
                </c:pt>
                <c:pt idx="3">
                  <c:v>40.430608932644333</c:v>
                </c:pt>
                <c:pt idx="4">
                  <c:v>42.702784645243334</c:v>
                </c:pt>
                <c:pt idx="5">
                  <c:v>45.04831780584508</c:v>
                </c:pt>
                <c:pt idx="6">
                  <c:v>47.461355271045598</c:v>
                </c:pt>
                <c:pt idx="7">
                  <c:v>49.934725239702701</c:v>
                </c:pt>
                <c:pt idx="8">
                  <c:v>52.459983006577495</c:v>
                </c:pt>
                <c:pt idx="9">
                  <c:v>55.027517855981685</c:v>
                </c:pt>
                <c:pt idx="10">
                  <c:v>57.62672225626838</c:v>
                </c:pt>
                <c:pt idx="11">
                  <c:v>60.246218874949662</c:v>
                </c:pt>
                <c:pt idx="12">
                  <c:v>62.874135030051001</c:v>
                </c:pt>
                <c:pt idx="13">
                  <c:v>65.498408931724612</c:v>
                </c:pt>
                <c:pt idx="14">
                  <c:v>68.107108350765984</c:v>
                </c:pt>
                <c:pt idx="15">
                  <c:v>70.688740858277981</c:v>
                </c:pt>
                <c:pt idx="16">
                  <c:v>73.232535795664944</c:v>
                </c:pt>
                <c:pt idx="17">
                  <c:v>75.728681463851203</c:v>
                </c:pt>
                <c:pt idx="18">
                  <c:v>78.168506049970247</c:v>
                </c:pt>
                <c:pt idx="19">
                  <c:v>80.544596663160505</c:v>
                </c:pt>
                <c:pt idx="20">
                  <c:v>82.850856607216002</c:v>
                </c:pt>
                <c:pt idx="21">
                  <c:v>85.082505907604613</c:v>
                </c:pt>
                <c:pt idx="22">
                  <c:v>87.236033644479562</c:v>
                </c:pt>
                <c:pt idx="23">
                  <c:v>89.309112648526579</c:v>
                </c:pt>
                <c:pt idx="24">
                  <c:v>91.300487692695896</c:v>
                </c:pt>
                <c:pt idx="25">
                  <c:v>93.209847743179608</c:v>
                </c:pt>
                <c:pt idx="26">
                  <c:v>95.037691482696872</c:v>
                </c:pt>
                <c:pt idx="27">
                  <c:v>96.785193550575627</c:v>
                </c:pt>
                <c:pt idx="28">
                  <c:v>98.454077060856378</c:v>
                </c:pt>
                <c:pt idx="29">
                  <c:v>100.04649618109329</c:v>
                </c:pt>
                <c:pt idx="30">
                  <c:v>101.56493101436054</c:v>
                </c:pt>
                <c:pt idx="31">
                  <c:v>103.01209578619282</c:v>
                </c:pt>
                <c:pt idx="32">
                  <c:v>104.39086040440256</c:v>
                </c:pt>
                <c:pt idx="33">
                  <c:v>105.70418480660584</c:v>
                </c:pt>
                <c:pt idx="34">
                  <c:v>106.955065093882</c:v>
                </c:pt>
                <c:pt idx="35">
                  <c:v>108.14649021959463</c:v>
                </c:pt>
                <c:pt idx="36">
                  <c:v>109.28140791221182</c:v>
                </c:pt>
                <c:pt idx="37">
                  <c:v>110.36269851824532</c:v>
                </c:pt>
                <c:pt idx="38">
                  <c:v>111.39315552218751</c:v>
                </c:pt>
                <c:pt idx="39">
                  <c:v>112.37547160838199</c:v>
                </c:pt>
                <c:pt idx="40">
                  <c:v>113.3122292559769</c:v>
                </c:pt>
                <c:pt idx="41">
                  <c:v>114.20589498918632</c:v>
                </c:pt>
                <c:pt idx="42">
                  <c:v>115.05881653233455</c:v>
                </c:pt>
                <c:pt idx="43">
                  <c:v>115.87322223734675</c:v>
                </c:pt>
                <c:pt idx="44">
                  <c:v>116.65122225771611</c:v>
                </c:pt>
                <c:pt idx="45">
                  <c:v>117.39481103646609</c:v>
                </c:pt>
                <c:pt idx="46">
                  <c:v>118.10587075628635</c:v>
                </c:pt>
                <c:pt idx="47">
                  <c:v>118.78617546857778</c:v>
                </c:pt>
                <c:pt idx="48">
                  <c:v>119.43739567569196</c:v>
                </c:pt>
                <c:pt idx="49">
                  <c:v>120.0611031884487</c:v>
                </c:pt>
              </c:numCache>
            </c:numRef>
          </c:xVal>
          <c:yVal>
            <c:numRef>
              <c:f>Tables!$AH$4:$AH$53</c:f>
              <c:numCache>
                <c:formatCode>General</c:formatCode>
                <c:ptCount val="50"/>
                <c:pt idx="0" formatCode="0.0000">
                  <c:v>2.1818842068225623</c:v>
                </c:pt>
                <c:pt idx="1">
                  <c:v>2.096139115262071</c:v>
                </c:pt>
                <c:pt idx="2">
                  <c:v>2.01529313323022</c:v>
                </c:pt>
                <c:pt idx="3">
                  <c:v>1.9389800275649749</c:v>
                </c:pt>
                <c:pt idx="4">
                  <c:v>1.8668671585470307</c:v>
                </c:pt>
                <c:pt idx="5">
                  <c:v>1.7986518489037671</c:v>
                </c:pt>
                <c:pt idx="6">
                  <c:v>1.7340582025708799</c:v>
                </c:pt>
                <c:pt idx="7">
                  <c:v>1.6728343106519821</c:v>
                </c:pt>
                <c:pt idx="8">
                  <c:v>1.6147497916385054</c:v>
                </c:pt>
                <c:pt idx="9">
                  <c:v>1.5595936209575409</c:v>
                </c:pt>
                <c:pt idx="10">
                  <c:v>1.5071722115978048</c:v>
                </c:pt>
                <c:pt idx="11">
                  <c:v>1.4573077131600709</c:v>
                </c:pt>
                <c:pt idx="12">
                  <c:v>1.4098365013794949</c:v>
                </c:pt>
                <c:pt idx="13">
                  <c:v>1.3646078341281334</c:v>
                </c:pt>
                <c:pt idx="14">
                  <c:v>1.3214826532529231</c:v>
                </c:pt>
                <c:pt idx="15">
                  <c:v>1.2803325144404765</c:v>
                </c:pt>
                <c:pt idx="16">
                  <c:v>1.2410386297097526</c:v>
                </c:pt>
                <c:pt idx="17">
                  <c:v>1.2034910091864512</c:v>
                </c:pt>
                <c:pt idx="18">
                  <c:v>1.1675876905661562</c:v>
                </c:pt>
                <c:pt idx="19">
                  <c:v>1.1332340461742196</c:v>
                </c:pt>
                <c:pt idx="20">
                  <c:v>1.1003421588184985</c:v>
                </c:pt>
                <c:pt idx="21">
                  <c:v>1.068830258739031</c:v>
                </c:pt>
                <c:pt idx="22">
                  <c:v>1.0386222149139457</c:v>
                </c:pt>
                <c:pt idx="23">
                  <c:v>1.0096470748061479</c:v>
                </c:pt>
                <c:pt idx="24">
                  <c:v>0.98183864734982818</c:v>
                </c:pt>
                <c:pt idx="25">
                  <c:v>0.9551351245957308</c:v>
                </c:pt>
                <c:pt idx="26">
                  <c:v>0.92947873797298097</c:v>
                </c:pt>
                <c:pt idx="27">
                  <c:v>0.90481544559462312</c:v>
                </c:pt>
                <c:pt idx="28">
                  <c:v>0.88109464744357846</c:v>
                </c:pt>
                <c:pt idx="29">
                  <c:v>0.85826892563380408</c:v>
                </c:pt>
                <c:pt idx="30">
                  <c:v>0.83629380725500624</c:v>
                </c:pt>
                <c:pt idx="31">
                  <c:v>0.81512754758438299</c:v>
                </c:pt>
                <c:pt idx="32">
                  <c:v>0.79473093169063969</c:v>
                </c:pt>
                <c:pt idx="33">
                  <c:v>0.77506709266834317</c:v>
                </c:pt>
                <c:pt idx="34">
                  <c:v>0.75610134492831593</c:v>
                </c:pt>
                <c:pt idx="35">
                  <c:v>0.73780103113547535</c:v>
                </c:pt>
                <c:pt idx="36">
                  <c:v>0.7201353815320507</c:v>
                </c:pt>
                <c:pt idx="37">
                  <c:v>0.70307538451392715</c:v>
                </c:pt>
                <c:pt idx="38">
                  <c:v>0.68659366744297667</c:v>
                </c:pt>
                <c:pt idx="39">
                  <c:v>0.67066438678052498</c:v>
                </c:pt>
                <c:pt idx="40">
                  <c:v>0.65526312671806053</c:v>
                </c:pt>
                <c:pt idx="41">
                  <c:v>0.64036680556233216</c:v>
                </c:pt>
                <c:pt idx="42">
                  <c:v>0.62595358920423949</c:v>
                </c:pt>
                <c:pt idx="43">
                  <c:v>0.61200281106547816</c:v>
                </c:pt>
                <c:pt idx="44">
                  <c:v>0.59849489797460265</c:v>
                </c:pt>
                <c:pt idx="45">
                  <c:v>0.58541130147584319</c:v>
                </c:pt>
                <c:pt idx="46">
                  <c:v>0.57273443412033542</c:v>
                </c:pt>
                <c:pt idx="47">
                  <c:v>0.56044761033097712</c:v>
                </c:pt>
                <c:pt idx="48">
                  <c:v>0.54853499146948625</c:v>
                </c:pt>
                <c:pt idx="49">
                  <c:v>0.53698153476781496</c:v>
                </c:pt>
              </c:numCache>
            </c:numRef>
          </c:yVal>
          <c:smooth val="1"/>
        </c:ser>
        <c:ser>
          <c:idx val="3"/>
          <c:order val="3"/>
          <c:tx>
            <c:v>β3</c:v>
          </c:tx>
          <c:spPr>
            <a:ln w="28575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Tables!$AP$4:$AP$53</c:f>
              <c:numCache>
                <c:formatCode>0.00</c:formatCode>
                <c:ptCount val="50"/>
                <c:pt idx="0">
                  <c:v>165.88702727349821</c:v>
                </c:pt>
                <c:pt idx="1">
                  <c:v>165.51242035833738</c:v>
                </c:pt>
                <c:pt idx="2">
                  <c:v>165.14095469332258</c:v>
                </c:pt>
                <c:pt idx="3">
                  <c:v>164.77282915913517</c:v>
                </c:pt>
                <c:pt idx="4">
                  <c:v>164.40822648511184</c:v>
                </c:pt>
                <c:pt idx="5">
                  <c:v>164.04731374367194</c:v>
                </c:pt>
                <c:pt idx="6">
                  <c:v>163.69024287509066</c:v>
                </c:pt>
                <c:pt idx="7">
                  <c:v>163.3371512370164</c:v>
                </c:pt>
                <c:pt idx="8">
                  <c:v>162.98816217344375</c:v>
                </c:pt>
                <c:pt idx="9">
                  <c:v>162.64338559819552</c:v>
                </c:pt>
                <c:pt idx="10">
                  <c:v>162.30291858831899</c:v>
                </c:pt>
                <c:pt idx="11">
                  <c:v>161.96684598316821</c:v>
                </c:pt>
                <c:pt idx="12">
                  <c:v>161.63524098530934</c:v>
                </c:pt>
                <c:pt idx="13">
                  <c:v>161.30816575975484</c:v>
                </c:pt>
                <c:pt idx="14">
                  <c:v>160.98567202839033</c:v>
                </c:pt>
                <c:pt idx="15">
                  <c:v>160.66780165681052</c:v>
                </c:pt>
                <c:pt idx="16">
                  <c:v>160.35458723111759</c:v>
                </c:pt>
                <c:pt idx="17">
                  <c:v>160.04605262255888</c:v>
                </c:pt>
                <c:pt idx="18">
                  <c:v>159.74221353818569</c:v>
                </c:pt>
                <c:pt idx="19">
                  <c:v>159.44307805600337</c:v>
                </c:pt>
                <c:pt idx="20">
                  <c:v>159.14864714334939</c:v>
                </c:pt>
                <c:pt idx="21">
                  <c:v>158.85891515748418</c:v>
                </c:pt>
                <c:pt idx="22">
                  <c:v>158.57387032760664</c:v>
                </c:pt>
                <c:pt idx="23">
                  <c:v>158.29349521771425</c:v>
                </c:pt>
                <c:pt idx="24">
                  <c:v>158.01776716991367</c:v>
                </c:pt>
                <c:pt idx="25">
                  <c:v>157.74665872795774</c:v>
                </c:pt>
                <c:pt idx="26">
                  <c:v>157.48013804093313</c:v>
                </c:pt>
                <c:pt idx="27">
                  <c:v>157.21816924715691</c:v>
                </c:pt>
                <c:pt idx="28">
                  <c:v>156.96071283845438</c:v>
                </c:pt>
                <c:pt idx="29">
                  <c:v>156.70772600509233</c:v>
                </c:pt>
                <c:pt idx="30">
                  <c:v>156.45916296172683</c:v>
                </c:pt>
                <c:pt idx="31">
                  <c:v>156.21497525479785</c:v>
                </c:pt>
                <c:pt idx="32">
                  <c:v>155.97511205186345</c:v>
                </c:pt>
                <c:pt idx="33">
                  <c:v>155.73952041341437</c:v>
                </c:pt>
                <c:pt idx="34">
                  <c:v>155.50814554775093</c:v>
                </c:pt>
                <c:pt idx="35">
                  <c:v>155.28093104953265</c:v>
                </c:pt>
                <c:pt idx="36">
                  <c:v>155.05781912263382</c:v>
                </c:pt>
                <c:pt idx="37">
                  <c:v>154.83875078795234</c:v>
                </c:pt>
                <c:pt idx="38">
                  <c:v>154.62366607682873</c:v>
                </c:pt>
                <c:pt idx="39">
                  <c:v>154.41250421073369</c:v>
                </c:pt>
                <c:pt idx="40">
                  <c:v>154.20520376788173</c:v>
                </c:pt>
                <c:pt idx="41">
                  <c:v>154.00170283742167</c:v>
                </c:pt>
                <c:pt idx="42">
                  <c:v>153.8019391618457</c:v>
                </c:pt>
                <c:pt idx="43">
                  <c:v>153.60585026824535</c:v>
                </c:pt>
                <c:pt idx="44">
                  <c:v>153.41337358902894</c:v>
                </c:pt>
                <c:pt idx="45">
                  <c:v>153.22444657269631</c:v>
                </c:pt>
                <c:pt idx="46">
                  <c:v>153.03900678525005</c:v>
                </c:pt>
                <c:pt idx="47">
                  <c:v>152.8569920028003</c:v>
                </c:pt>
                <c:pt idx="48">
                  <c:v>152.67834029590168</c:v>
                </c:pt>
                <c:pt idx="49">
                  <c:v>152.5029901061377</c:v>
                </c:pt>
              </c:numCache>
            </c:numRef>
          </c:xVal>
          <c:yVal>
            <c:numRef>
              <c:f>Tables!$AH$4:$AH$53</c:f>
              <c:numCache>
                <c:formatCode>General</c:formatCode>
                <c:ptCount val="50"/>
                <c:pt idx="0" formatCode="0.0000">
                  <c:v>2.1818842068225623</c:v>
                </c:pt>
                <c:pt idx="1">
                  <c:v>2.096139115262071</c:v>
                </c:pt>
                <c:pt idx="2">
                  <c:v>2.01529313323022</c:v>
                </c:pt>
                <c:pt idx="3">
                  <c:v>1.9389800275649749</c:v>
                </c:pt>
                <c:pt idx="4">
                  <c:v>1.8668671585470307</c:v>
                </c:pt>
                <c:pt idx="5">
                  <c:v>1.7986518489037671</c:v>
                </c:pt>
                <c:pt idx="6">
                  <c:v>1.7340582025708799</c:v>
                </c:pt>
                <c:pt idx="7">
                  <c:v>1.6728343106519821</c:v>
                </c:pt>
                <c:pt idx="8">
                  <c:v>1.6147497916385054</c:v>
                </c:pt>
                <c:pt idx="9">
                  <c:v>1.5595936209575409</c:v>
                </c:pt>
                <c:pt idx="10">
                  <c:v>1.5071722115978048</c:v>
                </c:pt>
                <c:pt idx="11">
                  <c:v>1.4573077131600709</c:v>
                </c:pt>
                <c:pt idx="12">
                  <c:v>1.4098365013794949</c:v>
                </c:pt>
                <c:pt idx="13">
                  <c:v>1.3646078341281334</c:v>
                </c:pt>
                <c:pt idx="14">
                  <c:v>1.3214826532529231</c:v>
                </c:pt>
                <c:pt idx="15">
                  <c:v>1.2803325144404765</c:v>
                </c:pt>
                <c:pt idx="16">
                  <c:v>1.2410386297097526</c:v>
                </c:pt>
                <c:pt idx="17">
                  <c:v>1.2034910091864512</c:v>
                </c:pt>
                <c:pt idx="18">
                  <c:v>1.1675876905661562</c:v>
                </c:pt>
                <c:pt idx="19">
                  <c:v>1.1332340461742196</c:v>
                </c:pt>
                <c:pt idx="20">
                  <c:v>1.1003421588184985</c:v>
                </c:pt>
                <c:pt idx="21">
                  <c:v>1.068830258739031</c:v>
                </c:pt>
                <c:pt idx="22">
                  <c:v>1.0386222149139457</c:v>
                </c:pt>
                <c:pt idx="23">
                  <c:v>1.0096470748061479</c:v>
                </c:pt>
                <c:pt idx="24">
                  <c:v>0.98183864734982818</c:v>
                </c:pt>
                <c:pt idx="25">
                  <c:v>0.9551351245957308</c:v>
                </c:pt>
                <c:pt idx="26">
                  <c:v>0.92947873797298097</c:v>
                </c:pt>
                <c:pt idx="27">
                  <c:v>0.90481544559462312</c:v>
                </c:pt>
                <c:pt idx="28">
                  <c:v>0.88109464744357846</c:v>
                </c:pt>
                <c:pt idx="29">
                  <c:v>0.85826892563380408</c:v>
                </c:pt>
                <c:pt idx="30">
                  <c:v>0.83629380725500624</c:v>
                </c:pt>
                <c:pt idx="31">
                  <c:v>0.81512754758438299</c:v>
                </c:pt>
                <c:pt idx="32">
                  <c:v>0.79473093169063969</c:v>
                </c:pt>
                <c:pt idx="33">
                  <c:v>0.77506709266834317</c:v>
                </c:pt>
                <c:pt idx="34">
                  <c:v>0.75610134492831593</c:v>
                </c:pt>
                <c:pt idx="35">
                  <c:v>0.73780103113547535</c:v>
                </c:pt>
                <c:pt idx="36">
                  <c:v>0.7201353815320507</c:v>
                </c:pt>
                <c:pt idx="37">
                  <c:v>0.70307538451392715</c:v>
                </c:pt>
                <c:pt idx="38">
                  <c:v>0.68659366744297667</c:v>
                </c:pt>
                <c:pt idx="39">
                  <c:v>0.67066438678052498</c:v>
                </c:pt>
                <c:pt idx="40">
                  <c:v>0.65526312671806053</c:v>
                </c:pt>
                <c:pt idx="41">
                  <c:v>0.64036680556233216</c:v>
                </c:pt>
                <c:pt idx="42">
                  <c:v>0.62595358920423949</c:v>
                </c:pt>
                <c:pt idx="43">
                  <c:v>0.61200281106547816</c:v>
                </c:pt>
                <c:pt idx="44">
                  <c:v>0.59849489797460265</c:v>
                </c:pt>
                <c:pt idx="45">
                  <c:v>0.58541130147584319</c:v>
                </c:pt>
                <c:pt idx="46">
                  <c:v>0.57273443412033542</c:v>
                </c:pt>
                <c:pt idx="47">
                  <c:v>0.56044761033097712</c:v>
                </c:pt>
                <c:pt idx="48">
                  <c:v>0.54853499146948625</c:v>
                </c:pt>
                <c:pt idx="49">
                  <c:v>0.53698153476781496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13888"/>
        <c:axId val="464006832"/>
      </c:scatterChart>
      <c:valAx>
        <c:axId val="464013888"/>
        <c:scaling>
          <c:orientation val="minMax"/>
          <c:max val="17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α2, α3,</a:t>
                </a:r>
                <a:r>
                  <a:rPr lang="en-US" baseline="0"/>
                  <a:t> β2, β3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6832"/>
        <c:crosses val="autoZero"/>
        <c:crossBetween val="midCat"/>
        <c:majorUnit val="50"/>
        <c:minorUnit val="10"/>
      </c:valAx>
      <c:valAx>
        <c:axId val="4640068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Stage Load Coefficient (λ) </a:t>
                </a:r>
                <a:endParaRPr lang="en-US" sz="9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1388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03559010251896"/>
          <c:y val="0.32990937917636698"/>
          <c:w val="0.13001239428404801"/>
          <c:h val="0.34042681619264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25305775181401"/>
          <c:y val="5.8426966292134799E-2"/>
          <c:w val="0.69141315009402204"/>
          <c:h val="0.79468176590285799"/>
        </c:manualLayout>
      </c:layout>
      <c:scatterChart>
        <c:scatterStyle val="smoothMarker"/>
        <c:varyColors val="0"/>
        <c:ser>
          <c:idx val="0"/>
          <c:order val="0"/>
          <c:tx>
            <c:v>Dm=0.20</c:v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xVal>
            <c:numRef>
              <c:f>Tables!$M$3:$M$53</c:f>
              <c:numCache>
                <c:formatCode>0.00</c:formatCode>
                <c:ptCount val="51"/>
                <c:pt idx="0">
                  <c:v>119.32179256060888</c:v>
                </c:pt>
                <c:pt idx="1">
                  <c:v>119.26376522367663</c:v>
                </c:pt>
                <c:pt idx="2">
                  <c:v>119.20458883056753</c:v>
                </c:pt>
                <c:pt idx="3">
                  <c:v>119.14426338128156</c:v>
                </c:pt>
                <c:pt idx="4">
                  <c:v>119.08278887581869</c:v>
                </c:pt>
                <c:pt idx="5">
                  <c:v>119.02016531417897</c:v>
                </c:pt>
                <c:pt idx="6">
                  <c:v>118.95639269636234</c:v>
                </c:pt>
                <c:pt idx="7">
                  <c:v>118.89147102236885</c:v>
                </c:pt>
                <c:pt idx="8">
                  <c:v>118.82540029219849</c:v>
                </c:pt>
                <c:pt idx="9">
                  <c:v>118.75818050585126</c:v>
                </c:pt>
                <c:pt idx="10">
                  <c:v>118.68981166332713</c:v>
                </c:pt>
                <c:pt idx="11">
                  <c:v>118.62029376462614</c:v>
                </c:pt>
                <c:pt idx="12">
                  <c:v>118.54962680974826</c:v>
                </c:pt>
                <c:pt idx="13">
                  <c:v>118.47781079869354</c:v>
                </c:pt>
                <c:pt idx="14">
                  <c:v>118.4048457314619</c:v>
                </c:pt>
                <c:pt idx="15">
                  <c:v>118.3307316080534</c:v>
                </c:pt>
                <c:pt idx="16">
                  <c:v>118.25546842846803</c:v>
                </c:pt>
                <c:pt idx="17">
                  <c:v>118.17905619270579</c:v>
                </c:pt>
                <c:pt idx="18">
                  <c:v>118.10149490076667</c:v>
                </c:pt>
                <c:pt idx="19">
                  <c:v>118.02278455265068</c:v>
                </c:pt>
                <c:pt idx="20">
                  <c:v>117.94292514835779</c:v>
                </c:pt>
                <c:pt idx="21">
                  <c:v>117.86191668788804</c:v>
                </c:pt>
                <c:pt idx="22">
                  <c:v>117.77975917124141</c:v>
                </c:pt>
                <c:pt idx="23">
                  <c:v>117.69645259841792</c:v>
                </c:pt>
                <c:pt idx="24">
                  <c:v>117.61199696941753</c:v>
                </c:pt>
                <c:pt idx="25">
                  <c:v>117.52639228424027</c:v>
                </c:pt>
                <c:pt idx="26">
                  <c:v>117.43963854288614</c:v>
                </c:pt>
                <c:pt idx="27">
                  <c:v>117.35173574535513</c:v>
                </c:pt>
                <c:pt idx="28">
                  <c:v>117.26268389164726</c:v>
                </c:pt>
                <c:pt idx="29">
                  <c:v>117.17248298176249</c:v>
                </c:pt>
                <c:pt idx="30">
                  <c:v>117.08113301570086</c:v>
                </c:pt>
                <c:pt idx="31">
                  <c:v>116.98863399346236</c:v>
                </c:pt>
                <c:pt idx="32">
                  <c:v>116.89498591504696</c:v>
                </c:pt>
                <c:pt idx="33">
                  <c:v>116.80018878045472</c:v>
                </c:pt>
                <c:pt idx="34">
                  <c:v>116.70424258968555</c:v>
                </c:pt>
                <c:pt idx="35">
                  <c:v>116.60714734273954</c:v>
                </c:pt>
                <c:pt idx="36">
                  <c:v>116.50890303961668</c:v>
                </c:pt>
                <c:pt idx="37">
                  <c:v>116.40950968031687</c:v>
                </c:pt>
                <c:pt idx="38">
                  <c:v>116.30896726484026</c:v>
                </c:pt>
                <c:pt idx="39">
                  <c:v>116.20727579318675</c:v>
                </c:pt>
                <c:pt idx="40">
                  <c:v>116.10443526535634</c:v>
                </c:pt>
                <c:pt idx="41">
                  <c:v>116.00044568134908</c:v>
                </c:pt>
                <c:pt idx="42">
                  <c:v>115.89530704116493</c:v>
                </c:pt>
                <c:pt idx="43">
                  <c:v>115.78901934480388</c:v>
                </c:pt>
                <c:pt idx="44">
                  <c:v>115.681582592266</c:v>
                </c:pt>
                <c:pt idx="45">
                  <c:v>115.57299678355125</c:v>
                </c:pt>
                <c:pt idx="46">
                  <c:v>115.46326191865957</c:v>
                </c:pt>
                <c:pt idx="47">
                  <c:v>115.35237799759105</c:v>
                </c:pt>
                <c:pt idx="48">
                  <c:v>115.24034502034564</c:v>
                </c:pt>
                <c:pt idx="49">
                  <c:v>115.12716298692337</c:v>
                </c:pt>
                <c:pt idx="50">
                  <c:v>115.01283189732422</c:v>
                </c:pt>
              </c:numCache>
            </c:numRef>
          </c:xVal>
          <c:yVal>
            <c:numRef>
              <c:f>Tables!$AA$3:$AA$53</c:f>
              <c:numCache>
                <c:formatCode>0.00</c:formatCode>
                <c:ptCount val="51"/>
                <c:pt idx="0">
                  <c:v>157.92081823066019</c:v>
                </c:pt>
                <c:pt idx="1">
                  <c:v>154.82433159868646</c:v>
                </c:pt>
                <c:pt idx="2">
                  <c:v>151.84694060640402</c:v>
                </c:pt>
                <c:pt idx="3">
                  <c:v>148.98190399118886</c:v>
                </c:pt>
                <c:pt idx="4">
                  <c:v>146.22297984320389</c:v>
                </c:pt>
                <c:pt idx="5">
                  <c:v>143.56438020969108</c:v>
                </c:pt>
                <c:pt idx="6">
                  <c:v>141.00073056308946</c:v>
                </c:pt>
                <c:pt idx="7">
                  <c:v>138.52703353566685</c:v>
                </c:pt>
                <c:pt idx="8">
                  <c:v>136.13863640574155</c:v>
                </c:pt>
                <c:pt idx="9">
                  <c:v>133.83120189038999</c:v>
                </c:pt>
                <c:pt idx="10">
                  <c:v>131.60068185888349</c:v>
                </c:pt>
                <c:pt idx="11">
                  <c:v>129.4432936316887</c:v>
                </c:pt>
                <c:pt idx="12">
                  <c:v>127.35549857311307</c:v>
                </c:pt>
                <c:pt idx="13">
                  <c:v>125.33398272274619</c:v>
                </c:pt>
                <c:pt idx="14">
                  <c:v>123.37563924270327</c:v>
                </c:pt>
                <c:pt idx="15">
                  <c:v>121.47755248512324</c:v>
                </c:pt>
                <c:pt idx="16">
                  <c:v>119.63698350807589</c:v>
                </c:pt>
                <c:pt idx="17">
                  <c:v>117.85135688855239</c:v>
                </c:pt>
                <c:pt idx="18">
                  <c:v>116.11824869901486</c:v>
                </c:pt>
                <c:pt idx="19">
                  <c:v>114.43537552946393</c:v>
                </c:pt>
                <c:pt idx="20">
                  <c:v>112.80058445047156</c:v>
                </c:pt>
                <c:pt idx="21">
                  <c:v>111.21184382440859</c:v>
                </c:pt>
                <c:pt idx="22">
                  <c:v>109.66723488240292</c:v>
                </c:pt>
                <c:pt idx="23">
                  <c:v>108.16494399360286</c:v>
                </c:pt>
                <c:pt idx="24">
                  <c:v>106.7032555612569</c:v>
                </c:pt>
                <c:pt idx="25">
                  <c:v>105.28054548710681</c:v>
                </c:pt>
                <c:pt idx="26">
                  <c:v>103.89527515175013</c:v>
                </c:pt>
                <c:pt idx="27">
                  <c:v>102.54598586406506</c:v>
                </c:pt>
                <c:pt idx="28">
                  <c:v>101.2312937376027</c:v>
                </c:pt>
                <c:pt idx="29">
                  <c:v>99.949884956114062</c:v>
                </c:pt>
                <c:pt idx="30">
                  <c:v>98.700511394162632</c:v>
                </c:pt>
                <c:pt idx="31">
                  <c:v>97.48198656213593</c:v>
                </c:pt>
                <c:pt idx="32">
                  <c:v>96.293181847963538</c:v>
                </c:pt>
                <c:pt idx="33">
                  <c:v>95.133023030518189</c:v>
                </c:pt>
                <c:pt idx="34">
                  <c:v>94.000487042059632</c:v>
                </c:pt>
                <c:pt idx="35">
                  <c:v>92.894598959211891</c:v>
                </c:pt>
                <c:pt idx="36">
                  <c:v>91.814429203872194</c:v>
                </c:pt>
                <c:pt idx="37">
                  <c:v>90.759090937161034</c:v>
                </c:pt>
                <c:pt idx="38">
                  <c:v>89.727737631056925</c:v>
                </c:pt>
                <c:pt idx="39">
                  <c:v>88.719560803741686</c:v>
                </c:pt>
                <c:pt idx="40">
                  <c:v>87.733787905922327</c:v>
                </c:pt>
                <c:pt idx="41">
                  <c:v>86.76968034651658</c:v>
                </c:pt>
                <c:pt idx="42">
                  <c:v>85.826531647097937</c:v>
                </c:pt>
                <c:pt idx="43">
                  <c:v>84.903665715408692</c:v>
                </c:pt>
                <c:pt idx="44">
                  <c:v>84.000435229074569</c:v>
                </c:pt>
                <c:pt idx="45">
                  <c:v>83.116220121400104</c:v>
                </c:pt>
                <c:pt idx="46">
                  <c:v>82.250426161802196</c:v>
                </c:pt>
                <c:pt idx="47">
                  <c:v>81.402483624051641</c:v>
                </c:pt>
                <c:pt idx="48">
                  <c:v>80.571846036051127</c:v>
                </c:pt>
                <c:pt idx="49">
                  <c:v>79.757989005383948</c:v>
                </c:pt>
                <c:pt idx="50">
                  <c:v>78.960409115330094</c:v>
                </c:pt>
              </c:numCache>
            </c:numRef>
          </c:yVal>
          <c:smooth val="1"/>
        </c:ser>
        <c:ser>
          <c:idx val="5"/>
          <c:order val="1"/>
          <c:tx>
            <c:v>Dm=0.25</c:v>
          </c:tx>
          <c:spPr>
            <a:ln w="28575">
              <a:solidFill>
                <a:schemeClr val="accent6"/>
              </a:solidFill>
            </a:ln>
            <a:effectLst/>
          </c:spPr>
          <c:marker>
            <c:symbol val="none"/>
          </c:marker>
          <c:xVal>
            <c:numRef>
              <c:f>Tables!$N$3:$N$53</c:f>
              <c:numCache>
                <c:formatCode>0.00</c:formatCode>
                <c:ptCount val="51"/>
                <c:pt idx="0">
                  <c:v>119.32179256060888</c:v>
                </c:pt>
                <c:pt idx="1">
                  <c:v>119.26376522367666</c:v>
                </c:pt>
                <c:pt idx="2">
                  <c:v>119.20458883056753</c:v>
                </c:pt>
                <c:pt idx="3">
                  <c:v>119.14426338128156</c:v>
                </c:pt>
                <c:pt idx="4">
                  <c:v>119.08278887581869</c:v>
                </c:pt>
                <c:pt idx="5">
                  <c:v>119.02016531417894</c:v>
                </c:pt>
                <c:pt idx="6">
                  <c:v>118.95639269636234</c:v>
                </c:pt>
                <c:pt idx="7">
                  <c:v>118.89147102236885</c:v>
                </c:pt>
                <c:pt idx="8">
                  <c:v>118.82540029219849</c:v>
                </c:pt>
                <c:pt idx="9">
                  <c:v>118.75818050585126</c:v>
                </c:pt>
                <c:pt idx="10">
                  <c:v>118.68981166332713</c:v>
                </c:pt>
                <c:pt idx="11">
                  <c:v>118.62029376462614</c:v>
                </c:pt>
                <c:pt idx="12">
                  <c:v>118.5496268097483</c:v>
                </c:pt>
                <c:pt idx="13">
                  <c:v>118.47781079869354</c:v>
                </c:pt>
                <c:pt idx="14">
                  <c:v>118.4048457314619</c:v>
                </c:pt>
                <c:pt idx="15">
                  <c:v>118.33073160805343</c:v>
                </c:pt>
                <c:pt idx="16">
                  <c:v>118.25546842846801</c:v>
                </c:pt>
                <c:pt idx="17">
                  <c:v>118.17905619270579</c:v>
                </c:pt>
                <c:pt idx="18">
                  <c:v>118.10149490076667</c:v>
                </c:pt>
                <c:pt idx="19">
                  <c:v>118.02278455265068</c:v>
                </c:pt>
                <c:pt idx="20">
                  <c:v>117.94292514835779</c:v>
                </c:pt>
                <c:pt idx="21">
                  <c:v>117.86191668788807</c:v>
                </c:pt>
                <c:pt idx="22">
                  <c:v>117.77975917124141</c:v>
                </c:pt>
                <c:pt idx="23">
                  <c:v>117.69645259841792</c:v>
                </c:pt>
                <c:pt idx="24">
                  <c:v>117.61199696941753</c:v>
                </c:pt>
                <c:pt idx="25">
                  <c:v>117.5263922842403</c:v>
                </c:pt>
                <c:pt idx="26">
                  <c:v>117.43963854288614</c:v>
                </c:pt>
                <c:pt idx="27">
                  <c:v>117.35173574535516</c:v>
                </c:pt>
                <c:pt idx="28">
                  <c:v>117.26268389164724</c:v>
                </c:pt>
                <c:pt idx="29">
                  <c:v>117.17248298176251</c:v>
                </c:pt>
                <c:pt idx="30">
                  <c:v>117.08113301570086</c:v>
                </c:pt>
                <c:pt idx="31">
                  <c:v>116.98863399346234</c:v>
                </c:pt>
                <c:pt idx="32">
                  <c:v>116.89498591504696</c:v>
                </c:pt>
                <c:pt idx="33">
                  <c:v>116.80018878045472</c:v>
                </c:pt>
                <c:pt idx="34">
                  <c:v>116.70424258968556</c:v>
                </c:pt>
                <c:pt idx="35">
                  <c:v>116.60714734273954</c:v>
                </c:pt>
                <c:pt idx="36">
                  <c:v>116.50890303961668</c:v>
                </c:pt>
                <c:pt idx="37">
                  <c:v>116.40950968031687</c:v>
                </c:pt>
                <c:pt idx="38">
                  <c:v>116.30896726484023</c:v>
                </c:pt>
                <c:pt idx="39">
                  <c:v>116.20727579318672</c:v>
                </c:pt>
                <c:pt idx="40">
                  <c:v>116.10443526535632</c:v>
                </c:pt>
                <c:pt idx="41">
                  <c:v>116.00044568134908</c:v>
                </c:pt>
                <c:pt idx="42">
                  <c:v>115.89530704116494</c:v>
                </c:pt>
                <c:pt idx="43">
                  <c:v>115.78901934480388</c:v>
                </c:pt>
                <c:pt idx="44">
                  <c:v>115.681582592266</c:v>
                </c:pt>
                <c:pt idx="45">
                  <c:v>115.57299678355125</c:v>
                </c:pt>
                <c:pt idx="46">
                  <c:v>115.4632619186596</c:v>
                </c:pt>
                <c:pt idx="47">
                  <c:v>115.35237799759105</c:v>
                </c:pt>
                <c:pt idx="48">
                  <c:v>115.24034502034564</c:v>
                </c:pt>
                <c:pt idx="49">
                  <c:v>115.12716298692337</c:v>
                </c:pt>
                <c:pt idx="50">
                  <c:v>115.01283189732422</c:v>
                </c:pt>
              </c:numCache>
            </c:numRef>
          </c:xVal>
          <c:yVal>
            <c:numRef>
              <c:f>Tables!$AB$3:$AB$53</c:f>
              <c:numCache>
                <c:formatCode>0.00</c:formatCode>
                <c:ptCount val="51"/>
                <c:pt idx="0">
                  <c:v>126.33665458452816</c:v>
                </c:pt>
                <c:pt idx="1">
                  <c:v>123.85946527894919</c:v>
                </c:pt>
                <c:pt idx="2">
                  <c:v>121.47755248512324</c:v>
                </c:pt>
                <c:pt idx="3">
                  <c:v>119.18552319295111</c:v>
                </c:pt>
                <c:pt idx="4">
                  <c:v>116.97838387456312</c:v>
                </c:pt>
                <c:pt idx="5">
                  <c:v>114.85150416775288</c:v>
                </c:pt>
                <c:pt idx="6">
                  <c:v>112.80058445047158</c:v>
                </c:pt>
                <c:pt idx="7">
                  <c:v>110.82162682853348</c:v>
                </c:pt>
                <c:pt idx="8">
                  <c:v>108.91090912459325</c:v>
                </c:pt>
                <c:pt idx="9">
                  <c:v>107.064961512312</c:v>
                </c:pt>
                <c:pt idx="10">
                  <c:v>105.28054548710681</c:v>
                </c:pt>
                <c:pt idx="11">
                  <c:v>103.55463490535095</c:v>
                </c:pt>
                <c:pt idx="12">
                  <c:v>101.88439885849047</c:v>
                </c:pt>
                <c:pt idx="13">
                  <c:v>100.26718617819695</c:v>
                </c:pt>
                <c:pt idx="14">
                  <c:v>98.700511394162632</c:v>
                </c:pt>
                <c:pt idx="15">
                  <c:v>97.18204198809859</c:v>
                </c:pt>
                <c:pt idx="16">
                  <c:v>95.70958680646072</c:v>
                </c:pt>
                <c:pt idx="17">
                  <c:v>94.281085510841919</c:v>
                </c:pt>
                <c:pt idx="18">
                  <c:v>92.894598959211891</c:v>
                </c:pt>
                <c:pt idx="19">
                  <c:v>91.548300423571149</c:v>
                </c:pt>
                <c:pt idx="20">
                  <c:v>90.240467560377255</c:v>
                </c:pt>
                <c:pt idx="21">
                  <c:v>88.969475059526872</c:v>
                </c:pt>
                <c:pt idx="22">
                  <c:v>87.733787905922341</c:v>
                </c:pt>
                <c:pt idx="23">
                  <c:v>86.5319551948823</c:v>
                </c:pt>
                <c:pt idx="24">
                  <c:v>85.362604449005516</c:v>
                </c:pt>
                <c:pt idx="25">
                  <c:v>84.224436389685451</c:v>
                </c:pt>
                <c:pt idx="26">
                  <c:v>83.116220121400104</c:v>
                </c:pt>
                <c:pt idx="27">
                  <c:v>82.036788691252056</c:v>
                </c:pt>
                <c:pt idx="28">
                  <c:v>80.985034990082156</c:v>
                </c:pt>
                <c:pt idx="29">
                  <c:v>79.959907964891244</c:v>
                </c:pt>
                <c:pt idx="30">
                  <c:v>78.960409115330094</c:v>
                </c:pt>
                <c:pt idx="31">
                  <c:v>77.985589249708738</c:v>
                </c:pt>
                <c:pt idx="32">
                  <c:v>77.034545478370831</c:v>
                </c:pt>
                <c:pt idx="33">
                  <c:v>76.106418424414557</c:v>
                </c:pt>
                <c:pt idx="34">
                  <c:v>75.200389633647717</c:v>
                </c:pt>
                <c:pt idx="35">
                  <c:v>74.31567916736951</c:v>
                </c:pt>
                <c:pt idx="36">
                  <c:v>73.45154336309777</c:v>
                </c:pt>
                <c:pt idx="37">
                  <c:v>72.607272749728835</c:v>
                </c:pt>
                <c:pt idx="38">
                  <c:v>71.782190104845554</c:v>
                </c:pt>
                <c:pt idx="39">
                  <c:v>70.975648642993349</c:v>
                </c:pt>
                <c:pt idx="40">
                  <c:v>70.187030324737862</c:v>
                </c:pt>
                <c:pt idx="41">
                  <c:v>69.415744277213278</c:v>
                </c:pt>
                <c:pt idx="42">
                  <c:v>68.661225317678358</c:v>
                </c:pt>
                <c:pt idx="43">
                  <c:v>67.922932572326971</c:v>
                </c:pt>
                <c:pt idx="44">
                  <c:v>67.200348183259663</c:v>
                </c:pt>
                <c:pt idx="45">
                  <c:v>66.492976097120092</c:v>
                </c:pt>
                <c:pt idx="46">
                  <c:v>65.800340929441759</c:v>
                </c:pt>
                <c:pt idx="47">
                  <c:v>65.121986899241321</c:v>
                </c:pt>
                <c:pt idx="48">
                  <c:v>64.457476828840896</c:v>
                </c:pt>
                <c:pt idx="49">
                  <c:v>63.806391204307154</c:v>
                </c:pt>
                <c:pt idx="50">
                  <c:v>63.168327292264081</c:v>
                </c:pt>
              </c:numCache>
            </c:numRef>
          </c:yVal>
          <c:smooth val="1"/>
        </c:ser>
        <c:ser>
          <c:idx val="1"/>
          <c:order val="2"/>
          <c:tx>
            <c:v>Dm=0.30</c:v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xVal>
            <c:numRef>
              <c:f>Tables!$O$3:$O$53</c:f>
              <c:numCache>
                <c:formatCode>0.00</c:formatCode>
                <c:ptCount val="51"/>
                <c:pt idx="0">
                  <c:v>119.32179256060888</c:v>
                </c:pt>
                <c:pt idx="1">
                  <c:v>119.26376522367666</c:v>
                </c:pt>
                <c:pt idx="2">
                  <c:v>119.20458883056753</c:v>
                </c:pt>
                <c:pt idx="3">
                  <c:v>119.14426338128156</c:v>
                </c:pt>
                <c:pt idx="4">
                  <c:v>119.08278887581869</c:v>
                </c:pt>
                <c:pt idx="5">
                  <c:v>119.02016531417894</c:v>
                </c:pt>
                <c:pt idx="6">
                  <c:v>118.95639269636234</c:v>
                </c:pt>
                <c:pt idx="7">
                  <c:v>118.89147102236885</c:v>
                </c:pt>
                <c:pt idx="8">
                  <c:v>118.82540029219849</c:v>
                </c:pt>
                <c:pt idx="9">
                  <c:v>118.75818050585126</c:v>
                </c:pt>
                <c:pt idx="10">
                  <c:v>118.68981166332713</c:v>
                </c:pt>
                <c:pt idx="11">
                  <c:v>118.62029376462614</c:v>
                </c:pt>
                <c:pt idx="12">
                  <c:v>118.54962680974826</c:v>
                </c:pt>
                <c:pt idx="13">
                  <c:v>118.47781079869354</c:v>
                </c:pt>
                <c:pt idx="14">
                  <c:v>118.4048457314619</c:v>
                </c:pt>
                <c:pt idx="15">
                  <c:v>118.3307316080534</c:v>
                </c:pt>
                <c:pt idx="16">
                  <c:v>118.25546842846803</c:v>
                </c:pt>
                <c:pt idx="17">
                  <c:v>118.17905619270579</c:v>
                </c:pt>
                <c:pt idx="18">
                  <c:v>118.10149490076667</c:v>
                </c:pt>
                <c:pt idx="19">
                  <c:v>118.02278455265068</c:v>
                </c:pt>
                <c:pt idx="20">
                  <c:v>117.9429251483578</c:v>
                </c:pt>
                <c:pt idx="21">
                  <c:v>117.86191668788807</c:v>
                </c:pt>
                <c:pt idx="22">
                  <c:v>117.77975917124141</c:v>
                </c:pt>
                <c:pt idx="23">
                  <c:v>117.69645259841792</c:v>
                </c:pt>
                <c:pt idx="24">
                  <c:v>117.61199696941753</c:v>
                </c:pt>
                <c:pt idx="25">
                  <c:v>117.52639228424027</c:v>
                </c:pt>
                <c:pt idx="26">
                  <c:v>117.43963854288614</c:v>
                </c:pt>
                <c:pt idx="27">
                  <c:v>117.35173574535513</c:v>
                </c:pt>
                <c:pt idx="28">
                  <c:v>117.26268389164724</c:v>
                </c:pt>
                <c:pt idx="29">
                  <c:v>117.17248298176249</c:v>
                </c:pt>
                <c:pt idx="30">
                  <c:v>117.08113301570086</c:v>
                </c:pt>
                <c:pt idx="31">
                  <c:v>116.98863399346234</c:v>
                </c:pt>
                <c:pt idx="32">
                  <c:v>116.89498591504696</c:v>
                </c:pt>
                <c:pt idx="33">
                  <c:v>116.80018878045472</c:v>
                </c:pt>
                <c:pt idx="34">
                  <c:v>116.70424258968556</c:v>
                </c:pt>
                <c:pt idx="35">
                  <c:v>116.60714734273957</c:v>
                </c:pt>
                <c:pt idx="36">
                  <c:v>116.50890303961665</c:v>
                </c:pt>
                <c:pt idx="37">
                  <c:v>116.4095096803169</c:v>
                </c:pt>
                <c:pt idx="38">
                  <c:v>116.30896726484026</c:v>
                </c:pt>
                <c:pt idx="39">
                  <c:v>116.20727579318675</c:v>
                </c:pt>
                <c:pt idx="40">
                  <c:v>116.10443526535634</c:v>
                </c:pt>
                <c:pt idx="41">
                  <c:v>116.00044568134908</c:v>
                </c:pt>
                <c:pt idx="42">
                  <c:v>115.89530704116493</c:v>
                </c:pt>
                <c:pt idx="43">
                  <c:v>115.78901934480388</c:v>
                </c:pt>
                <c:pt idx="44">
                  <c:v>115.681582592266</c:v>
                </c:pt>
                <c:pt idx="45">
                  <c:v>115.57299678355122</c:v>
                </c:pt>
                <c:pt idx="46">
                  <c:v>115.46326191865957</c:v>
                </c:pt>
                <c:pt idx="47">
                  <c:v>115.35237799759105</c:v>
                </c:pt>
                <c:pt idx="48">
                  <c:v>115.24034502034561</c:v>
                </c:pt>
                <c:pt idx="49">
                  <c:v>115.12716298692337</c:v>
                </c:pt>
                <c:pt idx="50">
                  <c:v>115.01283189732422</c:v>
                </c:pt>
              </c:numCache>
            </c:numRef>
          </c:xVal>
          <c:yVal>
            <c:numRef>
              <c:f>Tables!$AC$3:$AC$53</c:f>
              <c:numCache>
                <c:formatCode>0.00</c:formatCode>
                <c:ptCount val="51"/>
                <c:pt idx="0">
                  <c:v>105.28054548710681</c:v>
                </c:pt>
                <c:pt idx="1">
                  <c:v>103.216221065791</c:v>
                </c:pt>
                <c:pt idx="2">
                  <c:v>101.2312937376027</c:v>
                </c:pt>
                <c:pt idx="3">
                  <c:v>99.321269327459248</c:v>
                </c:pt>
                <c:pt idx="4">
                  <c:v>97.48198656213593</c:v>
                </c:pt>
                <c:pt idx="5">
                  <c:v>95.70958680646072</c:v>
                </c:pt>
                <c:pt idx="6">
                  <c:v>94.000487042059646</c:v>
                </c:pt>
                <c:pt idx="7">
                  <c:v>92.351355690444564</c:v>
                </c:pt>
                <c:pt idx="8">
                  <c:v>90.759090937161048</c:v>
                </c:pt>
                <c:pt idx="9">
                  <c:v>89.220801260260004</c:v>
                </c:pt>
                <c:pt idx="10">
                  <c:v>87.733787905922341</c:v>
                </c:pt>
                <c:pt idx="11">
                  <c:v>86.29552908779246</c:v>
                </c:pt>
                <c:pt idx="12">
                  <c:v>84.903665715408721</c:v>
                </c:pt>
                <c:pt idx="13">
                  <c:v>83.555988481830795</c:v>
                </c:pt>
                <c:pt idx="14">
                  <c:v>82.250426161802196</c:v>
                </c:pt>
                <c:pt idx="15">
                  <c:v>80.985034990082156</c:v>
                </c:pt>
                <c:pt idx="16">
                  <c:v>79.757989005383948</c:v>
                </c:pt>
                <c:pt idx="17">
                  <c:v>78.567571259034921</c:v>
                </c:pt>
                <c:pt idx="18">
                  <c:v>77.412165799343242</c:v>
                </c:pt>
                <c:pt idx="19">
                  <c:v>76.29025035297596</c:v>
                </c:pt>
                <c:pt idx="20">
                  <c:v>75.200389633647717</c:v>
                </c:pt>
                <c:pt idx="21">
                  <c:v>74.141229216272407</c:v>
                </c:pt>
                <c:pt idx="22">
                  <c:v>73.111489921601958</c:v>
                </c:pt>
                <c:pt idx="23">
                  <c:v>72.109962662401927</c:v>
                </c:pt>
                <c:pt idx="24">
                  <c:v>71.135503707504597</c:v>
                </c:pt>
                <c:pt idx="25">
                  <c:v>70.187030324737876</c:v>
                </c:pt>
                <c:pt idx="26">
                  <c:v>69.263516767833423</c:v>
                </c:pt>
                <c:pt idx="27">
                  <c:v>68.363990576043378</c:v>
                </c:pt>
                <c:pt idx="28">
                  <c:v>67.487529158401799</c:v>
                </c:pt>
                <c:pt idx="29">
                  <c:v>66.633256637409374</c:v>
                </c:pt>
                <c:pt idx="30">
                  <c:v>65.800340929441745</c:v>
                </c:pt>
                <c:pt idx="31">
                  <c:v>64.987991041423953</c:v>
                </c:pt>
                <c:pt idx="32">
                  <c:v>64.195454565309035</c:v>
                </c:pt>
                <c:pt idx="33">
                  <c:v>63.422015353678795</c:v>
                </c:pt>
                <c:pt idx="34">
                  <c:v>62.6669913613731</c:v>
                </c:pt>
                <c:pt idx="35">
                  <c:v>61.929732639474594</c:v>
                </c:pt>
                <c:pt idx="36">
                  <c:v>61.209619469248139</c:v>
                </c:pt>
                <c:pt idx="37">
                  <c:v>60.506060624774022</c:v>
                </c:pt>
                <c:pt idx="38">
                  <c:v>59.818491754037964</c:v>
                </c:pt>
                <c:pt idx="39">
                  <c:v>59.146373869161138</c:v>
                </c:pt>
                <c:pt idx="40">
                  <c:v>58.489191937281561</c:v>
                </c:pt>
                <c:pt idx="41">
                  <c:v>57.846453564344401</c:v>
                </c:pt>
                <c:pt idx="42">
                  <c:v>57.217687764731963</c:v>
                </c:pt>
                <c:pt idx="43">
                  <c:v>56.602443810272476</c:v>
                </c:pt>
                <c:pt idx="44">
                  <c:v>56.000290152716389</c:v>
                </c:pt>
                <c:pt idx="45">
                  <c:v>55.410813414266741</c:v>
                </c:pt>
                <c:pt idx="46">
                  <c:v>54.833617441201461</c:v>
                </c:pt>
                <c:pt idx="47">
                  <c:v>54.26832241603443</c:v>
                </c:pt>
                <c:pt idx="48">
                  <c:v>53.714564024034082</c:v>
                </c:pt>
                <c:pt idx="49">
                  <c:v>53.171992670255968</c:v>
                </c:pt>
                <c:pt idx="50">
                  <c:v>52.640272743553403</c:v>
                </c:pt>
              </c:numCache>
            </c:numRef>
          </c:yVal>
          <c:smooth val="1"/>
        </c:ser>
        <c:ser>
          <c:idx val="2"/>
          <c:order val="3"/>
          <c:tx>
            <c:v>Dm=0.35</c:v>
          </c:tx>
          <c:spPr>
            <a:ln w="2857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marker>
            <c:symbol val="none"/>
          </c:marker>
          <c:xVal>
            <c:numRef>
              <c:f>Tables!$P$3:$P$53</c:f>
              <c:numCache>
                <c:formatCode>0.00</c:formatCode>
                <c:ptCount val="51"/>
                <c:pt idx="0">
                  <c:v>119.32179256060888</c:v>
                </c:pt>
                <c:pt idx="1">
                  <c:v>119.26376522367666</c:v>
                </c:pt>
                <c:pt idx="2">
                  <c:v>119.20458883056753</c:v>
                </c:pt>
                <c:pt idx="3">
                  <c:v>119.14426338128156</c:v>
                </c:pt>
                <c:pt idx="4">
                  <c:v>119.08278887581869</c:v>
                </c:pt>
                <c:pt idx="5">
                  <c:v>119.02016531417897</c:v>
                </c:pt>
                <c:pt idx="6">
                  <c:v>118.95639269636234</c:v>
                </c:pt>
                <c:pt idx="7">
                  <c:v>118.89147102236885</c:v>
                </c:pt>
                <c:pt idx="8">
                  <c:v>118.82540029219849</c:v>
                </c:pt>
                <c:pt idx="9">
                  <c:v>118.75818050585126</c:v>
                </c:pt>
                <c:pt idx="10">
                  <c:v>118.68981166332713</c:v>
                </c:pt>
                <c:pt idx="11">
                  <c:v>118.62029376462613</c:v>
                </c:pt>
                <c:pt idx="12">
                  <c:v>118.54962680974826</c:v>
                </c:pt>
                <c:pt idx="13">
                  <c:v>118.47781079869354</c:v>
                </c:pt>
                <c:pt idx="14">
                  <c:v>118.4048457314619</c:v>
                </c:pt>
                <c:pt idx="15">
                  <c:v>118.33073160805343</c:v>
                </c:pt>
                <c:pt idx="16">
                  <c:v>118.25546842846803</c:v>
                </c:pt>
                <c:pt idx="17">
                  <c:v>118.17905619270579</c:v>
                </c:pt>
                <c:pt idx="18">
                  <c:v>118.10149490076667</c:v>
                </c:pt>
                <c:pt idx="19">
                  <c:v>118.02278455265068</c:v>
                </c:pt>
                <c:pt idx="20">
                  <c:v>117.94292514835779</c:v>
                </c:pt>
                <c:pt idx="21">
                  <c:v>117.86191668788804</c:v>
                </c:pt>
                <c:pt idx="22">
                  <c:v>117.77975917124141</c:v>
                </c:pt>
                <c:pt idx="23">
                  <c:v>117.69645259841792</c:v>
                </c:pt>
                <c:pt idx="24">
                  <c:v>117.61199696941753</c:v>
                </c:pt>
                <c:pt idx="25">
                  <c:v>117.52639228424027</c:v>
                </c:pt>
                <c:pt idx="26">
                  <c:v>117.43963854288614</c:v>
                </c:pt>
                <c:pt idx="27">
                  <c:v>117.35173574535513</c:v>
                </c:pt>
                <c:pt idx="28">
                  <c:v>117.26268389164726</c:v>
                </c:pt>
                <c:pt idx="29">
                  <c:v>117.17248298176249</c:v>
                </c:pt>
                <c:pt idx="30">
                  <c:v>117.08113301570086</c:v>
                </c:pt>
                <c:pt idx="31">
                  <c:v>116.98863399346234</c:v>
                </c:pt>
                <c:pt idx="32">
                  <c:v>116.89498591504699</c:v>
                </c:pt>
                <c:pt idx="33">
                  <c:v>116.80018878045472</c:v>
                </c:pt>
                <c:pt idx="34">
                  <c:v>116.70424258968556</c:v>
                </c:pt>
                <c:pt idx="35">
                  <c:v>116.60714734273954</c:v>
                </c:pt>
                <c:pt idx="36">
                  <c:v>116.50890303961668</c:v>
                </c:pt>
                <c:pt idx="37">
                  <c:v>116.40950968031687</c:v>
                </c:pt>
                <c:pt idx="38">
                  <c:v>116.30896726484023</c:v>
                </c:pt>
                <c:pt idx="39">
                  <c:v>116.20727579318675</c:v>
                </c:pt>
                <c:pt idx="40">
                  <c:v>116.10443526535634</c:v>
                </c:pt>
                <c:pt idx="41">
                  <c:v>116.00044568134908</c:v>
                </c:pt>
                <c:pt idx="42">
                  <c:v>115.89530704116494</c:v>
                </c:pt>
                <c:pt idx="43">
                  <c:v>115.78901934480388</c:v>
                </c:pt>
                <c:pt idx="44">
                  <c:v>115.681582592266</c:v>
                </c:pt>
                <c:pt idx="45">
                  <c:v>115.5729967835512</c:v>
                </c:pt>
                <c:pt idx="46">
                  <c:v>115.46326191865957</c:v>
                </c:pt>
                <c:pt idx="47">
                  <c:v>115.35237799759108</c:v>
                </c:pt>
                <c:pt idx="48">
                  <c:v>115.24034502034567</c:v>
                </c:pt>
                <c:pt idx="49">
                  <c:v>115.12716298692337</c:v>
                </c:pt>
                <c:pt idx="50">
                  <c:v>115.01283189732423</c:v>
                </c:pt>
              </c:numCache>
            </c:numRef>
          </c:xVal>
          <c:yVal>
            <c:numRef>
              <c:f>Tables!$AD$3:$AD$53</c:f>
              <c:numCache>
                <c:formatCode>0.00</c:formatCode>
                <c:ptCount val="51"/>
                <c:pt idx="0">
                  <c:v>90.240467560377255</c:v>
                </c:pt>
                <c:pt idx="1">
                  <c:v>88.471046627820854</c:v>
                </c:pt>
                <c:pt idx="2">
                  <c:v>86.769680346516594</c:v>
                </c:pt>
                <c:pt idx="3">
                  <c:v>85.132516566393647</c:v>
                </c:pt>
                <c:pt idx="4">
                  <c:v>83.555988481830809</c:v>
                </c:pt>
                <c:pt idx="5">
                  <c:v>82.036788691252056</c:v>
                </c:pt>
                <c:pt idx="6">
                  <c:v>80.571846036051127</c:v>
                </c:pt>
                <c:pt idx="7">
                  <c:v>79.158304877523918</c:v>
                </c:pt>
                <c:pt idx="8">
                  <c:v>77.793506517566613</c:v>
                </c:pt>
                <c:pt idx="9">
                  <c:v>76.474972508794281</c:v>
                </c:pt>
                <c:pt idx="10">
                  <c:v>75.200389633647717</c:v>
                </c:pt>
                <c:pt idx="11">
                  <c:v>73.967596360964976</c:v>
                </c:pt>
                <c:pt idx="12">
                  <c:v>72.774570613207487</c:v>
                </c:pt>
                <c:pt idx="13">
                  <c:v>71.61941869871211</c:v>
                </c:pt>
                <c:pt idx="14">
                  <c:v>70.500365281544745</c:v>
                </c:pt>
                <c:pt idx="15">
                  <c:v>69.415744277213292</c:v>
                </c:pt>
                <c:pt idx="16">
                  <c:v>68.363990576043378</c:v>
                </c:pt>
                <c:pt idx="17">
                  <c:v>67.343632507744232</c:v>
                </c:pt>
                <c:pt idx="18">
                  <c:v>66.353284970865644</c:v>
                </c:pt>
                <c:pt idx="19">
                  <c:v>65.391643159693672</c:v>
                </c:pt>
                <c:pt idx="20">
                  <c:v>64.457476828840896</c:v>
                </c:pt>
                <c:pt idx="21">
                  <c:v>63.549625042519203</c:v>
                </c:pt>
                <c:pt idx="22">
                  <c:v>62.6669913613731</c:v>
                </c:pt>
                <c:pt idx="23">
                  <c:v>61.808539424915928</c:v>
                </c:pt>
                <c:pt idx="24">
                  <c:v>60.973288892146805</c:v>
                </c:pt>
                <c:pt idx="25">
                  <c:v>60.160311706918179</c:v>
                </c:pt>
                <c:pt idx="26">
                  <c:v>59.368728658142935</c:v>
                </c:pt>
                <c:pt idx="27">
                  <c:v>58.597706208037188</c:v>
                </c:pt>
                <c:pt idx="28">
                  <c:v>57.846453564344401</c:v>
                </c:pt>
                <c:pt idx="29">
                  <c:v>57.114219974922321</c:v>
                </c:pt>
                <c:pt idx="30">
                  <c:v>56.400292225235788</c:v>
                </c:pt>
                <c:pt idx="31">
                  <c:v>55.703992321220532</c:v>
                </c:pt>
                <c:pt idx="32">
                  <c:v>55.024675341693452</c:v>
                </c:pt>
                <c:pt idx="33">
                  <c:v>54.361727446010399</c:v>
                </c:pt>
                <c:pt idx="34">
                  <c:v>53.714564024034082</c:v>
                </c:pt>
                <c:pt idx="35">
                  <c:v>53.082627976692507</c:v>
                </c:pt>
                <c:pt idx="36">
                  <c:v>52.46538811649841</c:v>
                </c:pt>
                <c:pt idx="37">
                  <c:v>51.862337678377742</c:v>
                </c:pt>
                <c:pt idx="38">
                  <c:v>51.272992932032537</c:v>
                </c:pt>
                <c:pt idx="39">
                  <c:v>50.696891887852402</c:v>
                </c:pt>
                <c:pt idx="40">
                  <c:v>50.133593089098476</c:v>
                </c:pt>
                <c:pt idx="41">
                  <c:v>49.582674483723778</c:v>
                </c:pt>
                <c:pt idx="42">
                  <c:v>49.043732369770261</c:v>
                </c:pt>
                <c:pt idx="43">
                  <c:v>48.516380408804977</c:v>
                </c:pt>
                <c:pt idx="44">
                  <c:v>48.000248702328328</c:v>
                </c:pt>
                <c:pt idx="45">
                  <c:v>47.494982926514346</c:v>
                </c:pt>
                <c:pt idx="46">
                  <c:v>47.000243521029823</c:v>
                </c:pt>
                <c:pt idx="47">
                  <c:v>46.515704928029521</c:v>
                </c:pt>
                <c:pt idx="48">
                  <c:v>46.041054877743505</c:v>
                </c:pt>
                <c:pt idx="49">
                  <c:v>45.575993717362259</c:v>
                </c:pt>
                <c:pt idx="50">
                  <c:v>45.120233780188627</c:v>
                </c:pt>
              </c:numCache>
            </c:numRef>
          </c:yVal>
          <c:smooth val="1"/>
        </c:ser>
        <c:ser>
          <c:idx val="3"/>
          <c:order val="4"/>
          <c:tx>
            <c:v>Dm=0.40</c:v>
          </c:tx>
          <c:spPr>
            <a:ln w="28575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Tables!$Q$3:$Q$53</c:f>
              <c:numCache>
                <c:formatCode>0.00</c:formatCode>
                <c:ptCount val="51"/>
                <c:pt idx="0">
                  <c:v>119.32179256060888</c:v>
                </c:pt>
                <c:pt idx="1">
                  <c:v>119.26376522367663</c:v>
                </c:pt>
                <c:pt idx="2">
                  <c:v>119.20458883056753</c:v>
                </c:pt>
                <c:pt idx="3">
                  <c:v>119.14426338128156</c:v>
                </c:pt>
                <c:pt idx="4">
                  <c:v>119.08278887581869</c:v>
                </c:pt>
                <c:pt idx="5">
                  <c:v>119.02016531417894</c:v>
                </c:pt>
                <c:pt idx="6">
                  <c:v>118.95639269636234</c:v>
                </c:pt>
                <c:pt idx="7">
                  <c:v>118.89147102236885</c:v>
                </c:pt>
                <c:pt idx="8">
                  <c:v>118.82540029219849</c:v>
                </c:pt>
                <c:pt idx="9">
                  <c:v>118.75818050585126</c:v>
                </c:pt>
                <c:pt idx="10">
                  <c:v>118.68981166332713</c:v>
                </c:pt>
                <c:pt idx="11">
                  <c:v>118.62029376462614</c:v>
                </c:pt>
                <c:pt idx="12">
                  <c:v>118.54962680974826</c:v>
                </c:pt>
                <c:pt idx="13">
                  <c:v>118.47781079869354</c:v>
                </c:pt>
                <c:pt idx="14">
                  <c:v>118.4048457314619</c:v>
                </c:pt>
                <c:pt idx="15">
                  <c:v>118.33073160805343</c:v>
                </c:pt>
                <c:pt idx="16">
                  <c:v>118.25546842846803</c:v>
                </c:pt>
                <c:pt idx="17">
                  <c:v>118.17905619270579</c:v>
                </c:pt>
                <c:pt idx="18">
                  <c:v>118.10149490076667</c:v>
                </c:pt>
                <c:pt idx="19">
                  <c:v>118.02278455265068</c:v>
                </c:pt>
                <c:pt idx="20">
                  <c:v>117.9429251483578</c:v>
                </c:pt>
                <c:pt idx="21">
                  <c:v>117.86191668788804</c:v>
                </c:pt>
                <c:pt idx="22">
                  <c:v>117.77975917124141</c:v>
                </c:pt>
                <c:pt idx="23">
                  <c:v>117.69645259841791</c:v>
                </c:pt>
                <c:pt idx="24">
                  <c:v>117.61199696941753</c:v>
                </c:pt>
                <c:pt idx="25">
                  <c:v>117.5263922842403</c:v>
                </c:pt>
                <c:pt idx="26">
                  <c:v>117.43963854288614</c:v>
                </c:pt>
                <c:pt idx="27">
                  <c:v>117.35173574535513</c:v>
                </c:pt>
                <c:pt idx="28">
                  <c:v>117.26268389164724</c:v>
                </c:pt>
                <c:pt idx="29">
                  <c:v>117.17248298176251</c:v>
                </c:pt>
                <c:pt idx="30">
                  <c:v>117.08113301570087</c:v>
                </c:pt>
                <c:pt idx="31">
                  <c:v>116.98863399346234</c:v>
                </c:pt>
                <c:pt idx="32">
                  <c:v>116.89498591504696</c:v>
                </c:pt>
                <c:pt idx="33">
                  <c:v>116.80018878045469</c:v>
                </c:pt>
                <c:pt idx="34">
                  <c:v>116.70424258968556</c:v>
                </c:pt>
                <c:pt idx="35">
                  <c:v>116.60714734273957</c:v>
                </c:pt>
                <c:pt idx="36">
                  <c:v>116.50890303961665</c:v>
                </c:pt>
                <c:pt idx="37">
                  <c:v>116.40950968031687</c:v>
                </c:pt>
                <c:pt idx="38">
                  <c:v>116.30896726484023</c:v>
                </c:pt>
                <c:pt idx="39">
                  <c:v>116.20727579318672</c:v>
                </c:pt>
                <c:pt idx="40">
                  <c:v>116.10443526535634</c:v>
                </c:pt>
                <c:pt idx="41">
                  <c:v>116.00044568134905</c:v>
                </c:pt>
                <c:pt idx="42">
                  <c:v>115.89530704116493</c:v>
                </c:pt>
                <c:pt idx="43">
                  <c:v>115.7890193448039</c:v>
                </c:pt>
                <c:pt idx="44">
                  <c:v>115.68158259226595</c:v>
                </c:pt>
                <c:pt idx="45">
                  <c:v>115.5729967835512</c:v>
                </c:pt>
                <c:pt idx="46">
                  <c:v>115.4632619186596</c:v>
                </c:pt>
                <c:pt idx="47">
                  <c:v>115.35237799759108</c:v>
                </c:pt>
                <c:pt idx="48">
                  <c:v>115.24034502034567</c:v>
                </c:pt>
                <c:pt idx="49">
                  <c:v>115.12716298692341</c:v>
                </c:pt>
                <c:pt idx="50">
                  <c:v>115.01283189732422</c:v>
                </c:pt>
              </c:numCache>
            </c:numRef>
          </c:xVal>
          <c:yVal>
            <c:numRef>
              <c:f>Tables!$AE$3:$AE$53</c:f>
              <c:numCache>
                <c:formatCode>0.00</c:formatCode>
                <c:ptCount val="51"/>
                <c:pt idx="0">
                  <c:v>78.960409115330108</c:v>
                </c:pt>
                <c:pt idx="1">
                  <c:v>77.412165799343242</c:v>
                </c:pt>
                <c:pt idx="2">
                  <c:v>75.923470303202024</c:v>
                </c:pt>
                <c:pt idx="3">
                  <c:v>74.490951995594443</c:v>
                </c:pt>
                <c:pt idx="4">
                  <c:v>73.111489921601958</c:v>
                </c:pt>
                <c:pt idx="5">
                  <c:v>71.782190104845554</c:v>
                </c:pt>
                <c:pt idx="6">
                  <c:v>70.500365281544745</c:v>
                </c:pt>
                <c:pt idx="7">
                  <c:v>69.263516767833423</c:v>
                </c:pt>
                <c:pt idx="8">
                  <c:v>68.069318202870789</c:v>
                </c:pt>
                <c:pt idx="9">
                  <c:v>66.915600945194996</c:v>
                </c:pt>
                <c:pt idx="10">
                  <c:v>65.800340929441759</c:v>
                </c:pt>
                <c:pt idx="11">
                  <c:v>64.721646815844352</c:v>
                </c:pt>
                <c:pt idx="12">
                  <c:v>63.677749286556541</c:v>
                </c:pt>
                <c:pt idx="13">
                  <c:v>62.6669913613731</c:v>
                </c:pt>
                <c:pt idx="14">
                  <c:v>61.687819621351643</c:v>
                </c:pt>
                <c:pt idx="15">
                  <c:v>60.738776242561627</c:v>
                </c:pt>
                <c:pt idx="16">
                  <c:v>59.81849175403795</c:v>
                </c:pt>
                <c:pt idx="17">
                  <c:v>58.925678444276201</c:v>
                </c:pt>
                <c:pt idx="18">
                  <c:v>58.059124349507435</c:v>
                </c:pt>
                <c:pt idx="19">
                  <c:v>57.21768776473197</c:v>
                </c:pt>
                <c:pt idx="20">
                  <c:v>56.400292225235788</c:v>
                </c:pt>
                <c:pt idx="21">
                  <c:v>55.605921912204302</c:v>
                </c:pt>
                <c:pt idx="22">
                  <c:v>54.833617441201469</c:v>
                </c:pt>
                <c:pt idx="23">
                  <c:v>54.082471996801445</c:v>
                </c:pt>
                <c:pt idx="24">
                  <c:v>53.351627780628448</c:v>
                </c:pt>
                <c:pt idx="25">
                  <c:v>52.64027274355341</c:v>
                </c:pt>
                <c:pt idx="26">
                  <c:v>51.947637575875063</c:v>
                </c:pt>
                <c:pt idx="27">
                  <c:v>51.272992932032537</c:v>
                </c:pt>
                <c:pt idx="28">
                  <c:v>50.615646868801349</c:v>
                </c:pt>
                <c:pt idx="29">
                  <c:v>49.974942478057038</c:v>
                </c:pt>
                <c:pt idx="30">
                  <c:v>49.350255697081316</c:v>
                </c:pt>
                <c:pt idx="31">
                  <c:v>48.740993281067972</c:v>
                </c:pt>
                <c:pt idx="32">
                  <c:v>48.146590923981776</c:v>
                </c:pt>
                <c:pt idx="33">
                  <c:v>47.566511515259101</c:v>
                </c:pt>
                <c:pt idx="34">
                  <c:v>47.000243521029823</c:v>
                </c:pt>
                <c:pt idx="35">
                  <c:v>46.447299479605945</c:v>
                </c:pt>
                <c:pt idx="36">
                  <c:v>45.907214601936104</c:v>
                </c:pt>
                <c:pt idx="37">
                  <c:v>45.379545468580517</c:v>
                </c:pt>
                <c:pt idx="38">
                  <c:v>44.863868815528477</c:v>
                </c:pt>
                <c:pt idx="39">
                  <c:v>44.35978040187085</c:v>
                </c:pt>
                <c:pt idx="40">
                  <c:v>43.866893952961171</c:v>
                </c:pt>
                <c:pt idx="41">
                  <c:v>43.384840173258297</c:v>
                </c:pt>
                <c:pt idx="42">
                  <c:v>42.913265823548976</c:v>
                </c:pt>
                <c:pt idx="43">
                  <c:v>42.451832857704353</c:v>
                </c:pt>
                <c:pt idx="44">
                  <c:v>42.000217614537291</c:v>
                </c:pt>
                <c:pt idx="45">
                  <c:v>41.558110060700059</c:v>
                </c:pt>
                <c:pt idx="46">
                  <c:v>41.125213080901098</c:v>
                </c:pt>
                <c:pt idx="47">
                  <c:v>40.701241812025827</c:v>
                </c:pt>
                <c:pt idx="48">
                  <c:v>40.285923018025571</c:v>
                </c:pt>
                <c:pt idx="49">
                  <c:v>39.878994502691974</c:v>
                </c:pt>
                <c:pt idx="50">
                  <c:v>39.480204557665054</c:v>
                </c:pt>
              </c:numCache>
            </c:numRef>
          </c:yVal>
          <c:smooth val="1"/>
        </c:ser>
        <c:ser>
          <c:idx val="4"/>
          <c:order val="5"/>
          <c:tx>
            <c:v>Dm=0.45</c:v>
          </c:tx>
          <c:spPr>
            <a:ln w="28575">
              <a:solidFill>
                <a:srgbClr val="7030A0"/>
              </a:solidFill>
            </a:ln>
            <a:effectLst/>
          </c:spPr>
          <c:marker>
            <c:symbol val="none"/>
          </c:marker>
          <c:xVal>
            <c:numRef>
              <c:f>Tables!$R$3:$R$53</c:f>
              <c:numCache>
                <c:formatCode>0.00</c:formatCode>
                <c:ptCount val="51"/>
                <c:pt idx="0">
                  <c:v>119.32179256060888</c:v>
                </c:pt>
                <c:pt idx="1">
                  <c:v>119.26376522367666</c:v>
                </c:pt>
                <c:pt idx="2">
                  <c:v>119.20458883056753</c:v>
                </c:pt>
                <c:pt idx="3">
                  <c:v>119.14426338128156</c:v>
                </c:pt>
                <c:pt idx="4">
                  <c:v>119.08278887581869</c:v>
                </c:pt>
                <c:pt idx="5">
                  <c:v>119.02016531417897</c:v>
                </c:pt>
                <c:pt idx="6">
                  <c:v>118.95639269636234</c:v>
                </c:pt>
                <c:pt idx="7">
                  <c:v>118.89147102236885</c:v>
                </c:pt>
                <c:pt idx="8">
                  <c:v>118.82540029219849</c:v>
                </c:pt>
                <c:pt idx="9">
                  <c:v>118.75818050585126</c:v>
                </c:pt>
                <c:pt idx="10">
                  <c:v>118.68981166332713</c:v>
                </c:pt>
                <c:pt idx="11">
                  <c:v>118.62029376462614</c:v>
                </c:pt>
                <c:pt idx="12">
                  <c:v>118.54962680974826</c:v>
                </c:pt>
                <c:pt idx="13">
                  <c:v>118.47781079869354</c:v>
                </c:pt>
                <c:pt idx="14">
                  <c:v>118.4048457314619</c:v>
                </c:pt>
                <c:pt idx="15">
                  <c:v>118.3307316080534</c:v>
                </c:pt>
                <c:pt idx="16">
                  <c:v>118.25546842846803</c:v>
                </c:pt>
                <c:pt idx="17">
                  <c:v>118.17905619270579</c:v>
                </c:pt>
                <c:pt idx="18">
                  <c:v>118.10149490076667</c:v>
                </c:pt>
                <c:pt idx="19">
                  <c:v>118.02278455265065</c:v>
                </c:pt>
                <c:pt idx="20">
                  <c:v>117.9429251483578</c:v>
                </c:pt>
                <c:pt idx="21">
                  <c:v>117.86191668788804</c:v>
                </c:pt>
                <c:pt idx="22">
                  <c:v>117.77975917124141</c:v>
                </c:pt>
                <c:pt idx="23">
                  <c:v>117.69645259841792</c:v>
                </c:pt>
                <c:pt idx="24">
                  <c:v>117.61199696941753</c:v>
                </c:pt>
                <c:pt idx="25">
                  <c:v>117.5263922842403</c:v>
                </c:pt>
                <c:pt idx="26">
                  <c:v>117.43963854288614</c:v>
                </c:pt>
                <c:pt idx="27">
                  <c:v>117.35173574535513</c:v>
                </c:pt>
                <c:pt idx="28">
                  <c:v>117.26268389164726</c:v>
                </c:pt>
                <c:pt idx="29">
                  <c:v>117.17248298176247</c:v>
                </c:pt>
                <c:pt idx="30">
                  <c:v>117.08113301570086</c:v>
                </c:pt>
                <c:pt idx="31">
                  <c:v>116.98863399346234</c:v>
                </c:pt>
                <c:pt idx="32">
                  <c:v>116.89498591504696</c:v>
                </c:pt>
                <c:pt idx="33">
                  <c:v>116.80018878045472</c:v>
                </c:pt>
                <c:pt idx="34">
                  <c:v>116.70424258968556</c:v>
                </c:pt>
                <c:pt idx="35">
                  <c:v>116.60714734273954</c:v>
                </c:pt>
                <c:pt idx="36">
                  <c:v>116.50890303961668</c:v>
                </c:pt>
                <c:pt idx="37">
                  <c:v>116.40950968031687</c:v>
                </c:pt>
                <c:pt idx="38">
                  <c:v>116.30896726484021</c:v>
                </c:pt>
                <c:pt idx="39">
                  <c:v>116.20727579318672</c:v>
                </c:pt>
                <c:pt idx="40">
                  <c:v>116.10443526535634</c:v>
                </c:pt>
                <c:pt idx="41">
                  <c:v>116.00044568134908</c:v>
                </c:pt>
                <c:pt idx="42">
                  <c:v>115.89530704116494</c:v>
                </c:pt>
                <c:pt idx="43">
                  <c:v>115.7890193448039</c:v>
                </c:pt>
                <c:pt idx="44">
                  <c:v>115.68158259226595</c:v>
                </c:pt>
                <c:pt idx="45">
                  <c:v>115.57299678355122</c:v>
                </c:pt>
                <c:pt idx="46">
                  <c:v>115.4632619186596</c:v>
                </c:pt>
                <c:pt idx="47">
                  <c:v>115.35237799759102</c:v>
                </c:pt>
                <c:pt idx="48">
                  <c:v>115.24034502034567</c:v>
                </c:pt>
                <c:pt idx="49">
                  <c:v>115.12716298692337</c:v>
                </c:pt>
                <c:pt idx="50">
                  <c:v>115.01283189732422</c:v>
                </c:pt>
              </c:numCache>
            </c:numRef>
          </c:xVal>
          <c:yVal>
            <c:numRef>
              <c:f>Tables!$AF$3:$AF$53</c:f>
              <c:numCache>
                <c:formatCode>0.00</c:formatCode>
                <c:ptCount val="51"/>
                <c:pt idx="0">
                  <c:v>70.187030324737876</c:v>
                </c:pt>
                <c:pt idx="1">
                  <c:v>68.81081404386066</c:v>
                </c:pt>
                <c:pt idx="2">
                  <c:v>67.487529158401813</c:v>
                </c:pt>
                <c:pt idx="3">
                  <c:v>66.214179551639504</c:v>
                </c:pt>
                <c:pt idx="4">
                  <c:v>64.987991041423967</c:v>
                </c:pt>
                <c:pt idx="5">
                  <c:v>63.806391204307154</c:v>
                </c:pt>
                <c:pt idx="6">
                  <c:v>62.6669913613731</c:v>
                </c:pt>
                <c:pt idx="7">
                  <c:v>61.56757046029638</c:v>
                </c:pt>
                <c:pt idx="8">
                  <c:v>60.50606062477403</c:v>
                </c:pt>
                <c:pt idx="9">
                  <c:v>59.480534173506669</c:v>
                </c:pt>
                <c:pt idx="10">
                  <c:v>58.489191937281561</c:v>
                </c:pt>
                <c:pt idx="11">
                  <c:v>57.53035272519498</c:v>
                </c:pt>
                <c:pt idx="12">
                  <c:v>56.602443810272483</c:v>
                </c:pt>
                <c:pt idx="13">
                  <c:v>55.703992321220532</c:v>
                </c:pt>
                <c:pt idx="14">
                  <c:v>54.833617441201461</c:v>
                </c:pt>
                <c:pt idx="15">
                  <c:v>53.990023326721449</c:v>
                </c:pt>
                <c:pt idx="16">
                  <c:v>53.171992670255968</c:v>
                </c:pt>
                <c:pt idx="17">
                  <c:v>52.378380839356616</c:v>
                </c:pt>
                <c:pt idx="18">
                  <c:v>51.608110532895502</c:v>
                </c:pt>
                <c:pt idx="19">
                  <c:v>50.860166901983973</c:v>
                </c:pt>
                <c:pt idx="20">
                  <c:v>50.133593089098483</c:v>
                </c:pt>
                <c:pt idx="21">
                  <c:v>49.4274861441816</c:v>
                </c:pt>
                <c:pt idx="22">
                  <c:v>48.740993281067972</c:v>
                </c:pt>
                <c:pt idx="23">
                  <c:v>48.073308441601284</c:v>
                </c:pt>
                <c:pt idx="24">
                  <c:v>47.423669138336408</c:v>
                </c:pt>
                <c:pt idx="25">
                  <c:v>46.791353549825253</c:v>
                </c:pt>
                <c:pt idx="26">
                  <c:v>46.175677845222282</c:v>
                </c:pt>
                <c:pt idx="27">
                  <c:v>45.575993717362259</c:v>
                </c:pt>
                <c:pt idx="28">
                  <c:v>44.991686105601197</c:v>
                </c:pt>
                <c:pt idx="29">
                  <c:v>44.422171091606252</c:v>
                </c:pt>
                <c:pt idx="30">
                  <c:v>43.866893952961171</c:v>
                </c:pt>
                <c:pt idx="31">
                  <c:v>43.325327360949309</c:v>
                </c:pt>
                <c:pt idx="32">
                  <c:v>42.796969710206021</c:v>
                </c:pt>
                <c:pt idx="33">
                  <c:v>42.281343569119201</c:v>
                </c:pt>
                <c:pt idx="34">
                  <c:v>41.777994240915405</c:v>
                </c:pt>
                <c:pt idx="35">
                  <c:v>41.286488426316403</c:v>
                </c:pt>
                <c:pt idx="36">
                  <c:v>40.806412979498759</c:v>
                </c:pt>
                <c:pt idx="37">
                  <c:v>40.337373749849355</c:v>
                </c:pt>
                <c:pt idx="38">
                  <c:v>39.878994502691974</c:v>
                </c:pt>
                <c:pt idx="39">
                  <c:v>39.43091591277409</c:v>
                </c:pt>
                <c:pt idx="40">
                  <c:v>38.992794624854369</c:v>
                </c:pt>
                <c:pt idx="41">
                  <c:v>38.564302376229605</c:v>
                </c:pt>
                <c:pt idx="42">
                  <c:v>38.14512517648798</c:v>
                </c:pt>
                <c:pt idx="43">
                  <c:v>37.734962540181655</c:v>
                </c:pt>
                <c:pt idx="44">
                  <c:v>37.33352676847759</c:v>
                </c:pt>
                <c:pt idx="45">
                  <c:v>36.94054227617783</c:v>
                </c:pt>
                <c:pt idx="46">
                  <c:v>36.555744960800979</c:v>
                </c:pt>
                <c:pt idx="47">
                  <c:v>36.178881610689622</c:v>
                </c:pt>
                <c:pt idx="48">
                  <c:v>35.809709349356062</c:v>
                </c:pt>
                <c:pt idx="49">
                  <c:v>35.447995113503978</c:v>
                </c:pt>
                <c:pt idx="50">
                  <c:v>35.093515162368938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13496"/>
        <c:axId val="464008008"/>
      </c:scatterChart>
      <c:valAx>
        <c:axId val="464013496"/>
        <c:scaling>
          <c:orientation val="minMax"/>
          <c:max val="120"/>
          <c:min val="114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(kW)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8008"/>
        <c:crosses val="autoZero"/>
        <c:crossBetween val="midCat"/>
      </c:valAx>
      <c:valAx>
        <c:axId val="4640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Blade Height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13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62136443199195"/>
          <c:y val="0.24999840750243299"/>
          <c:w val="0.18762571058521299"/>
          <c:h val="0.50899194904007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111760</xdr:colOff>
      <xdr:row>1</xdr:row>
      <xdr:rowOff>10160</xdr:rowOff>
    </xdr:from>
    <xdr:to>
      <xdr:col>19</xdr:col>
      <xdr:colOff>365760</xdr:colOff>
      <xdr:row>15</xdr:row>
      <xdr:rowOff>142240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0</xdr:row>
      <xdr:rowOff>202564</xdr:rowOff>
    </xdr:from>
    <xdr:to>
      <xdr:col>10</xdr:col>
      <xdr:colOff>365760</xdr:colOff>
      <xdr:row>15</xdr:row>
      <xdr:rowOff>111759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659130</xdr:colOff>
      <xdr:row>16</xdr:row>
      <xdr:rowOff>1905</xdr:rowOff>
    </xdr:from>
    <xdr:to>
      <xdr:col>10</xdr:col>
      <xdr:colOff>371475</xdr:colOff>
      <xdr:row>29</xdr:row>
      <xdr:rowOff>192405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145415</xdr:colOff>
      <xdr:row>16</xdr:row>
      <xdr:rowOff>12065</xdr:rowOff>
    </xdr:from>
    <xdr:to>
      <xdr:col>19</xdr:col>
      <xdr:colOff>361315</xdr:colOff>
      <xdr:row>29</xdr:row>
      <xdr:rowOff>202565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3175</xdr:colOff>
      <xdr:row>30</xdr:row>
      <xdr:rowOff>202564</xdr:rowOff>
    </xdr:from>
    <xdr:to>
      <xdr:col>10</xdr:col>
      <xdr:colOff>355600</xdr:colOff>
      <xdr:row>45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111760</xdr:colOff>
      <xdr:row>31</xdr:row>
      <xdr:rowOff>10160</xdr:rowOff>
    </xdr:from>
    <xdr:to>
      <xdr:col>19</xdr:col>
      <xdr:colOff>406400</xdr:colOff>
      <xdr:row>45</xdr:row>
      <xdr:rowOff>20320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"/>
  <sheetViews>
    <sheetView tabSelected="1" zoomScale="70" zoomScaleNormal="70" zoomScalePageLayoutView="70" workbookViewId="0">
      <selection activeCell="M3" sqref="M3"/>
    </sheetView>
  </sheetViews>
  <sheetFormatPr defaultColWidth="8.84765625" defaultRowHeight="15.6" x14ac:dyDescent="0.6"/>
  <cols>
    <col min="1" max="1" width="7.34765625" customWidth="1"/>
    <col min="2" max="2" width="7.1484375" bestFit="1" customWidth="1"/>
    <col min="6" max="9" width="6.34765625" bestFit="1" customWidth="1"/>
    <col min="10" max="10" width="7" bestFit="1" customWidth="1"/>
    <col min="11" max="11" width="5.84765625" bestFit="1" customWidth="1"/>
    <col min="13" max="18" width="9.34765625" bestFit="1" customWidth="1"/>
    <col min="20" max="25" width="6.6484375" bestFit="1" customWidth="1"/>
  </cols>
  <sheetData>
    <row r="1" spans="1:42" ht="15.9" thickBot="1" x14ac:dyDescent="0.65">
      <c r="F1" s="37" t="s">
        <v>42</v>
      </c>
      <c r="G1" s="37"/>
      <c r="H1" s="37"/>
      <c r="I1" s="37"/>
      <c r="J1" s="37"/>
      <c r="N1" s="37" t="s">
        <v>43</v>
      </c>
      <c r="O1" s="37"/>
      <c r="P1" s="37"/>
      <c r="Q1" s="37"/>
      <c r="U1" s="38" t="s">
        <v>44</v>
      </c>
      <c r="V1" s="38"/>
      <c r="W1" s="38"/>
      <c r="X1" s="38"/>
      <c r="AB1" s="37" t="s">
        <v>51</v>
      </c>
      <c r="AC1" s="37"/>
      <c r="AD1" s="37"/>
      <c r="AE1" s="37"/>
      <c r="AI1" s="36" t="s">
        <v>52</v>
      </c>
      <c r="AJ1" s="36"/>
      <c r="AK1" s="36"/>
      <c r="AL1" s="36"/>
      <c r="AM1" s="36"/>
      <c r="AN1" s="36"/>
      <c r="AO1" s="36"/>
    </row>
    <row r="2" spans="1:42" ht="15.9" thickBot="1" x14ac:dyDescent="0.65">
      <c r="E2" s="7" t="s">
        <v>1</v>
      </c>
      <c r="F2" s="8">
        <f>0.2</f>
        <v>0.2</v>
      </c>
      <c r="G2" s="8">
        <f>F2+0.05</f>
        <v>0.25</v>
      </c>
      <c r="H2" s="8">
        <f t="shared" ref="H2:K2" si="0">G2+0.05</f>
        <v>0.3</v>
      </c>
      <c r="I2" s="8">
        <f t="shared" si="0"/>
        <v>0.35</v>
      </c>
      <c r="J2" s="8">
        <f t="shared" si="0"/>
        <v>0.39999999999999997</v>
      </c>
      <c r="K2" s="9">
        <f t="shared" si="0"/>
        <v>0.44999999999999996</v>
      </c>
      <c r="M2" s="26" t="s">
        <v>17</v>
      </c>
      <c r="N2" s="16" t="s">
        <v>18</v>
      </c>
      <c r="O2" s="16" t="s">
        <v>19</v>
      </c>
      <c r="P2" s="16" t="s">
        <v>20</v>
      </c>
      <c r="Q2" s="16" t="s">
        <v>21</v>
      </c>
      <c r="R2" s="17" t="s">
        <v>22</v>
      </c>
      <c r="T2" s="26" t="s">
        <v>45</v>
      </c>
      <c r="U2" s="16" t="s">
        <v>46</v>
      </c>
      <c r="V2" s="16" t="s">
        <v>47</v>
      </c>
      <c r="W2" s="16" t="s">
        <v>48</v>
      </c>
      <c r="X2" s="16" t="s">
        <v>49</v>
      </c>
      <c r="Y2" s="17" t="s">
        <v>50</v>
      </c>
      <c r="AA2" s="26" t="s">
        <v>3</v>
      </c>
      <c r="AB2" s="16" t="s">
        <v>4</v>
      </c>
      <c r="AC2" s="16" t="s">
        <v>5</v>
      </c>
      <c r="AD2" s="16" t="s">
        <v>6</v>
      </c>
      <c r="AE2" s="16" t="s">
        <v>7</v>
      </c>
      <c r="AF2" s="17" t="s">
        <v>8</v>
      </c>
      <c r="AH2" s="34" t="s">
        <v>15</v>
      </c>
      <c r="AI2" s="29" t="s">
        <v>9</v>
      </c>
      <c r="AJ2" s="29"/>
      <c r="AK2" s="29" t="s">
        <v>12</v>
      </c>
      <c r="AL2" s="29"/>
      <c r="AM2" s="29" t="s">
        <v>10</v>
      </c>
      <c r="AN2" s="29"/>
      <c r="AO2" s="29" t="s">
        <v>14</v>
      </c>
      <c r="AP2" s="30"/>
    </row>
    <row r="3" spans="1:42" ht="15.9" thickBot="1" x14ac:dyDescent="0.65">
      <c r="A3" s="31" t="s">
        <v>23</v>
      </c>
      <c r="B3" s="32"/>
      <c r="C3" s="33"/>
      <c r="E3" s="10">
        <v>50</v>
      </c>
      <c r="F3" s="14">
        <f>2*$E3*30/($B$13*F$2*PI())</f>
        <v>11936.62073189215</v>
      </c>
      <c r="G3" s="14">
        <f t="shared" ref="F3:K12" si="1">2*$E3*30/($B$13*G$2*PI())</f>
        <v>9549.2965855137209</v>
      </c>
      <c r="H3" s="14">
        <f t="shared" si="1"/>
        <v>7957.7471545947674</v>
      </c>
      <c r="I3" s="14">
        <f t="shared" si="1"/>
        <v>6820.9261325098014</v>
      </c>
      <c r="J3" s="14">
        <f t="shared" si="1"/>
        <v>5968.3103659460749</v>
      </c>
      <c r="K3" s="14">
        <f t="shared" si="1"/>
        <v>5305.1647697298449</v>
      </c>
      <c r="M3" s="6">
        <f>$B$10*($B$24+0.5*(($E3^2)-($B$10/($B$20*(PI()/4*((F$2+Tables!AA3/1000)^2-(F$2-Tables!AA3/1000)^2))))^2))/1000</f>
        <v>119.32179256060888</v>
      </c>
      <c r="N3" s="6">
        <f>$B$10*($B$24+0.5*(($E3^2)-($B$10/($B$20*(PI()/4*((G$2+Tables!AB3/1000)^2-(G$2-Tables!AB3/1000)^2))))^2))/1000</f>
        <v>119.32179256060888</v>
      </c>
      <c r="O3" s="6">
        <f>$B$10*($B$24+0.5*(($E3^2)-($B$10/($B$20*(PI()/4*((H$2+Tables!AC3/1000)^2-(H$2-Tables!AC3/1000)^2))))^2))/1000</f>
        <v>119.32179256060888</v>
      </c>
      <c r="P3" s="6">
        <f>$B$10*($B$24+0.5*(($E3^2)-($B$10/($B$20*(PI()/4*((I$2+Tables!AD3/1000)^2-(I$2-Tables!AD3/1000)^2))))^2))/1000</f>
        <v>119.32179256060888</v>
      </c>
      <c r="Q3" s="6">
        <f>$B$10*($B$24+0.5*(($E3^2)-($B$10/($B$20*(PI()/4*((J$2+Tables!AE3/1000)^2-(J$2-Tables!AE3/1000)^2))))^2))/1000</f>
        <v>119.32179256060888</v>
      </c>
      <c r="R3" s="6">
        <f>$B$10*($B$24+0.5*(($E3^2)-($B$10/($B$20*(PI()/4*((K$2+Tables!AF3/1000)^2-(K$2-Tables!AF3/1000)^2))))^2))/1000</f>
        <v>119.32179256060888</v>
      </c>
      <c r="T3" s="18">
        <f>1000*M3/($B$10*(F3*PI()*F$2/60)^2)</f>
        <v>2.1818842068225623</v>
      </c>
      <c r="U3" s="18">
        <f t="shared" ref="U3:Y18" si="2">1000*N3/($B$10*(G3*PI()*G$2/60)^2)</f>
        <v>2.1818842068225623</v>
      </c>
      <c r="V3" s="18">
        <f t="shared" si="2"/>
        <v>2.1818842068225623</v>
      </c>
      <c r="W3" s="18">
        <f t="shared" si="2"/>
        <v>2.1818842068225623</v>
      </c>
      <c r="X3" s="18">
        <f t="shared" si="2"/>
        <v>2.1818842068225632</v>
      </c>
      <c r="Y3" s="18">
        <f>1000*R3/($B$10*(K3*PI()*K$2/60)^2)</f>
        <v>2.1818842068225623</v>
      </c>
      <c r="AA3" s="6">
        <f t="shared" ref="AA3:AA34" si="3">1000*$B$10/($B$15*PI()*$E3*F$2)</f>
        <v>157.92081823066019</v>
      </c>
      <c r="AB3" s="6">
        <f t="shared" ref="AB3:AB34" si="4">1000*$B$10/($B$15*PI()*$E3*G$2)</f>
        <v>126.33665458452816</v>
      </c>
      <c r="AC3" s="6">
        <f t="shared" ref="AC3:AC34" si="5">1000*$B$10/($B$15*PI()*$E3*H$2)</f>
        <v>105.28054548710681</v>
      </c>
      <c r="AD3" s="6">
        <f t="shared" ref="AD3:AD34" si="6">1000*$B$10/($B$15*PI()*$E3*I$2)</f>
        <v>90.240467560377255</v>
      </c>
      <c r="AE3" s="6">
        <f t="shared" ref="AE3:AE34" si="7">1000*$B$10/($B$15*PI()*$E3*J$2)</f>
        <v>78.960409115330108</v>
      </c>
      <c r="AF3" s="6">
        <f t="shared" ref="AF3:AF34" si="8">1000*$B$10/($B$15*PI()*$E3*K$2)</f>
        <v>70.187030324737876</v>
      </c>
      <c r="AH3" s="35"/>
      <c r="AI3" s="2" t="s">
        <v>11</v>
      </c>
      <c r="AJ3" s="3" t="s">
        <v>13</v>
      </c>
      <c r="AK3" s="2" t="s">
        <v>11</v>
      </c>
      <c r="AL3" s="3" t="s">
        <v>13</v>
      </c>
      <c r="AM3" s="2" t="s">
        <v>11</v>
      </c>
      <c r="AN3" s="3" t="s">
        <v>13</v>
      </c>
      <c r="AO3" s="2" t="s">
        <v>11</v>
      </c>
      <c r="AP3" s="4" t="s">
        <v>13</v>
      </c>
    </row>
    <row r="4" spans="1:42" x14ac:dyDescent="0.6">
      <c r="A4" s="19" t="s">
        <v>24</v>
      </c>
      <c r="B4" s="19">
        <v>287</v>
      </c>
      <c r="C4" s="19" t="s">
        <v>53</v>
      </c>
      <c r="E4" s="11">
        <f>E3+1</f>
        <v>51</v>
      </c>
      <c r="F4" s="14">
        <f t="shared" si="1"/>
        <v>12175.353146529993</v>
      </c>
      <c r="G4" s="14">
        <f t="shared" si="1"/>
        <v>9740.2825172239955</v>
      </c>
      <c r="H4" s="14">
        <f t="shared" si="1"/>
        <v>8116.9020976866632</v>
      </c>
      <c r="I4" s="14">
        <f t="shared" si="1"/>
        <v>6957.3446551599973</v>
      </c>
      <c r="J4" s="14">
        <f t="shared" si="1"/>
        <v>6087.6765732649965</v>
      </c>
      <c r="K4" s="14">
        <f t="shared" si="1"/>
        <v>5411.2680651244418</v>
      </c>
      <c r="L4" s="1"/>
      <c r="M4" s="6">
        <f>$B$10*($B$24+0.5*(($E4^2)-($B$10/($B$20*(PI()/4*((F$2+Tables!AA4/1000)^2-(F$2-Tables!AA4/1000)^2))))^2))/1000</f>
        <v>119.26376522367663</v>
      </c>
      <c r="N4" s="6">
        <f>$B$10*($B$24+0.5*(($E4^2)-($B$10/($B$20*(PI()/4*((G$2+Tables!AB4/1000)^2-(G$2-Tables!AB4/1000)^2))))^2))/1000</f>
        <v>119.26376522367666</v>
      </c>
      <c r="O4" s="6">
        <f>$B$10*($B$24+0.5*(($E4^2)-($B$10/($B$20*(PI()/4*((H$2+Tables!AC4/1000)^2-(H$2-Tables!AC4/1000)^2))))^2))/1000</f>
        <v>119.26376522367666</v>
      </c>
      <c r="P4" s="6">
        <f>$B$10*($B$24+0.5*(($E4^2)-($B$10/($B$20*(PI()/4*((I$2+Tables!AD4/1000)^2-(I$2-Tables!AD4/1000)^2))))^2))/1000</f>
        <v>119.26376522367666</v>
      </c>
      <c r="Q4" s="6">
        <f>$B$10*($B$24+0.5*(($E4^2)-($B$10/($B$20*(PI()/4*((J$2+Tables!AE4/1000)^2-(J$2-Tables!AE4/1000)^2))))^2))/1000</f>
        <v>119.26376522367663</v>
      </c>
      <c r="R4" s="6">
        <f>$B$10*($B$24+0.5*(($E4^2)-($B$10/($B$20*(PI()/4*((K$2+Tables!AF4/1000)^2-(K$2-Tables!AF4/1000)^2))))^2))/1000</f>
        <v>119.26376522367666</v>
      </c>
      <c r="T4" s="18">
        <f t="shared" ref="T4:T53" si="9">1000*M4/($B$10*(F4*PI()*F$2/60)^2)</f>
        <v>2.0961391152620705</v>
      </c>
      <c r="U4" s="18">
        <f t="shared" si="2"/>
        <v>2.0961391152620714</v>
      </c>
      <c r="V4" s="18">
        <f t="shared" si="2"/>
        <v>2.0961391152620705</v>
      </c>
      <c r="W4" s="18">
        <f t="shared" si="2"/>
        <v>2.0961391152620714</v>
      </c>
      <c r="X4" s="18">
        <f t="shared" si="2"/>
        <v>2.0961391152620714</v>
      </c>
      <c r="Y4" s="18">
        <f t="shared" si="2"/>
        <v>2.0961391152620719</v>
      </c>
      <c r="AA4" s="6">
        <f t="shared" si="3"/>
        <v>154.82433159868646</v>
      </c>
      <c r="AB4" s="6">
        <f t="shared" si="4"/>
        <v>123.85946527894919</v>
      </c>
      <c r="AC4" s="6">
        <f t="shared" si="5"/>
        <v>103.216221065791</v>
      </c>
      <c r="AD4" s="6">
        <f t="shared" si="6"/>
        <v>88.471046627820854</v>
      </c>
      <c r="AE4" s="6">
        <f t="shared" si="7"/>
        <v>77.412165799343242</v>
      </c>
      <c r="AF4" s="6">
        <f t="shared" si="8"/>
        <v>68.81081404386066</v>
      </c>
      <c r="AH4" s="18">
        <f>AVERAGE(T3:Y3)</f>
        <v>2.1818842068225623</v>
      </c>
      <c r="AI4" s="6">
        <f>_xlfn.ACOT((1/$B$13*(1-$B$12+AH4/2)))</f>
        <v>0.24631784132161719</v>
      </c>
      <c r="AJ4" s="6">
        <f>AI4*180/PI()</f>
        <v>14.112972726501775</v>
      </c>
      <c r="AK4" s="6">
        <f>_xlfn.ACOT((1/$B$13*(1-AH4/2-$B$12)))</f>
        <v>2.5465489630751805</v>
      </c>
      <c r="AL4" s="6">
        <f>AK4*180/PI()</f>
        <v>145.90650790762396</v>
      </c>
      <c r="AM4" s="6">
        <f>_xlfn.ACOT((1/$B$13*(-$B$12+AH4/2)))</f>
        <v>0.59504369051461259</v>
      </c>
      <c r="AN4" s="6">
        <f>AM4*180/PI()</f>
        <v>34.093492092376039</v>
      </c>
      <c r="AO4" s="6">
        <f>_xlfn.ACOT((1/$B$13*(-$B$12-AH4/2)))</f>
        <v>2.895274812268176</v>
      </c>
      <c r="AP4" s="6">
        <f>AO4*180/PI()</f>
        <v>165.88702727349821</v>
      </c>
    </row>
    <row r="5" spans="1:42" x14ac:dyDescent="0.6">
      <c r="A5" s="20" t="s">
        <v>25</v>
      </c>
      <c r="B5" s="20">
        <v>1.3540000000000001</v>
      </c>
      <c r="C5" s="20"/>
      <c r="E5" s="11">
        <f t="shared" ref="E5:E53" si="10">E4+1</f>
        <v>52</v>
      </c>
      <c r="F5" s="14">
        <f t="shared" si="1"/>
        <v>12414.085561167836</v>
      </c>
      <c r="G5" s="14">
        <f t="shared" si="1"/>
        <v>9931.2684489342701</v>
      </c>
      <c r="H5" s="14">
        <f t="shared" si="1"/>
        <v>8276.0570407785581</v>
      </c>
      <c r="I5" s="14">
        <f t="shared" si="1"/>
        <v>7093.7631778101932</v>
      </c>
      <c r="J5" s="14">
        <f t="shared" si="1"/>
        <v>6207.0427805839181</v>
      </c>
      <c r="K5" s="14">
        <f t="shared" si="1"/>
        <v>5517.3713605190387</v>
      </c>
      <c r="L5" s="1"/>
      <c r="M5" s="6">
        <f>$B$10*($B$24+0.5*(($E5^2)-($B$10/($B$20*(PI()/4*((F$2+Tables!AA5/1000)^2-(F$2-Tables!AA5/1000)^2))))^2))/1000</f>
        <v>119.20458883056753</v>
      </c>
      <c r="N5" s="6">
        <f>$B$10*($B$24+0.5*(($E5^2)-($B$10/($B$20*(PI()/4*((G$2+Tables!AB5/1000)^2-(G$2-Tables!AB5/1000)^2))))^2))/1000</f>
        <v>119.20458883056753</v>
      </c>
      <c r="O5" s="6">
        <f>$B$10*($B$24+0.5*(($E5^2)-($B$10/($B$20*(PI()/4*((H$2+Tables!AC5/1000)^2-(H$2-Tables!AC5/1000)^2))))^2))/1000</f>
        <v>119.20458883056753</v>
      </c>
      <c r="P5" s="6">
        <f>$B$10*($B$24+0.5*(($E5^2)-($B$10/($B$20*(PI()/4*((I$2+Tables!AD5/1000)^2-(I$2-Tables!AD5/1000)^2))))^2))/1000</f>
        <v>119.20458883056753</v>
      </c>
      <c r="Q5" s="6">
        <f>$B$10*($B$24+0.5*(($E5^2)-($B$10/($B$20*(PI()/4*((J$2+Tables!AE5/1000)^2-(J$2-Tables!AE5/1000)^2))))^2))/1000</f>
        <v>119.20458883056753</v>
      </c>
      <c r="R5" s="6">
        <f>$B$10*($B$24+0.5*(($E5^2)-($B$10/($B$20*(PI()/4*((K$2+Tables!AF5/1000)^2-(K$2-Tables!AF5/1000)^2))))^2))/1000</f>
        <v>119.20458883056753</v>
      </c>
      <c r="T5" s="18">
        <f t="shared" si="9"/>
        <v>2.0152931332302204</v>
      </c>
      <c r="U5" s="18">
        <f t="shared" si="2"/>
        <v>2.0152931332302195</v>
      </c>
      <c r="V5" s="18">
        <f t="shared" si="2"/>
        <v>2.0152931332302204</v>
      </c>
      <c r="W5" s="18">
        <f t="shared" si="2"/>
        <v>2.0152931332302195</v>
      </c>
      <c r="X5" s="18">
        <f t="shared" si="2"/>
        <v>2.0152931332302213</v>
      </c>
      <c r="Y5" s="18">
        <f t="shared" si="2"/>
        <v>2.0152931332302204</v>
      </c>
      <c r="AA5" s="6">
        <f t="shared" si="3"/>
        <v>151.84694060640402</v>
      </c>
      <c r="AB5" s="6">
        <f t="shared" si="4"/>
        <v>121.47755248512324</v>
      </c>
      <c r="AC5" s="6">
        <f t="shared" si="5"/>
        <v>101.2312937376027</v>
      </c>
      <c r="AD5" s="6">
        <f t="shared" si="6"/>
        <v>86.769680346516594</v>
      </c>
      <c r="AE5" s="6">
        <f t="shared" si="7"/>
        <v>75.923470303202024</v>
      </c>
      <c r="AF5" s="6">
        <f t="shared" si="8"/>
        <v>67.487529158401813</v>
      </c>
      <c r="AH5" s="5">
        <f t="shared" ref="AH5" si="11">AVERAGE(T4:Y4)</f>
        <v>2.096139115262071</v>
      </c>
      <c r="AI5" s="6">
        <f t="shared" ref="AI4:AI35" si="12">_xlfn.ACOT((1/$B$13*(1-$B$12+AH5/2)))</f>
        <v>0.25285596539191274</v>
      </c>
      <c r="AJ5" s="6">
        <f t="shared" ref="AJ5:AJ22" si="13">AI5*180/PI()</f>
        <v>14.487579641662608</v>
      </c>
      <c r="AK5" s="6">
        <f t="shared" ref="AK4:AK35" si="14">_xlfn.ACOT((1/$B$13*(1-AH5/2-$B$12)))</f>
        <v>2.5111229553676857</v>
      </c>
      <c r="AL5" s="6">
        <f t="shared" ref="AL5:AL22" si="15">AK5*180/PI()</f>
        <v>143.87674718098657</v>
      </c>
      <c r="AM5" s="6">
        <f t="shared" ref="AM5:AM54" si="16">_xlfn.ACOT((1/$B$13*(-$B$12+AH5/2)))</f>
        <v>0.63046969822210741</v>
      </c>
      <c r="AN5" s="6">
        <f t="shared" ref="AN5:AN22" si="17">AM5*180/PI()</f>
        <v>36.123252819013416</v>
      </c>
      <c r="AO5" s="6">
        <f t="shared" ref="AO5:AO54" si="18">_xlfn.ACOT((1/$B$13*(-$B$12-AH5/2)))</f>
        <v>2.8887366881978802</v>
      </c>
      <c r="AP5" s="6">
        <f t="shared" ref="AP5:AP22" si="19">AO5*180/PI()</f>
        <v>165.51242035833738</v>
      </c>
    </row>
    <row r="6" spans="1:42" x14ac:dyDescent="0.6">
      <c r="A6" s="20" t="s">
        <v>38</v>
      </c>
      <c r="B6" s="20">
        <v>1098</v>
      </c>
      <c r="C6" s="20" t="s">
        <v>53</v>
      </c>
      <c r="E6" s="11">
        <f t="shared" si="10"/>
        <v>53</v>
      </c>
      <c r="F6" s="14">
        <f t="shared" si="1"/>
        <v>12652.817975805679</v>
      </c>
      <c r="G6" s="14">
        <f t="shared" si="1"/>
        <v>10122.254380644545</v>
      </c>
      <c r="H6" s="14">
        <f t="shared" si="1"/>
        <v>8435.211983870453</v>
      </c>
      <c r="I6" s="14">
        <f t="shared" si="1"/>
        <v>7230.181700460389</v>
      </c>
      <c r="J6" s="14">
        <f t="shared" si="1"/>
        <v>6326.4089879028397</v>
      </c>
      <c r="K6" s="14">
        <f t="shared" si="1"/>
        <v>5623.4746559136356</v>
      </c>
      <c r="L6" s="1"/>
      <c r="M6" s="6">
        <f>$B$10*($B$24+0.5*(($E6^2)-($B$10/($B$20*(PI()/4*((F$2+Tables!AA6/1000)^2-(F$2-Tables!AA6/1000)^2))))^2))/1000</f>
        <v>119.14426338128156</v>
      </c>
      <c r="N6" s="6">
        <f>$B$10*($B$24+0.5*(($E6^2)-($B$10/($B$20*(PI()/4*((G$2+Tables!AB6/1000)^2-(G$2-Tables!AB6/1000)^2))))^2))/1000</f>
        <v>119.14426338128156</v>
      </c>
      <c r="O6" s="6">
        <f>$B$10*($B$24+0.5*(($E6^2)-($B$10/($B$20*(PI()/4*((H$2+Tables!AC6/1000)^2-(H$2-Tables!AC6/1000)^2))))^2))/1000</f>
        <v>119.14426338128156</v>
      </c>
      <c r="P6" s="6">
        <f>$B$10*($B$24+0.5*(($E6^2)-($B$10/($B$20*(PI()/4*((I$2+Tables!AD6/1000)^2-(I$2-Tables!AD6/1000)^2))))^2))/1000</f>
        <v>119.14426338128156</v>
      </c>
      <c r="Q6" s="6">
        <f>$B$10*($B$24+0.5*(($E6^2)-($B$10/($B$20*(PI()/4*((J$2+Tables!AE6/1000)^2-(J$2-Tables!AE6/1000)^2))))^2))/1000</f>
        <v>119.14426338128156</v>
      </c>
      <c r="R6" s="6">
        <f>$B$10*($B$24+0.5*(($E6^2)-($B$10/($B$20*(PI()/4*((K$2+Tables!AF6/1000)^2-(K$2-Tables!AF6/1000)^2))))^2))/1000</f>
        <v>119.14426338128156</v>
      </c>
      <c r="T6" s="18">
        <f t="shared" si="9"/>
        <v>1.9389800275649749</v>
      </c>
      <c r="U6" s="18">
        <f t="shared" si="2"/>
        <v>1.938980027564974</v>
      </c>
      <c r="V6" s="18">
        <f t="shared" si="2"/>
        <v>1.9389800275649749</v>
      </c>
      <c r="W6" s="18">
        <f t="shared" si="2"/>
        <v>1.938980027564974</v>
      </c>
      <c r="X6" s="18">
        <f t="shared" si="2"/>
        <v>1.9389800275649758</v>
      </c>
      <c r="Y6" s="18">
        <f t="shared" si="2"/>
        <v>1.9389800275649749</v>
      </c>
      <c r="AA6" s="6">
        <f t="shared" si="3"/>
        <v>148.98190399118886</v>
      </c>
      <c r="AB6" s="6">
        <f t="shared" si="4"/>
        <v>119.18552319295111</v>
      </c>
      <c r="AC6" s="6">
        <f t="shared" si="5"/>
        <v>99.321269327459248</v>
      </c>
      <c r="AD6" s="6">
        <f t="shared" si="6"/>
        <v>85.132516566393647</v>
      </c>
      <c r="AE6" s="6">
        <f t="shared" si="7"/>
        <v>74.490951995594443</v>
      </c>
      <c r="AF6" s="6">
        <f t="shared" si="8"/>
        <v>66.214179551639504</v>
      </c>
      <c r="AH6" s="5">
        <f t="shared" ref="AH6:AH53" si="20">AVERAGE(T5:Y5)</f>
        <v>2.01529313323022</v>
      </c>
      <c r="AI6" s="6">
        <f t="shared" si="12"/>
        <v>0.2593392643045313</v>
      </c>
      <c r="AJ6" s="6">
        <f t="shared" si="13"/>
        <v>14.859045306677407</v>
      </c>
      <c r="AK6" s="6">
        <f t="shared" si="14"/>
        <v>2.4742427187713147</v>
      </c>
      <c r="AL6" s="6">
        <f t="shared" si="15"/>
        <v>141.76366527657061</v>
      </c>
      <c r="AM6" s="6">
        <f t="shared" si="16"/>
        <v>0.66734993481847837</v>
      </c>
      <c r="AN6" s="6">
        <f t="shared" si="17"/>
        <v>38.236334723429394</v>
      </c>
      <c r="AO6" s="6">
        <f t="shared" si="18"/>
        <v>2.8822533892852618</v>
      </c>
      <c r="AP6" s="6">
        <f t="shared" si="19"/>
        <v>165.14095469332258</v>
      </c>
    </row>
    <row r="7" spans="1:42" x14ac:dyDescent="0.6">
      <c r="A7" s="20" t="s">
        <v>26</v>
      </c>
      <c r="B7" s="28">
        <f>1/1.2</f>
        <v>0.83333333333333337</v>
      </c>
      <c r="C7" s="20"/>
      <c r="E7" s="11">
        <f t="shared" si="10"/>
        <v>54</v>
      </c>
      <c r="F7" s="14">
        <f t="shared" si="1"/>
        <v>12891.550390443521</v>
      </c>
      <c r="G7" s="14">
        <f t="shared" si="1"/>
        <v>10313.240312354817</v>
      </c>
      <c r="H7" s="14">
        <f t="shared" si="1"/>
        <v>8594.3669269623497</v>
      </c>
      <c r="I7" s="14">
        <f t="shared" si="1"/>
        <v>7366.6002231105849</v>
      </c>
      <c r="J7" s="14">
        <f t="shared" si="1"/>
        <v>6445.7751952217604</v>
      </c>
      <c r="K7" s="14">
        <f t="shared" si="1"/>
        <v>5729.5779513082325</v>
      </c>
      <c r="L7" s="1"/>
      <c r="M7" s="6">
        <f>$B$10*($B$24+0.5*(($E7^2)-($B$10/($B$20*(PI()/4*((F$2+Tables!AA7/1000)^2-(F$2-Tables!AA7/1000)^2))))^2))/1000</f>
        <v>119.08278887581869</v>
      </c>
      <c r="N7" s="6">
        <f>$B$10*($B$24+0.5*(($E7^2)-($B$10/($B$20*(PI()/4*((G$2+Tables!AB7/1000)^2-(G$2-Tables!AB7/1000)^2))))^2))/1000</f>
        <v>119.08278887581869</v>
      </c>
      <c r="O7" s="6">
        <f>$B$10*($B$24+0.5*(($E7^2)-($B$10/($B$20*(PI()/4*((H$2+Tables!AC7/1000)^2-(H$2-Tables!AC7/1000)^2))))^2))/1000</f>
        <v>119.08278887581869</v>
      </c>
      <c r="P7" s="6">
        <f>$B$10*($B$24+0.5*(($E7^2)-($B$10/($B$20*(PI()/4*((I$2+Tables!AD7/1000)^2-(I$2-Tables!AD7/1000)^2))))^2))/1000</f>
        <v>119.08278887581869</v>
      </c>
      <c r="Q7" s="6">
        <f>$B$10*($B$24+0.5*(($E7^2)-($B$10/($B$20*(PI()/4*((J$2+Tables!AE7/1000)^2-(J$2-Tables!AE7/1000)^2))))^2))/1000</f>
        <v>119.08278887581869</v>
      </c>
      <c r="R7" s="6">
        <f>$B$10*($B$24+0.5*(($E7^2)-($B$10/($B$20*(PI()/4*((K$2+Tables!AF7/1000)^2-(K$2-Tables!AF7/1000)^2))))^2))/1000</f>
        <v>119.08278887581869</v>
      </c>
      <c r="T7" s="18">
        <f t="shared" si="9"/>
        <v>1.8668671585470311</v>
      </c>
      <c r="U7" s="18">
        <f t="shared" si="2"/>
        <v>1.8668671585470311</v>
      </c>
      <c r="V7" s="18">
        <f t="shared" si="2"/>
        <v>1.8668671585470293</v>
      </c>
      <c r="W7" s="18">
        <f t="shared" si="2"/>
        <v>1.8668671585470302</v>
      </c>
      <c r="X7" s="18">
        <f t="shared" si="2"/>
        <v>1.8668671585470311</v>
      </c>
      <c r="Y7" s="18">
        <f t="shared" si="2"/>
        <v>1.8668671585470311</v>
      </c>
      <c r="AA7" s="6">
        <f t="shared" si="3"/>
        <v>146.22297984320389</v>
      </c>
      <c r="AB7" s="6">
        <f t="shared" si="4"/>
        <v>116.97838387456312</v>
      </c>
      <c r="AC7" s="6">
        <f t="shared" si="5"/>
        <v>97.48198656213593</v>
      </c>
      <c r="AD7" s="6">
        <f t="shared" si="6"/>
        <v>83.555988481830809</v>
      </c>
      <c r="AE7" s="6">
        <f t="shared" si="7"/>
        <v>73.111489921601958</v>
      </c>
      <c r="AF7" s="6">
        <f t="shared" si="8"/>
        <v>64.987991041423967</v>
      </c>
      <c r="AH7" s="5">
        <f t="shared" si="20"/>
        <v>1.9389800275649749</v>
      </c>
      <c r="AI7" s="6">
        <f t="shared" si="12"/>
        <v>0.26576426693676475</v>
      </c>
      <c r="AJ7" s="6">
        <f t="shared" si="13"/>
        <v>15.227170840864828</v>
      </c>
      <c r="AK7" s="6">
        <f t="shared" si="14"/>
        <v>2.4359454091289194</v>
      </c>
      <c r="AL7" s="6">
        <f t="shared" si="15"/>
        <v>139.56939106735567</v>
      </c>
      <c r="AM7" s="6">
        <f t="shared" si="16"/>
        <v>0.7056472444608739</v>
      </c>
      <c r="AN7" s="6">
        <f t="shared" si="17"/>
        <v>40.430608932644333</v>
      </c>
      <c r="AO7" s="6">
        <f t="shared" si="18"/>
        <v>2.8758283866530285</v>
      </c>
      <c r="AP7" s="6">
        <f t="shared" si="19"/>
        <v>164.77282915913517</v>
      </c>
    </row>
    <row r="8" spans="1:42" x14ac:dyDescent="0.6">
      <c r="A8" s="20" t="s">
        <v>17</v>
      </c>
      <c r="B8" s="20">
        <f>1.6*1000*101.235</f>
        <v>161976</v>
      </c>
      <c r="C8" s="20" t="s">
        <v>27</v>
      </c>
      <c r="E8" s="11">
        <f t="shared" si="10"/>
        <v>55</v>
      </c>
      <c r="F8" s="14">
        <f t="shared" si="1"/>
        <v>13130.282805081364</v>
      </c>
      <c r="G8" s="14">
        <f t="shared" si="1"/>
        <v>10504.226244065092</v>
      </c>
      <c r="H8" s="14">
        <f t="shared" si="1"/>
        <v>8753.5218700542446</v>
      </c>
      <c r="I8" s="14">
        <f t="shared" si="1"/>
        <v>7503.0187457607808</v>
      </c>
      <c r="J8" s="14">
        <f t="shared" si="1"/>
        <v>6565.1414025406821</v>
      </c>
      <c r="K8" s="14">
        <f t="shared" si="1"/>
        <v>5835.6812467028294</v>
      </c>
      <c r="L8" s="1"/>
      <c r="M8" s="6">
        <f>$B$10*($B$24+0.5*(($E8^2)-($B$10/($B$20*(PI()/4*((F$2+Tables!AA8/1000)^2-(F$2-Tables!AA8/1000)^2))))^2))/1000</f>
        <v>119.02016531417897</v>
      </c>
      <c r="N8" s="6">
        <f>$B$10*($B$24+0.5*(($E8^2)-($B$10/($B$20*(PI()/4*((G$2+Tables!AB8/1000)^2-(G$2-Tables!AB8/1000)^2))))^2))/1000</f>
        <v>119.02016531417894</v>
      </c>
      <c r="O8" s="6">
        <f>$B$10*($B$24+0.5*(($E8^2)-($B$10/($B$20*(PI()/4*((H$2+Tables!AC8/1000)^2-(H$2-Tables!AC8/1000)^2))))^2))/1000</f>
        <v>119.02016531417894</v>
      </c>
      <c r="P8" s="6">
        <f>$B$10*($B$24+0.5*(($E8^2)-($B$10/($B$20*(PI()/4*((I$2+Tables!AD8/1000)^2-(I$2-Tables!AD8/1000)^2))))^2))/1000</f>
        <v>119.02016531417897</v>
      </c>
      <c r="Q8" s="6">
        <f>$B$10*($B$24+0.5*(($E8^2)-($B$10/($B$20*(PI()/4*((J$2+Tables!AE8/1000)^2-(J$2-Tables!AE8/1000)^2))))^2))/1000</f>
        <v>119.02016531417894</v>
      </c>
      <c r="R8" s="6">
        <f>$B$10*($B$24+0.5*(($E8^2)-($B$10/($B$20*(PI()/4*((K$2+Tables!AF8/1000)^2-(K$2-Tables!AF8/1000)^2))))^2))/1000</f>
        <v>119.02016531417897</v>
      </c>
      <c r="T8" s="18">
        <f t="shared" si="9"/>
        <v>1.7986518489037679</v>
      </c>
      <c r="U8" s="18">
        <f t="shared" si="2"/>
        <v>1.7986518489037668</v>
      </c>
      <c r="V8" s="18">
        <f t="shared" si="2"/>
        <v>1.7986518489037668</v>
      </c>
      <c r="W8" s="18">
        <f t="shared" si="2"/>
        <v>1.7986518489037673</v>
      </c>
      <c r="X8" s="18">
        <f t="shared" si="2"/>
        <v>1.7986518489037675</v>
      </c>
      <c r="Y8" s="18">
        <f t="shared" si="2"/>
        <v>1.7986518489037673</v>
      </c>
      <c r="AA8" s="6">
        <f t="shared" si="3"/>
        <v>143.56438020969108</v>
      </c>
      <c r="AB8" s="6">
        <f t="shared" si="4"/>
        <v>114.85150416775288</v>
      </c>
      <c r="AC8" s="6">
        <f t="shared" si="5"/>
        <v>95.70958680646072</v>
      </c>
      <c r="AD8" s="6">
        <f t="shared" si="6"/>
        <v>82.036788691252056</v>
      </c>
      <c r="AE8" s="6">
        <f t="shared" si="7"/>
        <v>71.782190104845554</v>
      </c>
      <c r="AF8" s="6">
        <f t="shared" si="8"/>
        <v>63.806391204307154</v>
      </c>
      <c r="AH8" s="5">
        <f t="shared" si="20"/>
        <v>1.8668671585470307</v>
      </c>
      <c r="AI8" s="6">
        <f t="shared" si="12"/>
        <v>0.27212778406004717</v>
      </c>
      <c r="AJ8" s="6">
        <f t="shared" si="13"/>
        <v>15.591773514888141</v>
      </c>
      <c r="AK8" s="6">
        <f t="shared" si="14"/>
        <v>2.3962884617602183</v>
      </c>
      <c r="AL8" s="6">
        <f t="shared" si="15"/>
        <v>137.29721535475667</v>
      </c>
      <c r="AM8" s="6">
        <f t="shared" si="16"/>
        <v>0.74530419182957486</v>
      </c>
      <c r="AN8" s="6">
        <f t="shared" si="17"/>
        <v>42.702784645243334</v>
      </c>
      <c r="AO8" s="6">
        <f t="shared" si="18"/>
        <v>2.8694648695297458</v>
      </c>
      <c r="AP8" s="6">
        <f t="shared" si="19"/>
        <v>164.40822648511184</v>
      </c>
    </row>
    <row r="9" spans="1:42" x14ac:dyDescent="0.6">
      <c r="A9" s="20" t="s">
        <v>28</v>
      </c>
      <c r="B9" s="20">
        <v>800</v>
      </c>
      <c r="C9" s="20" t="s">
        <v>29</v>
      </c>
      <c r="E9" s="11">
        <f t="shared" si="10"/>
        <v>56</v>
      </c>
      <c r="F9" s="14">
        <f t="shared" si="1"/>
        <v>13369.015219719207</v>
      </c>
      <c r="G9" s="14">
        <f t="shared" si="1"/>
        <v>10695.212175775367</v>
      </c>
      <c r="H9" s="14">
        <f t="shared" si="1"/>
        <v>8912.6768131461395</v>
      </c>
      <c r="I9" s="14">
        <f t="shared" si="1"/>
        <v>7639.4372684109776</v>
      </c>
      <c r="J9" s="14">
        <f t="shared" si="1"/>
        <v>6684.5076098596037</v>
      </c>
      <c r="K9" s="14">
        <f t="shared" si="1"/>
        <v>5941.7845420974263</v>
      </c>
      <c r="L9" s="1"/>
      <c r="M9" s="6">
        <f>$B$10*($B$24+0.5*(($E9^2)-($B$10/($B$20*(PI()/4*((F$2+Tables!AA9/1000)^2-(F$2-Tables!AA9/1000)^2))))^2))/1000</f>
        <v>118.95639269636234</v>
      </c>
      <c r="N9" s="6">
        <f>$B$10*($B$24+0.5*(($E9^2)-($B$10/($B$20*(PI()/4*((G$2+Tables!AB9/1000)^2-(G$2-Tables!AB9/1000)^2))))^2))/1000</f>
        <v>118.95639269636234</v>
      </c>
      <c r="O9" s="6">
        <f>$B$10*($B$24+0.5*(($E9^2)-($B$10/($B$20*(PI()/4*((H$2+Tables!AC9/1000)^2-(H$2-Tables!AC9/1000)^2))))^2))/1000</f>
        <v>118.95639269636234</v>
      </c>
      <c r="P9" s="6">
        <f>$B$10*($B$24+0.5*(($E9^2)-($B$10/($B$20*(PI()/4*((I$2+Tables!AD9/1000)^2-(I$2-Tables!AD9/1000)^2))))^2))/1000</f>
        <v>118.95639269636234</v>
      </c>
      <c r="Q9" s="6">
        <f>$B$10*($B$24+0.5*(($E9^2)-($B$10/($B$20*(PI()/4*((J$2+Tables!AE9/1000)^2-(J$2-Tables!AE9/1000)^2))))^2))/1000</f>
        <v>118.95639269636234</v>
      </c>
      <c r="R9" s="6">
        <f>$B$10*($B$24+0.5*(($E9^2)-($B$10/($B$20*(PI()/4*((K$2+Tables!AF9/1000)^2-(K$2-Tables!AF9/1000)^2))))^2))/1000</f>
        <v>118.95639269636234</v>
      </c>
      <c r="T9" s="18">
        <f t="shared" si="9"/>
        <v>1.7340582025708804</v>
      </c>
      <c r="U9" s="18">
        <f t="shared" si="2"/>
        <v>1.7340582025708795</v>
      </c>
      <c r="V9" s="18">
        <f t="shared" si="2"/>
        <v>1.7340582025708795</v>
      </c>
      <c r="W9" s="18">
        <f t="shared" si="2"/>
        <v>1.7340582025708795</v>
      </c>
      <c r="X9" s="18">
        <f t="shared" si="2"/>
        <v>1.7340582025708804</v>
      </c>
      <c r="Y9" s="18">
        <f t="shared" si="2"/>
        <v>1.7340582025708795</v>
      </c>
      <c r="AA9" s="6">
        <f t="shared" si="3"/>
        <v>141.00073056308946</v>
      </c>
      <c r="AB9" s="6">
        <f t="shared" si="4"/>
        <v>112.80058445047158</v>
      </c>
      <c r="AC9" s="6">
        <f t="shared" si="5"/>
        <v>94.000487042059646</v>
      </c>
      <c r="AD9" s="6">
        <f t="shared" si="6"/>
        <v>80.571846036051127</v>
      </c>
      <c r="AE9" s="6">
        <f t="shared" si="7"/>
        <v>70.500365281544745</v>
      </c>
      <c r="AF9" s="6">
        <f t="shared" si="8"/>
        <v>62.6669913613731</v>
      </c>
      <c r="AH9" s="5">
        <f t="shared" si="20"/>
        <v>1.7986518489037671</v>
      </c>
      <c r="AI9" s="6">
        <f t="shared" si="12"/>
        <v>0.27842689971057316</v>
      </c>
      <c r="AJ9" s="6">
        <f t="shared" si="13"/>
        <v>15.952686256328084</v>
      </c>
      <c r="AK9" s="6">
        <f t="shared" si="14"/>
        <v>2.3553511853930091</v>
      </c>
      <c r="AL9" s="6">
        <f t="shared" si="15"/>
        <v>134.95168219415493</v>
      </c>
      <c r="AM9" s="6">
        <f t="shared" si="16"/>
        <v>0.7862414681967842</v>
      </c>
      <c r="AN9" s="6">
        <f t="shared" si="17"/>
        <v>45.04831780584508</v>
      </c>
      <c r="AO9" s="6">
        <f t="shared" si="18"/>
        <v>2.8631657538792199</v>
      </c>
      <c r="AP9" s="6">
        <f t="shared" si="19"/>
        <v>164.04731374367194</v>
      </c>
    </row>
    <row r="10" spans="1:42" x14ac:dyDescent="0.6">
      <c r="A10" s="20" t="s">
        <v>2</v>
      </c>
      <c r="B10" s="20">
        <v>3.5</v>
      </c>
      <c r="C10" s="20" t="s">
        <v>32</v>
      </c>
      <c r="E10" s="11">
        <f t="shared" si="10"/>
        <v>57</v>
      </c>
      <c r="F10" s="14">
        <f t="shared" si="1"/>
        <v>13607.747634357051</v>
      </c>
      <c r="G10" s="14">
        <f t="shared" si="1"/>
        <v>10886.198107485641</v>
      </c>
      <c r="H10" s="14">
        <f t="shared" si="1"/>
        <v>9071.8317562380344</v>
      </c>
      <c r="I10" s="14">
        <f t="shared" si="1"/>
        <v>7775.8557910611735</v>
      </c>
      <c r="J10" s="14">
        <f t="shared" si="1"/>
        <v>6803.8738171785253</v>
      </c>
      <c r="K10" s="14">
        <f t="shared" si="1"/>
        <v>6047.8878374920232</v>
      </c>
      <c r="L10" s="1"/>
      <c r="M10" s="6">
        <f>$B$10*($B$24+0.5*(($E10^2)-($B$10/($B$20*(PI()/4*((F$2+Tables!AA10/1000)^2-(F$2-Tables!AA10/1000)^2))))^2))/1000</f>
        <v>118.89147102236885</v>
      </c>
      <c r="N10" s="6">
        <f>$B$10*($B$24+0.5*(($E10^2)-($B$10/($B$20*(PI()/4*((G$2+Tables!AB10/1000)^2-(G$2-Tables!AB10/1000)^2))))^2))/1000</f>
        <v>118.89147102236885</v>
      </c>
      <c r="O10" s="6">
        <f>$B$10*($B$24+0.5*(($E10^2)-($B$10/($B$20*(PI()/4*((H$2+Tables!AC10/1000)^2-(H$2-Tables!AC10/1000)^2))))^2))/1000</f>
        <v>118.89147102236885</v>
      </c>
      <c r="P10" s="6">
        <f>$B$10*($B$24+0.5*(($E10^2)-($B$10/($B$20*(PI()/4*((I$2+Tables!AD10/1000)^2-(I$2-Tables!AD10/1000)^2))))^2))/1000</f>
        <v>118.89147102236885</v>
      </c>
      <c r="Q10" s="6">
        <f>$B$10*($B$24+0.5*(($E10^2)-($B$10/($B$20*(PI()/4*((J$2+Tables!AE10/1000)^2-(J$2-Tables!AE10/1000)^2))))^2))/1000</f>
        <v>118.89147102236885</v>
      </c>
      <c r="R10" s="6">
        <f>$B$10*($B$24+0.5*(($E10^2)-($B$10/($B$20*(PI()/4*((K$2+Tables!AF10/1000)^2-(K$2-Tables!AF10/1000)^2))))^2))/1000</f>
        <v>118.89147102236885</v>
      </c>
      <c r="T10" s="18">
        <f t="shared" si="9"/>
        <v>1.6728343106519821</v>
      </c>
      <c r="U10" s="18">
        <f t="shared" si="2"/>
        <v>1.6728343106519821</v>
      </c>
      <c r="V10" s="18">
        <f t="shared" si="2"/>
        <v>1.6728343106519821</v>
      </c>
      <c r="W10" s="18">
        <f t="shared" si="2"/>
        <v>1.6728343106519821</v>
      </c>
      <c r="X10" s="18">
        <f t="shared" si="2"/>
        <v>1.6728343106519821</v>
      </c>
      <c r="Y10" s="18">
        <f t="shared" si="2"/>
        <v>1.6728343106519821</v>
      </c>
      <c r="AA10" s="6">
        <f t="shared" si="3"/>
        <v>138.52703353566685</v>
      </c>
      <c r="AB10" s="6">
        <f t="shared" si="4"/>
        <v>110.82162682853348</v>
      </c>
      <c r="AC10" s="6">
        <f t="shared" si="5"/>
        <v>92.351355690444564</v>
      </c>
      <c r="AD10" s="6">
        <f t="shared" si="6"/>
        <v>79.158304877523918</v>
      </c>
      <c r="AE10" s="6">
        <f t="shared" si="7"/>
        <v>69.263516767833423</v>
      </c>
      <c r="AF10" s="6">
        <f t="shared" si="8"/>
        <v>61.56757046029638</v>
      </c>
      <c r="AH10" s="5">
        <f t="shared" si="20"/>
        <v>1.7340582025708799</v>
      </c>
      <c r="AI10" s="6">
        <f t="shared" si="12"/>
        <v>0.28465896203027202</v>
      </c>
      <c r="AJ10" s="6">
        <f t="shared" si="13"/>
        <v>16.309757124909339</v>
      </c>
      <c r="AK10" s="6">
        <f t="shared" si="14"/>
        <v>2.3132357366512819</v>
      </c>
      <c r="AL10" s="6">
        <f t="shared" si="15"/>
        <v>132.53864472895441</v>
      </c>
      <c r="AM10" s="6">
        <f t="shared" si="16"/>
        <v>0.82835691693851143</v>
      </c>
      <c r="AN10" s="6">
        <f t="shared" si="17"/>
        <v>47.461355271045598</v>
      </c>
      <c r="AO10" s="6">
        <f t="shared" si="18"/>
        <v>2.8569336915595209</v>
      </c>
      <c r="AP10" s="6">
        <f t="shared" si="19"/>
        <v>163.69024287509066</v>
      </c>
    </row>
    <row r="11" spans="1:42" x14ac:dyDescent="0.6">
      <c r="A11" s="20" t="s">
        <v>41</v>
      </c>
      <c r="B11" s="20">
        <v>0.85</v>
      </c>
      <c r="C11" s="20"/>
      <c r="E11" s="11">
        <f t="shared" si="10"/>
        <v>58</v>
      </c>
      <c r="F11" s="14">
        <f t="shared" si="1"/>
        <v>13846.480048994894</v>
      </c>
      <c r="G11" s="14">
        <f t="shared" si="1"/>
        <v>11077.184039195916</v>
      </c>
      <c r="H11" s="14">
        <f t="shared" si="1"/>
        <v>9230.9866993299311</v>
      </c>
      <c r="I11" s="14">
        <f t="shared" si="1"/>
        <v>7912.2743137113694</v>
      </c>
      <c r="J11" s="14">
        <f t="shared" si="1"/>
        <v>6923.2400244974469</v>
      </c>
      <c r="K11" s="14">
        <f t="shared" si="1"/>
        <v>6153.9911328866192</v>
      </c>
      <c r="L11" s="1"/>
      <c r="M11" s="6">
        <f>$B$10*($B$24+0.5*(($E11^2)-($B$10/($B$20*(PI()/4*((F$2+Tables!AA11/1000)^2-(F$2-Tables!AA11/1000)^2))))^2))/1000</f>
        <v>118.82540029219849</v>
      </c>
      <c r="N11" s="6">
        <f>$B$10*($B$24+0.5*(($E11^2)-($B$10/($B$20*(PI()/4*((G$2+Tables!AB11/1000)^2-(G$2-Tables!AB11/1000)^2))))^2))/1000</f>
        <v>118.82540029219849</v>
      </c>
      <c r="O11" s="6">
        <f>$B$10*($B$24+0.5*(($E11^2)-($B$10/($B$20*(PI()/4*((H$2+Tables!AC11/1000)^2-(H$2-Tables!AC11/1000)^2))))^2))/1000</f>
        <v>118.82540029219849</v>
      </c>
      <c r="P11" s="6">
        <f>$B$10*($B$24+0.5*(($E11^2)-($B$10/($B$20*(PI()/4*((I$2+Tables!AD11/1000)^2-(I$2-Tables!AD11/1000)^2))))^2))/1000</f>
        <v>118.82540029219849</v>
      </c>
      <c r="Q11" s="6">
        <f>$B$10*($B$24+0.5*(($E11^2)-($B$10/($B$20*(PI()/4*((J$2+Tables!AE11/1000)^2-(J$2-Tables!AE11/1000)^2))))^2))/1000</f>
        <v>118.82540029219849</v>
      </c>
      <c r="R11" s="6">
        <f>$B$10*($B$24+0.5*(($E11^2)-($B$10/($B$20*(PI()/4*((K$2+Tables!AF11/1000)^2-(K$2-Tables!AF11/1000)^2))))^2))/1000</f>
        <v>118.82540029219849</v>
      </c>
      <c r="T11" s="18">
        <f t="shared" si="9"/>
        <v>1.6147497916385052</v>
      </c>
      <c r="U11" s="18">
        <f t="shared" si="2"/>
        <v>1.6147497916385052</v>
      </c>
      <c r="V11" s="18">
        <f t="shared" si="2"/>
        <v>1.6147497916385052</v>
      </c>
      <c r="W11" s="18">
        <f t="shared" si="2"/>
        <v>1.6147497916385052</v>
      </c>
      <c r="X11" s="18">
        <f t="shared" si="2"/>
        <v>1.6147497916385052</v>
      </c>
      <c r="Y11" s="18">
        <f t="shared" si="2"/>
        <v>1.6147497916385056</v>
      </c>
      <c r="AA11" s="6">
        <f t="shared" si="3"/>
        <v>136.13863640574155</v>
      </c>
      <c r="AB11" s="6">
        <f t="shared" si="4"/>
        <v>108.91090912459325</v>
      </c>
      <c r="AC11" s="6">
        <f t="shared" si="5"/>
        <v>90.759090937161048</v>
      </c>
      <c r="AD11" s="6">
        <f t="shared" si="6"/>
        <v>77.793506517566613</v>
      </c>
      <c r="AE11" s="6">
        <f t="shared" si="7"/>
        <v>68.069318202870789</v>
      </c>
      <c r="AF11" s="6">
        <f t="shared" si="8"/>
        <v>60.50606062477403</v>
      </c>
      <c r="AH11" s="5">
        <f t="shared" si="20"/>
        <v>1.6728343106519821</v>
      </c>
      <c r="AI11" s="6">
        <f t="shared" si="12"/>
        <v>0.29082157367592837</v>
      </c>
      <c r="AJ11" s="6">
        <f t="shared" si="13"/>
        <v>16.662848762983618</v>
      </c>
      <c r="AK11" s="6">
        <f t="shared" si="14"/>
        <v>2.2700672870782661</v>
      </c>
      <c r="AL11" s="6">
        <f t="shared" si="15"/>
        <v>130.06527476029729</v>
      </c>
      <c r="AM11" s="6">
        <f t="shared" si="16"/>
        <v>0.87152536651152679</v>
      </c>
      <c r="AN11" s="6">
        <f t="shared" si="17"/>
        <v>49.934725239702701</v>
      </c>
      <c r="AO11" s="6">
        <f t="shared" si="18"/>
        <v>2.8507710799138648</v>
      </c>
      <c r="AP11" s="6">
        <f t="shared" si="19"/>
        <v>163.3371512370164</v>
      </c>
    </row>
    <row r="12" spans="1:42" x14ac:dyDescent="0.6">
      <c r="A12" s="20" t="s">
        <v>0</v>
      </c>
      <c r="B12" s="21">
        <v>0.5</v>
      </c>
      <c r="C12" s="20"/>
      <c r="E12" s="11">
        <f t="shared" si="10"/>
        <v>59</v>
      </c>
      <c r="F12" s="14">
        <f t="shared" si="1"/>
        <v>14085.212463632737</v>
      </c>
      <c r="G12" s="14">
        <f t="shared" si="1"/>
        <v>11268.16997090619</v>
      </c>
      <c r="H12" s="14">
        <f t="shared" si="1"/>
        <v>9390.141642421826</v>
      </c>
      <c r="I12" s="14">
        <f t="shared" si="1"/>
        <v>8048.6928363615652</v>
      </c>
      <c r="J12" s="14">
        <f t="shared" si="1"/>
        <v>7042.6062318163686</v>
      </c>
      <c r="K12" s="14">
        <f t="shared" si="1"/>
        <v>6260.0944282812161</v>
      </c>
      <c r="L12" s="1"/>
      <c r="M12" s="6">
        <f>$B$10*($B$24+0.5*(($E12^2)-($B$10/($B$20*(PI()/4*((F$2+Tables!AA12/1000)^2-(F$2-Tables!AA12/1000)^2))))^2))/1000</f>
        <v>118.75818050585126</v>
      </c>
      <c r="N12" s="6">
        <f>$B$10*($B$24+0.5*(($E12^2)-($B$10/($B$20*(PI()/4*((G$2+Tables!AB12/1000)^2-(G$2-Tables!AB12/1000)^2))))^2))/1000</f>
        <v>118.75818050585126</v>
      </c>
      <c r="O12" s="6">
        <f>$B$10*($B$24+0.5*(($E12^2)-($B$10/($B$20*(PI()/4*((H$2+Tables!AC12/1000)^2-(H$2-Tables!AC12/1000)^2))))^2))/1000</f>
        <v>118.75818050585126</v>
      </c>
      <c r="P12" s="6">
        <f>$B$10*($B$24+0.5*(($E12^2)-($B$10/($B$20*(PI()/4*((I$2+Tables!AD12/1000)^2-(I$2-Tables!AD12/1000)^2))))^2))/1000</f>
        <v>118.75818050585126</v>
      </c>
      <c r="Q12" s="6">
        <f>$B$10*($B$24+0.5*(($E12^2)-($B$10/($B$20*(PI()/4*((J$2+Tables!AE12/1000)^2-(J$2-Tables!AE12/1000)^2))))^2))/1000</f>
        <v>118.75818050585126</v>
      </c>
      <c r="R12" s="6">
        <f>$B$10*($B$24+0.5*(($E12^2)-($B$10/($B$20*(PI()/4*((K$2+Tables!AF12/1000)^2-(K$2-Tables!AF12/1000)^2))))^2))/1000</f>
        <v>118.75818050585126</v>
      </c>
      <c r="T12" s="18">
        <f t="shared" si="9"/>
        <v>1.5595936209575409</v>
      </c>
      <c r="U12" s="18">
        <f t="shared" si="2"/>
        <v>1.5595936209575409</v>
      </c>
      <c r="V12" s="18">
        <f t="shared" si="2"/>
        <v>1.5595936209575409</v>
      </c>
      <c r="W12" s="18">
        <f t="shared" si="2"/>
        <v>1.5595936209575409</v>
      </c>
      <c r="X12" s="18">
        <f t="shared" si="2"/>
        <v>1.5595936209575409</v>
      </c>
      <c r="Y12" s="18">
        <f t="shared" si="2"/>
        <v>1.5595936209575416</v>
      </c>
      <c r="AA12" s="6">
        <f t="shared" si="3"/>
        <v>133.83120189038999</v>
      </c>
      <c r="AB12" s="6">
        <f t="shared" si="4"/>
        <v>107.064961512312</v>
      </c>
      <c r="AC12" s="6">
        <f t="shared" si="5"/>
        <v>89.220801260260004</v>
      </c>
      <c r="AD12" s="6">
        <f t="shared" si="6"/>
        <v>76.474972508794281</v>
      </c>
      <c r="AE12" s="6">
        <f t="shared" si="7"/>
        <v>66.915600945194996</v>
      </c>
      <c r="AF12" s="6">
        <f t="shared" si="8"/>
        <v>59.480534173506669</v>
      </c>
      <c r="AH12" s="5">
        <f t="shared" si="20"/>
        <v>1.6147497916385054</v>
      </c>
      <c r="AI12" s="6">
        <f t="shared" si="12"/>
        <v>0.29691258188872255</v>
      </c>
      <c r="AJ12" s="6">
        <f t="shared" si="13"/>
        <v>17.011837826556246</v>
      </c>
      <c r="AK12" s="6">
        <f t="shared" si="14"/>
        <v>2.2259932245847418</v>
      </c>
      <c r="AL12" s="6">
        <f t="shared" si="15"/>
        <v>127.54001699342251</v>
      </c>
      <c r="AM12" s="6">
        <f t="shared" si="16"/>
        <v>0.91559942900505131</v>
      </c>
      <c r="AN12" s="6">
        <f t="shared" si="17"/>
        <v>52.459983006577495</v>
      </c>
      <c r="AO12" s="6">
        <f t="shared" si="18"/>
        <v>2.8446800717010707</v>
      </c>
      <c r="AP12" s="6">
        <f t="shared" si="19"/>
        <v>162.98816217344375</v>
      </c>
    </row>
    <row r="13" spans="1:42" ht="15.9" thickBot="1" x14ac:dyDescent="0.65">
      <c r="A13" s="22" t="s">
        <v>16</v>
      </c>
      <c r="B13" s="22">
        <v>0.4</v>
      </c>
      <c r="C13" s="22"/>
      <c r="E13" s="11">
        <f t="shared" si="10"/>
        <v>60</v>
      </c>
      <c r="F13" s="14">
        <f t="shared" ref="F13:K22" si="21">2*$E13*30/($B$13*F$2*PI())</f>
        <v>14323.94487827058</v>
      </c>
      <c r="G13" s="14">
        <f t="shared" si="21"/>
        <v>11459.155902616465</v>
      </c>
      <c r="H13" s="14">
        <f t="shared" si="21"/>
        <v>9549.2965855137209</v>
      </c>
      <c r="I13" s="14">
        <f t="shared" si="21"/>
        <v>8185.1113590117611</v>
      </c>
      <c r="J13" s="14">
        <f t="shared" si="21"/>
        <v>7161.9724391352902</v>
      </c>
      <c r="K13" s="14">
        <f t="shared" si="21"/>
        <v>6366.197723675813</v>
      </c>
      <c r="L13" s="1"/>
      <c r="M13" s="6">
        <f>$B$10*($B$24+0.5*(($E13^2)-($B$10/($B$20*(PI()/4*((F$2+Tables!AA13/1000)^2-(F$2-Tables!AA13/1000)^2))))^2))/1000</f>
        <v>118.68981166332713</v>
      </c>
      <c r="N13" s="6">
        <f>$B$10*($B$24+0.5*(($E13^2)-($B$10/($B$20*(PI()/4*((G$2+Tables!AB13/1000)^2-(G$2-Tables!AB13/1000)^2))))^2))/1000</f>
        <v>118.68981166332713</v>
      </c>
      <c r="O13" s="6">
        <f>$B$10*($B$24+0.5*(($E13^2)-($B$10/($B$20*(PI()/4*((H$2+Tables!AC13/1000)^2-(H$2-Tables!AC13/1000)^2))))^2))/1000</f>
        <v>118.68981166332713</v>
      </c>
      <c r="P13" s="6">
        <f>$B$10*($B$24+0.5*(($E13^2)-($B$10/($B$20*(PI()/4*((I$2+Tables!AD13/1000)^2-(I$2-Tables!AD13/1000)^2))))^2))/1000</f>
        <v>118.68981166332713</v>
      </c>
      <c r="Q13" s="6">
        <f>$B$10*($B$24+0.5*(($E13^2)-($B$10/($B$20*(PI()/4*((J$2+Tables!AE13/1000)^2-(J$2-Tables!AE13/1000)^2))))^2))/1000</f>
        <v>118.68981166332713</v>
      </c>
      <c r="R13" s="6">
        <f>$B$10*($B$24+0.5*(($E13^2)-($B$10/($B$20*(PI()/4*((K$2+Tables!AF13/1000)^2-(K$2-Tables!AF13/1000)^2))))^2))/1000</f>
        <v>118.68981166332713</v>
      </c>
      <c r="T13" s="18">
        <f t="shared" si="9"/>
        <v>1.5071722115978048</v>
      </c>
      <c r="U13" s="18">
        <f t="shared" si="2"/>
        <v>1.5071722115978048</v>
      </c>
      <c r="V13" s="18">
        <f t="shared" si="2"/>
        <v>1.5071722115978048</v>
      </c>
      <c r="W13" s="18">
        <f t="shared" si="2"/>
        <v>1.5071722115978048</v>
      </c>
      <c r="X13" s="18">
        <f t="shared" si="2"/>
        <v>1.5071722115978048</v>
      </c>
      <c r="Y13" s="18">
        <f t="shared" si="2"/>
        <v>1.5071722115978055</v>
      </c>
      <c r="AA13" s="6">
        <f t="shared" si="3"/>
        <v>131.60068185888349</v>
      </c>
      <c r="AB13" s="6">
        <f t="shared" si="4"/>
        <v>105.28054548710681</v>
      </c>
      <c r="AC13" s="6">
        <f t="shared" si="5"/>
        <v>87.733787905922341</v>
      </c>
      <c r="AD13" s="6">
        <f t="shared" si="6"/>
        <v>75.200389633647717</v>
      </c>
      <c r="AE13" s="6">
        <f t="shared" si="7"/>
        <v>65.800340929441759</v>
      </c>
      <c r="AF13" s="6">
        <f t="shared" si="8"/>
        <v>58.489191937281561</v>
      </c>
      <c r="AH13" s="5">
        <f t="shared" si="20"/>
        <v>1.5595936209575409</v>
      </c>
      <c r="AI13" s="6">
        <f t="shared" si="12"/>
        <v>0.30293006831055452</v>
      </c>
      <c r="AJ13" s="6">
        <f t="shared" si="13"/>
        <v>17.356614401804499</v>
      </c>
      <c r="AK13" s="6">
        <f t="shared" si="14"/>
        <v>2.181181287802942</v>
      </c>
      <c r="AL13" s="6">
        <f t="shared" si="15"/>
        <v>124.97248214401831</v>
      </c>
      <c r="AM13" s="6">
        <f t="shared" si="16"/>
        <v>0.96041136578685127</v>
      </c>
      <c r="AN13" s="6">
        <f t="shared" si="17"/>
        <v>55.027517855981685</v>
      </c>
      <c r="AO13" s="6">
        <f t="shared" si="18"/>
        <v>2.8386625852792386</v>
      </c>
      <c r="AP13" s="6">
        <f t="shared" si="19"/>
        <v>162.64338559819552</v>
      </c>
    </row>
    <row r="14" spans="1:42" ht="15.9" thickBot="1" x14ac:dyDescent="0.65">
      <c r="A14" s="31" t="s">
        <v>30</v>
      </c>
      <c r="B14" s="32"/>
      <c r="C14" s="33"/>
      <c r="E14" s="11">
        <f t="shared" si="10"/>
        <v>61</v>
      </c>
      <c r="F14" s="14">
        <f t="shared" si="21"/>
        <v>14562.677292908422</v>
      </c>
      <c r="G14" s="14">
        <f t="shared" si="21"/>
        <v>11650.14183432674</v>
      </c>
      <c r="H14" s="14">
        <f t="shared" si="21"/>
        <v>9708.4515286056157</v>
      </c>
      <c r="I14" s="14">
        <f t="shared" si="21"/>
        <v>8321.5298816619579</v>
      </c>
      <c r="J14" s="14">
        <f t="shared" si="21"/>
        <v>7281.3386464542109</v>
      </c>
      <c r="K14" s="14">
        <f t="shared" si="21"/>
        <v>6472.3010190704099</v>
      </c>
      <c r="L14" s="1"/>
      <c r="M14" s="6">
        <f>$B$10*($B$24+0.5*(($E14^2)-($B$10/($B$20*(PI()/4*((F$2+Tables!AA14/1000)^2-(F$2-Tables!AA14/1000)^2))))^2))/1000</f>
        <v>118.62029376462614</v>
      </c>
      <c r="N14" s="6">
        <f>$B$10*($B$24+0.5*(($E14^2)-($B$10/($B$20*(PI()/4*((G$2+Tables!AB14/1000)^2-(G$2-Tables!AB14/1000)^2))))^2))/1000</f>
        <v>118.62029376462614</v>
      </c>
      <c r="O14" s="6">
        <f>$B$10*($B$24+0.5*(($E14^2)-($B$10/($B$20*(PI()/4*((H$2+Tables!AC14/1000)^2-(H$2-Tables!AC14/1000)^2))))^2))/1000</f>
        <v>118.62029376462614</v>
      </c>
      <c r="P14" s="6">
        <f>$B$10*($B$24+0.5*(($E14^2)-($B$10/($B$20*(PI()/4*((I$2+Tables!AD14/1000)^2-(I$2-Tables!AD14/1000)^2))))^2))/1000</f>
        <v>118.62029376462613</v>
      </c>
      <c r="Q14" s="6">
        <f>$B$10*($B$24+0.5*(($E14^2)-($B$10/($B$20*(PI()/4*((J$2+Tables!AE14/1000)^2-(J$2-Tables!AE14/1000)^2))))^2))/1000</f>
        <v>118.62029376462614</v>
      </c>
      <c r="R14" s="6">
        <f>$B$10*($B$24+0.5*(($E14^2)-($B$10/($B$20*(PI()/4*((K$2+Tables!AF14/1000)^2-(K$2-Tables!AF14/1000)^2))))^2))/1000</f>
        <v>118.62029376462614</v>
      </c>
      <c r="T14" s="18">
        <f t="shared" si="9"/>
        <v>1.4573077131600713</v>
      </c>
      <c r="U14" s="18">
        <f t="shared" si="2"/>
        <v>1.4573077131600709</v>
      </c>
      <c r="V14" s="18">
        <f t="shared" si="2"/>
        <v>1.4573077131600709</v>
      </c>
      <c r="W14" s="18">
        <f t="shared" si="2"/>
        <v>1.4573077131600702</v>
      </c>
      <c r="X14" s="18">
        <f t="shared" si="2"/>
        <v>1.4573077131600713</v>
      </c>
      <c r="Y14" s="18">
        <f t="shared" si="2"/>
        <v>1.4573077131600713</v>
      </c>
      <c r="AA14" s="6">
        <f t="shared" si="3"/>
        <v>129.4432936316887</v>
      </c>
      <c r="AB14" s="6">
        <f t="shared" si="4"/>
        <v>103.55463490535095</v>
      </c>
      <c r="AC14" s="6">
        <f t="shared" si="5"/>
        <v>86.29552908779246</v>
      </c>
      <c r="AD14" s="6">
        <f t="shared" si="6"/>
        <v>73.967596360964976</v>
      </c>
      <c r="AE14" s="6">
        <f t="shared" si="7"/>
        <v>64.721646815844352</v>
      </c>
      <c r="AF14" s="6">
        <f t="shared" si="8"/>
        <v>57.53035272519498</v>
      </c>
      <c r="AH14" s="5">
        <f t="shared" si="20"/>
        <v>1.5071722115978048</v>
      </c>
      <c r="AI14" s="6">
        <f t="shared" si="12"/>
        <v>0.3088723386273195</v>
      </c>
      <c r="AJ14" s="6">
        <f t="shared" si="13"/>
        <v>17.697081411680998</v>
      </c>
      <c r="AK14" s="6">
        <f t="shared" si="14"/>
        <v>2.1358166130856144</v>
      </c>
      <c r="AL14" s="6">
        <f t="shared" si="15"/>
        <v>122.37327774373162</v>
      </c>
      <c r="AM14" s="6">
        <f t="shared" si="16"/>
        <v>1.0057760405041787</v>
      </c>
      <c r="AN14" s="6">
        <f t="shared" si="17"/>
        <v>57.62672225626838</v>
      </c>
      <c r="AO14" s="6">
        <f t="shared" si="18"/>
        <v>2.8327203149624736</v>
      </c>
      <c r="AP14" s="6">
        <f t="shared" si="19"/>
        <v>162.30291858831899</v>
      </c>
    </row>
    <row r="15" spans="1:42" x14ac:dyDescent="0.6">
      <c r="A15" s="19" t="s">
        <v>31</v>
      </c>
      <c r="B15" s="25">
        <f>B8/(B9*B4)</f>
        <v>0.70547038327526135</v>
      </c>
      <c r="C15" s="19" t="s">
        <v>55</v>
      </c>
      <c r="E15" s="11">
        <f t="shared" si="10"/>
        <v>62</v>
      </c>
      <c r="F15" s="14">
        <f t="shared" si="21"/>
        <v>14801.409707546265</v>
      </c>
      <c r="G15" s="14">
        <f t="shared" si="21"/>
        <v>11841.127766037014</v>
      </c>
      <c r="H15" s="14">
        <f t="shared" si="21"/>
        <v>9867.6064716975125</v>
      </c>
      <c r="I15" s="14">
        <f t="shared" si="21"/>
        <v>8457.9484043121538</v>
      </c>
      <c r="J15" s="14">
        <f t="shared" si="21"/>
        <v>7400.7048537731325</v>
      </c>
      <c r="K15" s="14">
        <f t="shared" si="21"/>
        <v>6578.4043144650068</v>
      </c>
      <c r="L15" s="1"/>
      <c r="M15" s="6">
        <f>$B$10*($B$24+0.5*(($E15^2)-($B$10/($B$20*(PI()/4*((F$2+Tables!AA15/1000)^2-(F$2-Tables!AA15/1000)^2))))^2))/1000</f>
        <v>118.54962680974826</v>
      </c>
      <c r="N15" s="6">
        <f>$B$10*($B$24+0.5*(($E15^2)-($B$10/($B$20*(PI()/4*((G$2+Tables!AB15/1000)^2-(G$2-Tables!AB15/1000)^2))))^2))/1000</f>
        <v>118.5496268097483</v>
      </c>
      <c r="O15" s="6">
        <f>$B$10*($B$24+0.5*(($E15^2)-($B$10/($B$20*(PI()/4*((H$2+Tables!AC15/1000)^2-(H$2-Tables!AC15/1000)^2))))^2))/1000</f>
        <v>118.54962680974826</v>
      </c>
      <c r="P15" s="6">
        <f>$B$10*($B$24+0.5*(($E15^2)-($B$10/($B$20*(PI()/4*((I$2+Tables!AD15/1000)^2-(I$2-Tables!AD15/1000)^2))))^2))/1000</f>
        <v>118.54962680974826</v>
      </c>
      <c r="Q15" s="6">
        <f>$B$10*($B$24+0.5*(($E15^2)-($B$10/($B$20*(PI()/4*((J$2+Tables!AE15/1000)^2-(J$2-Tables!AE15/1000)^2))))^2))/1000</f>
        <v>118.54962680974826</v>
      </c>
      <c r="R15" s="6">
        <f>$B$10*($B$24+0.5*(($E15^2)-($B$10/($B$20*(PI()/4*((K$2+Tables!AF15/1000)^2-(K$2-Tables!AF15/1000)^2))))^2))/1000</f>
        <v>118.54962680974826</v>
      </c>
      <c r="T15" s="18">
        <f t="shared" si="9"/>
        <v>1.4098365013794953</v>
      </c>
      <c r="U15" s="18">
        <f t="shared" si="2"/>
        <v>1.4098365013794951</v>
      </c>
      <c r="V15" s="18">
        <f t="shared" si="2"/>
        <v>1.4098365013794947</v>
      </c>
      <c r="W15" s="18">
        <f t="shared" si="2"/>
        <v>1.4098365013794942</v>
      </c>
      <c r="X15" s="18">
        <f t="shared" si="2"/>
        <v>1.4098365013794953</v>
      </c>
      <c r="Y15" s="18">
        <f t="shared" si="2"/>
        <v>1.4098365013794953</v>
      </c>
      <c r="AA15" s="6">
        <f t="shared" si="3"/>
        <v>127.35549857311307</v>
      </c>
      <c r="AB15" s="6">
        <f t="shared" si="4"/>
        <v>101.88439885849047</v>
      </c>
      <c r="AC15" s="6">
        <f t="shared" si="5"/>
        <v>84.903665715408721</v>
      </c>
      <c r="AD15" s="6">
        <f t="shared" si="6"/>
        <v>72.774570613207487</v>
      </c>
      <c r="AE15" s="6">
        <f t="shared" si="7"/>
        <v>63.677749286556541</v>
      </c>
      <c r="AF15" s="6">
        <f t="shared" si="8"/>
        <v>56.602443810272483</v>
      </c>
      <c r="AH15" s="5">
        <f t="shared" si="20"/>
        <v>1.4573077131600709</v>
      </c>
      <c r="AI15" s="6">
        <f t="shared" si="12"/>
        <v>0.31473791211295576</v>
      </c>
      <c r="AJ15" s="6">
        <f t="shared" si="13"/>
        <v>18.033154016831798</v>
      </c>
      <c r="AK15" s="6">
        <f t="shared" si="14"/>
        <v>2.0900977723447678</v>
      </c>
      <c r="AL15" s="6">
        <f t="shared" si="15"/>
        <v>119.75378112505035</v>
      </c>
      <c r="AM15" s="6">
        <f t="shared" si="16"/>
        <v>1.0514948812450255</v>
      </c>
      <c r="AN15" s="6">
        <f t="shared" si="17"/>
        <v>60.246218874949662</v>
      </c>
      <c r="AO15" s="6">
        <f t="shared" si="18"/>
        <v>2.8268547414768372</v>
      </c>
      <c r="AP15" s="6">
        <f t="shared" si="19"/>
        <v>161.96684598316821</v>
      </c>
    </row>
    <row r="16" spans="1:42" x14ac:dyDescent="0.6">
      <c r="A16" s="20" t="s">
        <v>3</v>
      </c>
      <c r="B16" s="20">
        <f>B6*B9</f>
        <v>878400</v>
      </c>
      <c r="C16" s="20" t="s">
        <v>54</v>
      </c>
      <c r="E16" s="11">
        <f t="shared" si="10"/>
        <v>63</v>
      </c>
      <c r="F16" s="14">
        <f t="shared" si="21"/>
        <v>15040.142122184108</v>
      </c>
      <c r="G16" s="14">
        <f t="shared" si="21"/>
        <v>12032.113697747287</v>
      </c>
      <c r="H16" s="14">
        <f t="shared" si="21"/>
        <v>10026.761414789407</v>
      </c>
      <c r="I16" s="14">
        <f t="shared" si="21"/>
        <v>8594.3669269623497</v>
      </c>
      <c r="J16" s="14">
        <f t="shared" si="21"/>
        <v>7520.0710610920542</v>
      </c>
      <c r="K16" s="14">
        <f t="shared" si="21"/>
        <v>6684.5076098596037</v>
      </c>
      <c r="L16" s="1"/>
      <c r="M16" s="6">
        <f>$B$10*($B$24+0.5*(($E16^2)-($B$10/($B$20*(PI()/4*((F$2+Tables!AA16/1000)^2-(F$2-Tables!AA16/1000)^2))))^2))/1000</f>
        <v>118.47781079869354</v>
      </c>
      <c r="N16" s="6">
        <f>$B$10*($B$24+0.5*(($E16^2)-($B$10/($B$20*(PI()/4*((G$2+Tables!AB16/1000)^2-(G$2-Tables!AB16/1000)^2))))^2))/1000</f>
        <v>118.47781079869354</v>
      </c>
      <c r="O16" s="6">
        <f>$B$10*($B$24+0.5*(($E16^2)-($B$10/($B$20*(PI()/4*((H$2+Tables!AC16/1000)^2-(H$2-Tables!AC16/1000)^2))))^2))/1000</f>
        <v>118.47781079869354</v>
      </c>
      <c r="P16" s="6">
        <f>$B$10*($B$24+0.5*(($E16^2)-($B$10/($B$20*(PI()/4*((I$2+Tables!AD16/1000)^2-(I$2-Tables!AD16/1000)^2))))^2))/1000</f>
        <v>118.47781079869354</v>
      </c>
      <c r="Q16" s="6">
        <f>$B$10*($B$24+0.5*(($E16^2)-($B$10/($B$20*(PI()/4*((J$2+Tables!AE16/1000)^2-(J$2-Tables!AE16/1000)^2))))^2))/1000</f>
        <v>118.47781079869354</v>
      </c>
      <c r="R16" s="6">
        <f>$B$10*($B$24+0.5*(($E16^2)-($B$10/($B$20*(PI()/4*((K$2+Tables!AF16/1000)^2-(K$2-Tables!AF16/1000)^2))))^2))/1000</f>
        <v>118.47781079869354</v>
      </c>
      <c r="T16" s="18">
        <f t="shared" si="9"/>
        <v>1.3646078341281338</v>
      </c>
      <c r="U16" s="18">
        <f t="shared" si="2"/>
        <v>1.3646078341281334</v>
      </c>
      <c r="V16" s="18">
        <f t="shared" si="2"/>
        <v>1.3646078341281334</v>
      </c>
      <c r="W16" s="18">
        <f t="shared" si="2"/>
        <v>1.3646078341281334</v>
      </c>
      <c r="X16" s="18">
        <f t="shared" si="2"/>
        <v>1.3646078341281338</v>
      </c>
      <c r="Y16" s="18">
        <f t="shared" si="2"/>
        <v>1.3646078341281338</v>
      </c>
      <c r="AA16" s="6">
        <f t="shared" si="3"/>
        <v>125.33398272274619</v>
      </c>
      <c r="AB16" s="6">
        <f t="shared" si="4"/>
        <v>100.26718617819695</v>
      </c>
      <c r="AC16" s="6">
        <f t="shared" si="5"/>
        <v>83.555988481830795</v>
      </c>
      <c r="AD16" s="6">
        <f t="shared" si="6"/>
        <v>71.61941869871211</v>
      </c>
      <c r="AE16" s="6">
        <f t="shared" si="7"/>
        <v>62.6669913613731</v>
      </c>
      <c r="AF16" s="6">
        <f t="shared" si="8"/>
        <v>55.703992321220532</v>
      </c>
      <c r="AH16" s="5">
        <f t="shared" si="20"/>
        <v>1.4098365013794949</v>
      </c>
      <c r="AI16" s="6">
        <f t="shared" si="12"/>
        <v>0.32052551114166167</v>
      </c>
      <c r="AJ16" s="6">
        <f t="shared" si="13"/>
        <v>18.364759014690659</v>
      </c>
      <c r="AK16" s="6">
        <f t="shared" si="14"/>
        <v>2.0442319829718993</v>
      </c>
      <c r="AL16" s="6">
        <f t="shared" si="15"/>
        <v>117.12586496994901</v>
      </c>
      <c r="AM16" s="6">
        <f t="shared" si="16"/>
        <v>1.0973606706178938</v>
      </c>
      <c r="AN16" s="6">
        <f t="shared" si="17"/>
        <v>62.874135030051001</v>
      </c>
      <c r="AO16" s="6">
        <f t="shared" si="18"/>
        <v>2.8210671424481313</v>
      </c>
      <c r="AP16" s="6">
        <f t="shared" si="19"/>
        <v>161.63524098530934</v>
      </c>
    </row>
    <row r="17" spans="1:42" x14ac:dyDescent="0.6">
      <c r="A17" s="20" t="s">
        <v>19</v>
      </c>
      <c r="B17" s="20">
        <f>B7*B8</f>
        <v>134980</v>
      </c>
      <c r="C17" s="20" t="s">
        <v>27</v>
      </c>
      <c r="E17" s="11">
        <f t="shared" si="10"/>
        <v>64</v>
      </c>
      <c r="F17" s="14">
        <f t="shared" si="21"/>
        <v>15278.874536821952</v>
      </c>
      <c r="G17" s="14">
        <f t="shared" si="21"/>
        <v>12223.099629457562</v>
      </c>
      <c r="H17" s="14">
        <f t="shared" si="21"/>
        <v>10185.916357881302</v>
      </c>
      <c r="I17" s="14">
        <f t="shared" si="21"/>
        <v>8730.7854496125456</v>
      </c>
      <c r="J17" s="14">
        <f t="shared" si="21"/>
        <v>7639.4372684109758</v>
      </c>
      <c r="K17" s="14">
        <f t="shared" si="21"/>
        <v>6790.6109052542006</v>
      </c>
      <c r="L17" s="1"/>
      <c r="M17" s="6">
        <f>$B$10*($B$24+0.5*(($E17^2)-($B$10/($B$20*(PI()/4*((F$2+Tables!AA17/1000)^2-(F$2-Tables!AA17/1000)^2))))^2))/1000</f>
        <v>118.4048457314619</v>
      </c>
      <c r="N17" s="6">
        <f>$B$10*($B$24+0.5*(($E17^2)-($B$10/($B$20*(PI()/4*((G$2+Tables!AB17/1000)^2-(G$2-Tables!AB17/1000)^2))))^2))/1000</f>
        <v>118.4048457314619</v>
      </c>
      <c r="O17" s="6">
        <f>$B$10*($B$24+0.5*(($E17^2)-($B$10/($B$20*(PI()/4*((H$2+Tables!AC17/1000)^2-(H$2-Tables!AC17/1000)^2))))^2))/1000</f>
        <v>118.4048457314619</v>
      </c>
      <c r="P17" s="6">
        <f>$B$10*($B$24+0.5*(($E17^2)-($B$10/($B$20*(PI()/4*((I$2+Tables!AD17/1000)^2-(I$2-Tables!AD17/1000)^2))))^2))/1000</f>
        <v>118.4048457314619</v>
      </c>
      <c r="Q17" s="6">
        <f>$B$10*($B$24+0.5*(($E17^2)-($B$10/($B$20*(PI()/4*((J$2+Tables!AE17/1000)^2-(J$2-Tables!AE17/1000)^2))))^2))/1000</f>
        <v>118.4048457314619</v>
      </c>
      <c r="R17" s="6">
        <f>$B$10*($B$24+0.5*(($E17^2)-($B$10/($B$20*(PI()/4*((K$2+Tables!AF17/1000)^2-(K$2-Tables!AF17/1000)^2))))^2))/1000</f>
        <v>118.4048457314619</v>
      </c>
      <c r="T17" s="18">
        <f t="shared" si="9"/>
        <v>1.3214826532529234</v>
      </c>
      <c r="U17" s="18">
        <f t="shared" si="2"/>
        <v>1.3214826532529229</v>
      </c>
      <c r="V17" s="18">
        <f t="shared" si="2"/>
        <v>1.3214826532529229</v>
      </c>
      <c r="W17" s="18">
        <f t="shared" si="2"/>
        <v>1.3214826532529229</v>
      </c>
      <c r="X17" s="18">
        <f t="shared" si="2"/>
        <v>1.3214826532529234</v>
      </c>
      <c r="Y17" s="18">
        <f t="shared" si="2"/>
        <v>1.3214826532529234</v>
      </c>
      <c r="AA17" s="6">
        <f t="shared" si="3"/>
        <v>123.37563924270327</v>
      </c>
      <c r="AB17" s="6">
        <f t="shared" si="4"/>
        <v>98.700511394162632</v>
      </c>
      <c r="AC17" s="6">
        <f t="shared" si="5"/>
        <v>82.250426161802196</v>
      </c>
      <c r="AD17" s="6">
        <f t="shared" si="6"/>
        <v>70.500365281544745</v>
      </c>
      <c r="AE17" s="6">
        <f t="shared" si="7"/>
        <v>61.687819621351643</v>
      </c>
      <c r="AF17" s="6">
        <f t="shared" si="8"/>
        <v>54.833617441201461</v>
      </c>
      <c r="AH17" s="5">
        <f t="shared" si="20"/>
        <v>1.3646078341281334</v>
      </c>
      <c r="AI17" s="6">
        <f t="shared" si="12"/>
        <v>0.32623405072929101</v>
      </c>
      <c r="AJ17" s="6">
        <f t="shared" si="13"/>
        <v>18.691834240245171</v>
      </c>
      <c r="AK17" s="6">
        <f t="shared" si="14"/>
        <v>1.9984297629135368</v>
      </c>
      <c r="AL17" s="6">
        <f t="shared" si="15"/>
        <v>114.50159106827539</v>
      </c>
      <c r="AM17" s="6">
        <f t="shared" si="16"/>
        <v>1.1431628906762563</v>
      </c>
      <c r="AN17" s="6">
        <f t="shared" si="17"/>
        <v>65.498408931724612</v>
      </c>
      <c r="AO17" s="6">
        <f t="shared" si="18"/>
        <v>2.8153586028605022</v>
      </c>
      <c r="AP17" s="6">
        <f t="shared" si="19"/>
        <v>161.30816575975484</v>
      </c>
    </row>
    <row r="18" spans="1:42" x14ac:dyDescent="0.6">
      <c r="A18" s="20" t="s">
        <v>33</v>
      </c>
      <c r="B18" s="24">
        <f>B9*(B7)^((B5-1)/B5)</f>
        <v>762.76058506461993</v>
      </c>
      <c r="C18" s="20" t="s">
        <v>29</v>
      </c>
      <c r="E18" s="11">
        <f t="shared" si="10"/>
        <v>65</v>
      </c>
      <c r="F18" s="14">
        <f t="shared" si="21"/>
        <v>15517.606951459795</v>
      </c>
      <c r="G18" s="14">
        <f t="shared" si="21"/>
        <v>12414.085561167836</v>
      </c>
      <c r="H18" s="14">
        <f t="shared" si="21"/>
        <v>10345.071300973197</v>
      </c>
      <c r="I18" s="14">
        <f t="shared" si="21"/>
        <v>8867.2039722627414</v>
      </c>
      <c r="J18" s="14">
        <f t="shared" si="21"/>
        <v>7758.8034757298974</v>
      </c>
      <c r="K18" s="14">
        <f t="shared" si="21"/>
        <v>6896.7142006487975</v>
      </c>
      <c r="L18" s="1"/>
      <c r="M18" s="6">
        <f>$B$10*($B$24+0.5*(($E18^2)-($B$10/($B$20*(PI()/4*((F$2+Tables!AA18/1000)^2-(F$2-Tables!AA18/1000)^2))))^2))/1000</f>
        <v>118.3307316080534</v>
      </c>
      <c r="N18" s="6">
        <f>$B$10*($B$24+0.5*(($E18^2)-($B$10/($B$20*(PI()/4*((G$2+Tables!AB18/1000)^2-(G$2-Tables!AB18/1000)^2))))^2))/1000</f>
        <v>118.33073160805343</v>
      </c>
      <c r="O18" s="6">
        <f>$B$10*($B$24+0.5*(($E18^2)-($B$10/($B$20*(PI()/4*((H$2+Tables!AC18/1000)^2-(H$2-Tables!AC18/1000)^2))))^2))/1000</f>
        <v>118.3307316080534</v>
      </c>
      <c r="P18" s="6">
        <f>$B$10*($B$24+0.5*(($E18^2)-($B$10/($B$20*(PI()/4*((I$2+Tables!AD18/1000)^2-(I$2-Tables!AD18/1000)^2))))^2))/1000</f>
        <v>118.33073160805343</v>
      </c>
      <c r="Q18" s="6">
        <f>$B$10*($B$24+0.5*(($E18^2)-($B$10/($B$20*(PI()/4*((J$2+Tables!AE18/1000)^2-(J$2-Tables!AE18/1000)^2))))^2))/1000</f>
        <v>118.33073160805343</v>
      </c>
      <c r="R18" s="6">
        <f>$B$10*($B$24+0.5*(($E18^2)-($B$10/($B$20*(PI()/4*((K$2+Tables!AF18/1000)^2-(K$2-Tables!AF18/1000)^2))))^2))/1000</f>
        <v>118.3307316080534</v>
      </c>
      <c r="T18" s="18">
        <f t="shared" si="9"/>
        <v>1.2803325144404762</v>
      </c>
      <c r="U18" s="18">
        <f t="shared" si="2"/>
        <v>1.2803325144404767</v>
      </c>
      <c r="V18" s="18">
        <f t="shared" si="2"/>
        <v>1.2803325144404762</v>
      </c>
      <c r="W18" s="18">
        <f t="shared" si="2"/>
        <v>1.2803325144404767</v>
      </c>
      <c r="X18" s="18">
        <f t="shared" si="2"/>
        <v>1.2803325144404767</v>
      </c>
      <c r="Y18" s="18">
        <f t="shared" si="2"/>
        <v>1.2803325144404769</v>
      </c>
      <c r="AA18" s="6">
        <f t="shared" si="3"/>
        <v>121.47755248512324</v>
      </c>
      <c r="AB18" s="6">
        <f t="shared" si="4"/>
        <v>97.18204198809859</v>
      </c>
      <c r="AC18" s="6">
        <f t="shared" si="5"/>
        <v>80.985034990082156</v>
      </c>
      <c r="AD18" s="6">
        <f t="shared" si="6"/>
        <v>69.415744277213292</v>
      </c>
      <c r="AE18" s="6">
        <f t="shared" si="7"/>
        <v>60.738776242561627</v>
      </c>
      <c r="AF18" s="6">
        <f t="shared" si="8"/>
        <v>53.990023326721449</v>
      </c>
      <c r="AH18" s="5">
        <f t="shared" si="20"/>
        <v>1.3214826532529231</v>
      </c>
      <c r="AI18" s="6">
        <f t="shared" si="12"/>
        <v>0.33186262815864404</v>
      </c>
      <c r="AJ18" s="6">
        <f t="shared" si="13"/>
        <v>19.014327971609696</v>
      </c>
      <c r="AK18" s="6">
        <f t="shared" si="14"/>
        <v>1.9528993688564016</v>
      </c>
      <c r="AL18" s="6">
        <f t="shared" si="15"/>
        <v>111.892891649234</v>
      </c>
      <c r="AM18" s="6">
        <f t="shared" si="16"/>
        <v>1.1886932847333915</v>
      </c>
      <c r="AN18" s="6">
        <f t="shared" si="17"/>
        <v>68.107108350765984</v>
      </c>
      <c r="AO18" s="6">
        <f t="shared" si="18"/>
        <v>2.8097300254311492</v>
      </c>
      <c r="AP18" s="6">
        <f t="shared" si="19"/>
        <v>160.98567202839033</v>
      </c>
    </row>
    <row r="19" spans="1:42" x14ac:dyDescent="0.6">
      <c r="A19" s="20" t="s">
        <v>34</v>
      </c>
      <c r="B19" s="24">
        <f>B11*(B18-B9)+B9</f>
        <v>768.34649730492697</v>
      </c>
      <c r="C19" s="20" t="s">
        <v>29</v>
      </c>
      <c r="E19" s="11">
        <f t="shared" si="10"/>
        <v>66</v>
      </c>
      <c r="F19" s="14">
        <f t="shared" si="21"/>
        <v>15756.339366097638</v>
      </c>
      <c r="G19" s="14">
        <f t="shared" si="21"/>
        <v>12605.071492878111</v>
      </c>
      <c r="H19" s="14">
        <f t="shared" si="21"/>
        <v>10504.226244065094</v>
      </c>
      <c r="I19" s="14">
        <f t="shared" si="21"/>
        <v>9003.6224949129373</v>
      </c>
      <c r="J19" s="14">
        <f t="shared" si="21"/>
        <v>7878.169683048819</v>
      </c>
      <c r="K19" s="14">
        <f t="shared" si="21"/>
        <v>7002.8174960433944</v>
      </c>
      <c r="L19" s="1"/>
      <c r="M19" s="6">
        <f>$B$10*($B$24+0.5*(($E19^2)-($B$10/($B$20*(PI()/4*((F$2+Tables!AA19/1000)^2-(F$2-Tables!AA19/1000)^2))))^2))/1000</f>
        <v>118.25546842846803</v>
      </c>
      <c r="N19" s="6">
        <f>$B$10*($B$24+0.5*(($E19^2)-($B$10/($B$20*(PI()/4*((G$2+Tables!AB19/1000)^2-(G$2-Tables!AB19/1000)^2))))^2))/1000</f>
        <v>118.25546842846801</v>
      </c>
      <c r="O19" s="6">
        <f>$B$10*($B$24+0.5*(($E19^2)-($B$10/($B$20*(PI()/4*((H$2+Tables!AC19/1000)^2-(H$2-Tables!AC19/1000)^2))))^2))/1000</f>
        <v>118.25546842846803</v>
      </c>
      <c r="P19" s="6">
        <f>$B$10*($B$24+0.5*(($E19^2)-($B$10/($B$20*(PI()/4*((I$2+Tables!AD19/1000)^2-(I$2-Tables!AD19/1000)^2))))^2))/1000</f>
        <v>118.25546842846803</v>
      </c>
      <c r="Q19" s="6">
        <f>$B$10*($B$24+0.5*(($E19^2)-($B$10/($B$20*(PI()/4*((J$2+Tables!AE19/1000)^2-(J$2-Tables!AE19/1000)^2))))^2))/1000</f>
        <v>118.25546842846803</v>
      </c>
      <c r="R19" s="6">
        <f>$B$10*($B$24+0.5*(($E19^2)-($B$10/($B$20*(PI()/4*((K$2+Tables!AF19/1000)^2-(K$2-Tables!AF19/1000)^2))))^2))/1000</f>
        <v>118.25546842846803</v>
      </c>
      <c r="T19" s="18">
        <f t="shared" si="9"/>
        <v>1.2410386297097524</v>
      </c>
      <c r="U19" s="18">
        <f t="shared" ref="U19:U53" si="22">1000*N19/($B$10*(G19*PI()*G$2/60)^2)</f>
        <v>1.2410386297097522</v>
      </c>
      <c r="V19" s="18">
        <f t="shared" ref="V19:V53" si="23">1000*O19/($B$10*(H19*PI()*H$2/60)^2)</f>
        <v>1.241038629709752</v>
      </c>
      <c r="W19" s="18">
        <f t="shared" ref="W19:W53" si="24">1000*P19/($B$10*(I19*PI()*I$2/60)^2)</f>
        <v>1.2410386297097524</v>
      </c>
      <c r="X19" s="18">
        <f t="shared" ref="X19:X53" si="25">1000*Q19/($B$10*(J19*PI()*J$2/60)^2)</f>
        <v>1.2410386297097524</v>
      </c>
      <c r="Y19" s="18">
        <f t="shared" ref="Y19:Y53" si="26">1000*R19/($B$10*(K19*PI()*K$2/60)^2)</f>
        <v>1.2410386297097531</v>
      </c>
      <c r="AA19" s="6">
        <f t="shared" si="3"/>
        <v>119.63698350807589</v>
      </c>
      <c r="AB19" s="6">
        <f t="shared" si="4"/>
        <v>95.70958680646072</v>
      </c>
      <c r="AC19" s="6">
        <f t="shared" si="5"/>
        <v>79.757989005383948</v>
      </c>
      <c r="AD19" s="6">
        <f t="shared" si="6"/>
        <v>68.363990576043378</v>
      </c>
      <c r="AE19" s="6">
        <f t="shared" si="7"/>
        <v>59.81849175403795</v>
      </c>
      <c r="AF19" s="6">
        <f t="shared" si="8"/>
        <v>53.171992670255968</v>
      </c>
      <c r="AH19" s="5">
        <f t="shared" si="20"/>
        <v>1.2803325144404765</v>
      </c>
      <c r="AI19" s="6">
        <f t="shared" si="12"/>
        <v>0.33741051273724953</v>
      </c>
      <c r="AJ19" s="6">
        <f t="shared" si="13"/>
        <v>19.332198343189503</v>
      </c>
      <c r="AK19" s="6">
        <f t="shared" si="14"/>
        <v>1.9078413815238</v>
      </c>
      <c r="AL19" s="6">
        <f t="shared" si="15"/>
        <v>109.311259141722</v>
      </c>
      <c r="AM19" s="6">
        <f t="shared" si="16"/>
        <v>1.2337512720659931</v>
      </c>
      <c r="AN19" s="6">
        <f t="shared" si="17"/>
        <v>70.688740858277981</v>
      </c>
      <c r="AO19" s="6">
        <f t="shared" si="18"/>
        <v>2.8041821408525438</v>
      </c>
      <c r="AP19" s="6">
        <f t="shared" si="19"/>
        <v>160.66780165681052</v>
      </c>
    </row>
    <row r="20" spans="1:42" x14ac:dyDescent="0.6">
      <c r="A20" s="20" t="s">
        <v>37</v>
      </c>
      <c r="B20" s="23">
        <f>B17/(B4*B19)</f>
        <v>0.61211132021797321</v>
      </c>
      <c r="C20" s="20" t="s">
        <v>56</v>
      </c>
      <c r="E20" s="11">
        <f t="shared" si="10"/>
        <v>67</v>
      </c>
      <c r="F20" s="14">
        <f t="shared" si="21"/>
        <v>15995.071780735481</v>
      </c>
      <c r="G20" s="14">
        <f t="shared" si="21"/>
        <v>12796.057424588385</v>
      </c>
      <c r="H20" s="14">
        <f t="shared" si="21"/>
        <v>10663.381187156989</v>
      </c>
      <c r="I20" s="14">
        <f t="shared" si="21"/>
        <v>9140.0410175631332</v>
      </c>
      <c r="J20" s="14">
        <f t="shared" si="21"/>
        <v>7997.5358903677406</v>
      </c>
      <c r="K20" s="14">
        <f t="shared" si="21"/>
        <v>7108.9207914379913</v>
      </c>
      <c r="L20" s="1"/>
      <c r="M20" s="6">
        <f>$B$10*($B$24+0.5*(($E20^2)-($B$10/($B$20*(PI()/4*((F$2+Tables!AA20/1000)^2-(F$2-Tables!AA20/1000)^2))))^2))/1000</f>
        <v>118.17905619270579</v>
      </c>
      <c r="N20" s="6">
        <f>$B$10*($B$24+0.5*(($E20^2)-($B$10/($B$20*(PI()/4*((G$2+Tables!AB20/1000)^2-(G$2-Tables!AB20/1000)^2))))^2))/1000</f>
        <v>118.17905619270579</v>
      </c>
      <c r="O20" s="6">
        <f>$B$10*($B$24+0.5*(($E20^2)-($B$10/($B$20*(PI()/4*((H$2+Tables!AC20/1000)^2-(H$2-Tables!AC20/1000)^2))))^2))/1000</f>
        <v>118.17905619270579</v>
      </c>
      <c r="P20" s="6">
        <f>$B$10*($B$24+0.5*(($E20^2)-($B$10/($B$20*(PI()/4*((I$2+Tables!AD20/1000)^2-(I$2-Tables!AD20/1000)^2))))^2))/1000</f>
        <v>118.17905619270579</v>
      </c>
      <c r="Q20" s="6">
        <f>$B$10*($B$24+0.5*(($E20^2)-($B$10/($B$20*(PI()/4*((J$2+Tables!AE20/1000)^2-(J$2-Tables!AE20/1000)^2))))^2))/1000</f>
        <v>118.17905619270579</v>
      </c>
      <c r="R20" s="6">
        <f>$B$10*($B$24+0.5*(($E20^2)-($B$10/($B$20*(PI()/4*((K$2+Tables!AF20/1000)^2-(K$2-Tables!AF20/1000)^2))))^2))/1000</f>
        <v>118.17905619270579</v>
      </c>
      <c r="T20" s="18">
        <f t="shared" si="9"/>
        <v>1.203491009186451</v>
      </c>
      <c r="U20" s="18">
        <f t="shared" si="22"/>
        <v>1.203491009186451</v>
      </c>
      <c r="V20" s="18">
        <f t="shared" si="23"/>
        <v>1.203491009186451</v>
      </c>
      <c r="W20" s="18">
        <f t="shared" si="24"/>
        <v>1.203491009186451</v>
      </c>
      <c r="X20" s="18">
        <f t="shared" si="25"/>
        <v>1.203491009186451</v>
      </c>
      <c r="Y20" s="18">
        <f t="shared" si="26"/>
        <v>1.2034910091864517</v>
      </c>
      <c r="AA20" s="6">
        <f t="shared" si="3"/>
        <v>117.85135688855239</v>
      </c>
      <c r="AB20" s="6">
        <f t="shared" si="4"/>
        <v>94.281085510841919</v>
      </c>
      <c r="AC20" s="6">
        <f t="shared" si="5"/>
        <v>78.567571259034921</v>
      </c>
      <c r="AD20" s="6">
        <f t="shared" si="6"/>
        <v>67.343632507744232</v>
      </c>
      <c r="AE20" s="6">
        <f t="shared" si="7"/>
        <v>58.925678444276201</v>
      </c>
      <c r="AF20" s="6">
        <f t="shared" si="8"/>
        <v>52.378380839356616</v>
      </c>
      <c r="AH20" s="5">
        <f t="shared" si="20"/>
        <v>1.2410386297097526</v>
      </c>
      <c r="AI20" s="6">
        <f t="shared" si="12"/>
        <v>0.34287713573033368</v>
      </c>
      <c r="AJ20" s="6">
        <f t="shared" si="13"/>
        <v>19.645412768882402</v>
      </c>
      <c r="AK20" s="6">
        <f t="shared" si="14"/>
        <v>1.8634437843708345</v>
      </c>
      <c r="AL20" s="6">
        <f t="shared" si="15"/>
        <v>106.76746420433506</v>
      </c>
      <c r="AM20" s="6">
        <f t="shared" si="16"/>
        <v>1.2781488692189586</v>
      </c>
      <c r="AN20" s="6">
        <f t="shared" si="17"/>
        <v>73.232535795664944</v>
      </c>
      <c r="AO20" s="6">
        <f t="shared" si="18"/>
        <v>2.7987155178594594</v>
      </c>
      <c r="AP20" s="6">
        <f t="shared" si="19"/>
        <v>160.35458723111759</v>
      </c>
    </row>
    <row r="21" spans="1:42" x14ac:dyDescent="0.6">
      <c r="A21" s="20" t="s">
        <v>39</v>
      </c>
      <c r="B21" s="20">
        <v>1090</v>
      </c>
      <c r="C21" s="20" t="s">
        <v>53</v>
      </c>
      <c r="E21" s="11">
        <f t="shared" si="10"/>
        <v>68</v>
      </c>
      <c r="F21" s="14">
        <f t="shared" si="21"/>
        <v>16233.804195373323</v>
      </c>
      <c r="G21" s="14">
        <f t="shared" si="21"/>
        <v>12987.04335629866</v>
      </c>
      <c r="H21" s="14">
        <f t="shared" si="21"/>
        <v>10822.536130248884</v>
      </c>
      <c r="I21" s="14">
        <f t="shared" si="21"/>
        <v>9276.4595402133291</v>
      </c>
      <c r="J21" s="14">
        <f t="shared" si="21"/>
        <v>8116.9020976866614</v>
      </c>
      <c r="K21" s="14">
        <f t="shared" si="21"/>
        <v>7215.0240868325882</v>
      </c>
      <c r="L21" s="1"/>
      <c r="M21" s="6">
        <f>$B$10*($B$24+0.5*(($E21^2)-($B$10/($B$20*(PI()/4*((F$2+Tables!AA21/1000)^2-(F$2-Tables!AA21/1000)^2))))^2))/1000</f>
        <v>118.10149490076667</v>
      </c>
      <c r="N21" s="6">
        <f>$B$10*($B$24+0.5*(($E21^2)-($B$10/($B$20*(PI()/4*((G$2+Tables!AB21/1000)^2-(G$2-Tables!AB21/1000)^2))))^2))/1000</f>
        <v>118.10149490076667</v>
      </c>
      <c r="O21" s="6">
        <f>$B$10*($B$24+0.5*(($E21^2)-($B$10/($B$20*(PI()/4*((H$2+Tables!AC21/1000)^2-(H$2-Tables!AC21/1000)^2))))^2))/1000</f>
        <v>118.10149490076667</v>
      </c>
      <c r="P21" s="6">
        <f>$B$10*($B$24+0.5*(($E21^2)-($B$10/($B$20*(PI()/4*((I$2+Tables!AD21/1000)^2-(I$2-Tables!AD21/1000)^2))))^2))/1000</f>
        <v>118.10149490076667</v>
      </c>
      <c r="Q21" s="6">
        <f>$B$10*($B$24+0.5*(($E21^2)-($B$10/($B$20*(PI()/4*((J$2+Tables!AE21/1000)^2-(J$2-Tables!AE21/1000)^2))))^2))/1000</f>
        <v>118.10149490076667</v>
      </c>
      <c r="R21" s="6">
        <f>$B$10*($B$24+0.5*(($E21^2)-($B$10/($B$20*(PI()/4*((K$2+Tables!AF21/1000)^2-(K$2-Tables!AF21/1000)^2))))^2))/1000</f>
        <v>118.10149490076667</v>
      </c>
      <c r="T21" s="18">
        <f t="shared" si="9"/>
        <v>1.167587690566156</v>
      </c>
      <c r="U21" s="18">
        <f t="shared" si="22"/>
        <v>1.167587690566156</v>
      </c>
      <c r="V21" s="18">
        <f t="shared" si="23"/>
        <v>1.167587690566156</v>
      </c>
      <c r="W21" s="18">
        <f t="shared" si="24"/>
        <v>1.167587690566156</v>
      </c>
      <c r="X21" s="18">
        <f t="shared" si="25"/>
        <v>1.1675876905661564</v>
      </c>
      <c r="Y21" s="18">
        <f t="shared" si="26"/>
        <v>1.1675876905661564</v>
      </c>
      <c r="AA21" s="6">
        <f t="shared" si="3"/>
        <v>116.11824869901486</v>
      </c>
      <c r="AB21" s="6">
        <f t="shared" si="4"/>
        <v>92.894598959211891</v>
      </c>
      <c r="AC21" s="6">
        <f t="shared" si="5"/>
        <v>77.412165799343242</v>
      </c>
      <c r="AD21" s="6">
        <f t="shared" si="6"/>
        <v>66.353284970865644</v>
      </c>
      <c r="AE21" s="6">
        <f t="shared" si="7"/>
        <v>58.059124349507435</v>
      </c>
      <c r="AF21" s="6">
        <f t="shared" si="8"/>
        <v>51.608110532895502</v>
      </c>
      <c r="AH21" s="5">
        <f t="shared" si="20"/>
        <v>1.2034910091864512</v>
      </c>
      <c r="AI21" s="6">
        <f t="shared" si="12"/>
        <v>0.34826208050603513</v>
      </c>
      <c r="AJ21" s="6">
        <f t="shared" si="13"/>
        <v>19.953947377441114</v>
      </c>
      <c r="AK21" s="6">
        <f t="shared" si="14"/>
        <v>1.8198778238515905</v>
      </c>
      <c r="AL21" s="6">
        <f t="shared" si="15"/>
        <v>104.2713185361488</v>
      </c>
      <c r="AM21" s="6">
        <f t="shared" si="16"/>
        <v>1.3217148297382026</v>
      </c>
      <c r="AN21" s="6">
        <f t="shared" si="17"/>
        <v>75.728681463851203</v>
      </c>
      <c r="AO21" s="6">
        <f t="shared" si="18"/>
        <v>2.7933305730837579</v>
      </c>
      <c r="AP21" s="6">
        <f t="shared" si="19"/>
        <v>160.04605262255888</v>
      </c>
    </row>
    <row r="22" spans="1:42" x14ac:dyDescent="0.6">
      <c r="A22" s="20" t="s">
        <v>35</v>
      </c>
      <c r="B22" s="13">
        <f>B16+B21*(B18-B9)</f>
        <v>837809.03772043576</v>
      </c>
      <c r="C22" s="20" t="s">
        <v>54</v>
      </c>
      <c r="D22" s="15"/>
      <c r="E22" s="11">
        <f t="shared" si="10"/>
        <v>69</v>
      </c>
      <c r="F22" s="14">
        <f t="shared" si="21"/>
        <v>16472.536610011168</v>
      </c>
      <c r="G22" s="14">
        <f t="shared" si="21"/>
        <v>13178.029288008935</v>
      </c>
      <c r="H22" s="14">
        <f t="shared" si="21"/>
        <v>10981.691073340779</v>
      </c>
      <c r="I22" s="14">
        <f t="shared" si="21"/>
        <v>9412.878062863525</v>
      </c>
      <c r="J22" s="14">
        <f t="shared" si="21"/>
        <v>8236.2683050055839</v>
      </c>
      <c r="K22" s="14">
        <f t="shared" si="21"/>
        <v>7321.1273822271851</v>
      </c>
      <c r="L22" s="1"/>
      <c r="M22" s="6">
        <f>$B$10*($B$24+0.5*(($E22^2)-($B$10/($B$20*(PI()/4*((F$2+Tables!AA22/1000)^2-(F$2-Tables!AA22/1000)^2))))^2))/1000</f>
        <v>118.02278455265068</v>
      </c>
      <c r="N22" s="6">
        <f>$B$10*($B$24+0.5*(($E22^2)-($B$10/($B$20*(PI()/4*((G$2+Tables!AB22/1000)^2-(G$2-Tables!AB22/1000)^2))))^2))/1000</f>
        <v>118.02278455265068</v>
      </c>
      <c r="O22" s="6">
        <f>$B$10*($B$24+0.5*(($E22^2)-($B$10/($B$20*(PI()/4*((H$2+Tables!AC22/1000)^2-(H$2-Tables!AC22/1000)^2))))^2))/1000</f>
        <v>118.02278455265068</v>
      </c>
      <c r="P22" s="6">
        <f>$B$10*($B$24+0.5*(($E22^2)-($B$10/($B$20*(PI()/4*((I$2+Tables!AD22/1000)^2-(I$2-Tables!AD22/1000)^2))))^2))/1000</f>
        <v>118.02278455265068</v>
      </c>
      <c r="Q22" s="6">
        <f>$B$10*($B$24+0.5*(($E22^2)-($B$10/($B$20*(PI()/4*((J$2+Tables!AE22/1000)^2-(J$2-Tables!AE22/1000)^2))))^2))/1000</f>
        <v>118.02278455265068</v>
      </c>
      <c r="R22" s="6">
        <f>$B$10*($B$24+0.5*(($E22^2)-($B$10/($B$20*(PI()/4*((K$2+Tables!AF22/1000)^2-(K$2-Tables!AF22/1000)^2))))^2))/1000</f>
        <v>118.02278455265065</v>
      </c>
      <c r="T22" s="18">
        <f t="shared" si="9"/>
        <v>1.1332340461742196</v>
      </c>
      <c r="U22" s="18">
        <f t="shared" si="22"/>
        <v>1.1332340461742196</v>
      </c>
      <c r="V22" s="18">
        <f t="shared" si="23"/>
        <v>1.1332340461742196</v>
      </c>
      <c r="W22" s="18">
        <f t="shared" si="24"/>
        <v>1.1332340461742196</v>
      </c>
      <c r="X22" s="18">
        <f t="shared" si="25"/>
        <v>1.1332340461742196</v>
      </c>
      <c r="Y22" s="18">
        <f t="shared" si="26"/>
        <v>1.1332340461742199</v>
      </c>
      <c r="AA22" s="6">
        <f t="shared" si="3"/>
        <v>114.43537552946393</v>
      </c>
      <c r="AB22" s="6">
        <f t="shared" si="4"/>
        <v>91.548300423571149</v>
      </c>
      <c r="AC22" s="6">
        <f t="shared" si="5"/>
        <v>76.29025035297596</v>
      </c>
      <c r="AD22" s="6">
        <f t="shared" si="6"/>
        <v>65.391643159693672</v>
      </c>
      <c r="AE22" s="6">
        <f t="shared" si="7"/>
        <v>57.21768776473197</v>
      </c>
      <c r="AF22" s="6">
        <f t="shared" si="8"/>
        <v>50.860166901983973</v>
      </c>
      <c r="AH22" s="5">
        <f t="shared" si="20"/>
        <v>1.1675876905661562</v>
      </c>
      <c r="AI22" s="6">
        <f t="shared" si="12"/>
        <v>0.35356507292459233</v>
      </c>
      <c r="AJ22" s="6">
        <f t="shared" si="13"/>
        <v>20.257786461814312</v>
      </c>
      <c r="AK22" s="6">
        <f t="shared" si="14"/>
        <v>1.7772948516527052</v>
      </c>
      <c r="AL22" s="6">
        <f t="shared" si="15"/>
        <v>101.83149395002974</v>
      </c>
      <c r="AM22" s="6">
        <f t="shared" si="16"/>
        <v>1.3642978019370879</v>
      </c>
      <c r="AN22" s="6">
        <f t="shared" si="17"/>
        <v>78.168506049970247</v>
      </c>
      <c r="AO22" s="6">
        <f t="shared" si="18"/>
        <v>2.7880275806652008</v>
      </c>
      <c r="AP22" s="6">
        <f t="shared" si="19"/>
        <v>159.74221353818569</v>
      </c>
    </row>
    <row r="23" spans="1:42" x14ac:dyDescent="0.6">
      <c r="A23" s="20" t="s">
        <v>5</v>
      </c>
      <c r="B23" s="13">
        <f>-(B11*(B16-B22)-B16)</f>
        <v>843897.68206237035</v>
      </c>
      <c r="C23" s="20" t="s">
        <v>40</v>
      </c>
      <c r="E23" s="11">
        <f t="shared" si="10"/>
        <v>70</v>
      </c>
      <c r="F23" s="14">
        <f t="shared" ref="F23:K32" si="27">2*$E23*30/($B$13*F$2*PI())</f>
        <v>16711.269024649009</v>
      </c>
      <c r="G23" s="14">
        <f t="shared" si="27"/>
        <v>13369.015219719209</v>
      </c>
      <c r="H23" s="14">
        <f t="shared" si="27"/>
        <v>11140.846016432675</v>
      </c>
      <c r="I23" s="14">
        <f t="shared" si="27"/>
        <v>9549.2965855137209</v>
      </c>
      <c r="J23" s="14">
        <f t="shared" si="27"/>
        <v>8355.6345123245046</v>
      </c>
      <c r="K23" s="14">
        <f t="shared" si="27"/>
        <v>7427.230677621782</v>
      </c>
      <c r="L23" s="1"/>
      <c r="M23" s="6">
        <f>$B$10*($B$24+0.5*(($E23^2)-($B$10/($B$20*(PI()/4*((F$2+Tables!AA23/1000)^2-(F$2-Tables!AA23/1000)^2))))^2))/1000</f>
        <v>117.94292514835779</v>
      </c>
      <c r="N23" s="6">
        <f>$B$10*($B$24+0.5*(($E23^2)-($B$10/($B$20*(PI()/4*((G$2+Tables!AB23/1000)^2-(G$2-Tables!AB23/1000)^2))))^2))/1000</f>
        <v>117.94292514835779</v>
      </c>
      <c r="O23" s="6">
        <f>$B$10*($B$24+0.5*(($E23^2)-($B$10/($B$20*(PI()/4*((H$2+Tables!AC23/1000)^2-(H$2-Tables!AC23/1000)^2))))^2))/1000</f>
        <v>117.9429251483578</v>
      </c>
      <c r="P23" s="6">
        <f>$B$10*($B$24+0.5*(($E23^2)-($B$10/($B$20*(PI()/4*((I$2+Tables!AD23/1000)^2-(I$2-Tables!AD23/1000)^2))))^2))/1000</f>
        <v>117.94292514835779</v>
      </c>
      <c r="Q23" s="6">
        <f>$B$10*($B$24+0.5*(($E23^2)-($B$10/($B$20*(PI()/4*((J$2+Tables!AE23/1000)^2-(J$2-Tables!AE23/1000)^2))))^2))/1000</f>
        <v>117.9429251483578</v>
      </c>
      <c r="R23" s="6">
        <f>$B$10*($B$24+0.5*(($E23^2)-($B$10/($B$20*(PI()/4*((K$2+Tables!AF23/1000)^2-(K$2-Tables!AF23/1000)^2))))^2))/1000</f>
        <v>117.9429251483578</v>
      </c>
      <c r="T23" s="18">
        <f t="shared" si="9"/>
        <v>1.1003421588184983</v>
      </c>
      <c r="U23" s="18">
        <f t="shared" si="22"/>
        <v>1.1003421588184983</v>
      </c>
      <c r="V23" s="18">
        <f t="shared" si="23"/>
        <v>1.1003421588184981</v>
      </c>
      <c r="W23" s="18">
        <f t="shared" si="24"/>
        <v>1.1003421588184983</v>
      </c>
      <c r="X23" s="18">
        <f t="shared" si="25"/>
        <v>1.1003421588184989</v>
      </c>
      <c r="Y23" s="18">
        <f t="shared" si="26"/>
        <v>1.1003421588184989</v>
      </c>
      <c r="AA23" s="6">
        <f t="shared" si="3"/>
        <v>112.80058445047156</v>
      </c>
      <c r="AB23" s="6">
        <f t="shared" si="4"/>
        <v>90.240467560377255</v>
      </c>
      <c r="AC23" s="6">
        <f t="shared" si="5"/>
        <v>75.200389633647717</v>
      </c>
      <c r="AD23" s="6">
        <f t="shared" si="6"/>
        <v>64.457476828840896</v>
      </c>
      <c r="AE23" s="6">
        <f t="shared" si="7"/>
        <v>56.400292225235788</v>
      </c>
      <c r="AF23" s="6">
        <f t="shared" si="8"/>
        <v>50.133593089098483</v>
      </c>
      <c r="AH23" s="5">
        <f t="shared" si="20"/>
        <v>1.1332340461742196</v>
      </c>
      <c r="AI23" s="6">
        <f t="shared" si="12"/>
        <v>0.3587859719982146</v>
      </c>
      <c r="AJ23" s="6">
        <f t="shared" ref="AJ23:AJ54" si="28">AI23*180/PI()</f>
        <v>20.556921943996631</v>
      </c>
      <c r="AK23" s="6">
        <f t="shared" si="14"/>
        <v>1.7358242471268042</v>
      </c>
      <c r="AL23" s="6">
        <f t="shared" ref="AL23:AL54" si="29">AK23*180/PI()</f>
        <v>99.455403336839481</v>
      </c>
      <c r="AM23" s="6">
        <f t="shared" si="16"/>
        <v>1.405768406462989</v>
      </c>
      <c r="AN23" s="6">
        <f t="shared" ref="AN23:AN54" si="30">AM23*180/PI()</f>
        <v>80.544596663160505</v>
      </c>
      <c r="AO23" s="6">
        <f t="shared" si="18"/>
        <v>2.7828066815915786</v>
      </c>
      <c r="AP23" s="6">
        <f t="shared" ref="AP23:AP54" si="31">AO23*180/PI()</f>
        <v>159.44307805600337</v>
      </c>
    </row>
    <row r="24" spans="1:42" x14ac:dyDescent="0.6">
      <c r="A24" s="20" t="s">
        <v>36</v>
      </c>
      <c r="B24" s="13">
        <f>B16-B23</f>
        <v>34502.317937629647</v>
      </c>
      <c r="C24" s="20" t="s">
        <v>40</v>
      </c>
      <c r="E24" s="11">
        <f t="shared" si="10"/>
        <v>71</v>
      </c>
      <c r="F24" s="14">
        <f t="shared" si="27"/>
        <v>16950.001439286851</v>
      </c>
      <c r="G24" s="14">
        <f t="shared" si="27"/>
        <v>13560.001151429484</v>
      </c>
      <c r="H24" s="14">
        <f t="shared" si="27"/>
        <v>11300.00095952457</v>
      </c>
      <c r="I24" s="14">
        <f t="shared" si="27"/>
        <v>9685.7151081639167</v>
      </c>
      <c r="J24" s="14">
        <f t="shared" si="27"/>
        <v>8475.0007196434253</v>
      </c>
      <c r="K24" s="14">
        <f t="shared" si="27"/>
        <v>7533.3339730163789</v>
      </c>
      <c r="L24" s="1"/>
      <c r="M24" s="6">
        <f>$B$10*($B$24+0.5*(($E24^2)-($B$10/($B$20*(PI()/4*((F$2+Tables!AA24/1000)^2-(F$2-Tables!AA24/1000)^2))))^2))/1000</f>
        <v>117.86191668788804</v>
      </c>
      <c r="N24" s="6">
        <f>$B$10*($B$24+0.5*(($E24^2)-($B$10/($B$20*(PI()/4*((G$2+Tables!AB24/1000)^2-(G$2-Tables!AB24/1000)^2))))^2))/1000</f>
        <v>117.86191668788807</v>
      </c>
      <c r="O24" s="6">
        <f>$B$10*($B$24+0.5*(($E24^2)-($B$10/($B$20*(PI()/4*((H$2+Tables!AC24/1000)^2-(H$2-Tables!AC24/1000)^2))))^2))/1000</f>
        <v>117.86191668788807</v>
      </c>
      <c r="P24" s="6">
        <f>$B$10*($B$24+0.5*(($E24^2)-($B$10/($B$20*(PI()/4*((I$2+Tables!AD24/1000)^2-(I$2-Tables!AD24/1000)^2))))^2))/1000</f>
        <v>117.86191668788804</v>
      </c>
      <c r="Q24" s="6">
        <f>$B$10*($B$24+0.5*(($E24^2)-($B$10/($B$20*(PI()/4*((J$2+Tables!AE24/1000)^2-(J$2-Tables!AE24/1000)^2))))^2))/1000</f>
        <v>117.86191668788804</v>
      </c>
      <c r="R24" s="6">
        <f>$B$10*($B$24+0.5*(($E24^2)-($B$10/($B$20*(PI()/4*((K$2+Tables!AF24/1000)^2-(K$2-Tables!AF24/1000)^2))))^2))/1000</f>
        <v>117.86191668788804</v>
      </c>
      <c r="T24" s="18">
        <f t="shared" si="9"/>
        <v>1.0688302587390306</v>
      </c>
      <c r="U24" s="18">
        <f t="shared" si="22"/>
        <v>1.0688302587390308</v>
      </c>
      <c r="V24" s="18">
        <f t="shared" si="23"/>
        <v>1.0688302587390308</v>
      </c>
      <c r="W24" s="18">
        <f t="shared" si="24"/>
        <v>1.068830258739031</v>
      </c>
      <c r="X24" s="18">
        <f t="shared" si="25"/>
        <v>1.068830258739031</v>
      </c>
      <c r="Y24" s="18">
        <f t="shared" si="26"/>
        <v>1.068830258739031</v>
      </c>
      <c r="AA24" s="6">
        <f t="shared" si="3"/>
        <v>111.21184382440859</v>
      </c>
      <c r="AB24" s="6">
        <f t="shared" si="4"/>
        <v>88.969475059526872</v>
      </c>
      <c r="AC24" s="6">
        <f t="shared" si="5"/>
        <v>74.141229216272407</v>
      </c>
      <c r="AD24" s="6">
        <f t="shared" si="6"/>
        <v>63.549625042519203</v>
      </c>
      <c r="AE24" s="6">
        <f t="shared" si="7"/>
        <v>55.605921912204302</v>
      </c>
      <c r="AF24" s="6">
        <f t="shared" si="8"/>
        <v>49.4274861441816</v>
      </c>
      <c r="AH24" s="5">
        <f t="shared" si="20"/>
        <v>1.1003421588184985</v>
      </c>
      <c r="AI24" s="6">
        <f t="shared" si="12"/>
        <v>0.36392476084367814</v>
      </c>
      <c r="AJ24" s="6">
        <f t="shared" si="28"/>
        <v>20.851352856650596</v>
      </c>
      <c r="AK24" s="6">
        <f t="shared" si="14"/>
        <v>1.6955724176961755</v>
      </c>
      <c r="AL24" s="6">
        <f t="shared" si="29"/>
        <v>97.149143392783998</v>
      </c>
      <c r="AM24" s="6">
        <f t="shared" si="16"/>
        <v>1.4460202358936176</v>
      </c>
      <c r="AN24" s="6">
        <f t="shared" si="30"/>
        <v>82.850856607216002</v>
      </c>
      <c r="AO24" s="6">
        <f t="shared" si="18"/>
        <v>2.7776678927461149</v>
      </c>
      <c r="AP24" s="6">
        <f t="shared" si="31"/>
        <v>159.14864714334939</v>
      </c>
    </row>
    <row r="25" spans="1:42" x14ac:dyDescent="0.6">
      <c r="E25" s="11">
        <f t="shared" si="10"/>
        <v>72</v>
      </c>
      <c r="F25" s="14">
        <f t="shared" si="27"/>
        <v>17188.733853924696</v>
      </c>
      <c r="G25" s="14">
        <f t="shared" si="27"/>
        <v>13750.987083139758</v>
      </c>
      <c r="H25" s="14">
        <f t="shared" si="27"/>
        <v>11459.155902616465</v>
      </c>
      <c r="I25" s="14">
        <f t="shared" si="27"/>
        <v>9822.1336308141126</v>
      </c>
      <c r="J25" s="14">
        <f t="shared" si="27"/>
        <v>8594.3669269623479</v>
      </c>
      <c r="K25" s="14">
        <f t="shared" si="27"/>
        <v>7639.4372684109758</v>
      </c>
      <c r="L25" s="1"/>
      <c r="M25" s="6">
        <f>$B$10*($B$24+0.5*(($E25^2)-($B$10/($B$20*(PI()/4*((F$2+Tables!AA25/1000)^2-(F$2-Tables!AA25/1000)^2))))^2))/1000</f>
        <v>117.77975917124141</v>
      </c>
      <c r="N25" s="6">
        <f>$B$10*($B$24+0.5*(($E25^2)-($B$10/($B$20*(PI()/4*((G$2+Tables!AB25/1000)^2-(G$2-Tables!AB25/1000)^2))))^2))/1000</f>
        <v>117.77975917124141</v>
      </c>
      <c r="O25" s="6">
        <f>$B$10*($B$24+0.5*(($E25^2)-($B$10/($B$20*(PI()/4*((H$2+Tables!AC25/1000)^2-(H$2-Tables!AC25/1000)^2))))^2))/1000</f>
        <v>117.77975917124141</v>
      </c>
      <c r="P25" s="6">
        <f>$B$10*($B$24+0.5*(($E25^2)-($B$10/($B$20*(PI()/4*((I$2+Tables!AD25/1000)^2-(I$2-Tables!AD25/1000)^2))))^2))/1000</f>
        <v>117.77975917124141</v>
      </c>
      <c r="Q25" s="6">
        <f>$B$10*($B$24+0.5*(($E25^2)-($B$10/($B$20*(PI()/4*((J$2+Tables!AE25/1000)^2-(J$2-Tables!AE25/1000)^2))))^2))/1000</f>
        <v>117.77975917124141</v>
      </c>
      <c r="R25" s="6">
        <f>$B$10*($B$24+0.5*(($E25^2)-($B$10/($B$20*(PI()/4*((K$2+Tables!AF25/1000)^2-(K$2-Tables!AF25/1000)^2))))^2))/1000</f>
        <v>117.77975917124141</v>
      </c>
      <c r="T25" s="18">
        <f t="shared" si="9"/>
        <v>1.0386222149139455</v>
      </c>
      <c r="U25" s="18">
        <f t="shared" si="22"/>
        <v>1.0386222149139455</v>
      </c>
      <c r="V25" s="18">
        <f t="shared" si="23"/>
        <v>1.0386222149139455</v>
      </c>
      <c r="W25" s="18">
        <f t="shared" si="24"/>
        <v>1.0386222149139455</v>
      </c>
      <c r="X25" s="18">
        <f t="shared" si="25"/>
        <v>1.0386222149139459</v>
      </c>
      <c r="Y25" s="18">
        <f t="shared" si="26"/>
        <v>1.0386222149139459</v>
      </c>
      <c r="AA25" s="6">
        <f t="shared" si="3"/>
        <v>109.66723488240292</v>
      </c>
      <c r="AB25" s="6">
        <f t="shared" si="4"/>
        <v>87.733787905922341</v>
      </c>
      <c r="AC25" s="6">
        <f t="shared" si="5"/>
        <v>73.111489921601958</v>
      </c>
      <c r="AD25" s="6">
        <f t="shared" si="6"/>
        <v>62.6669913613731</v>
      </c>
      <c r="AE25" s="6">
        <f t="shared" si="7"/>
        <v>54.833617441201469</v>
      </c>
      <c r="AF25" s="6">
        <f t="shared" si="8"/>
        <v>48.740993281067972</v>
      </c>
      <c r="AH25" s="5">
        <f t="shared" si="20"/>
        <v>1.068830258739031</v>
      </c>
      <c r="AI25" s="6">
        <f t="shared" si="12"/>
        <v>0.36898153794536809</v>
      </c>
      <c r="AJ25" s="6">
        <f t="shared" si="28"/>
        <v>21.141084842515827</v>
      </c>
      <c r="AK25" s="6">
        <f t="shared" si="14"/>
        <v>1.6566227896545664</v>
      </c>
      <c r="AL25" s="6">
        <f t="shared" si="29"/>
        <v>94.917494092395401</v>
      </c>
      <c r="AM25" s="6">
        <f t="shared" si="16"/>
        <v>1.4849698639352267</v>
      </c>
      <c r="AN25" s="6">
        <f t="shared" si="30"/>
        <v>85.082505907604613</v>
      </c>
      <c r="AO25" s="6">
        <f t="shared" si="18"/>
        <v>2.7726111156444251</v>
      </c>
      <c r="AP25" s="6">
        <f t="shared" si="31"/>
        <v>158.85891515748418</v>
      </c>
    </row>
    <row r="26" spans="1:42" x14ac:dyDescent="0.6">
      <c r="E26" s="11">
        <f t="shared" si="10"/>
        <v>73</v>
      </c>
      <c r="F26" s="14">
        <f t="shared" si="27"/>
        <v>17427.466268562537</v>
      </c>
      <c r="G26" s="14">
        <f t="shared" si="27"/>
        <v>13941.973014850031</v>
      </c>
      <c r="H26" s="14">
        <f t="shared" si="27"/>
        <v>11618.31084570836</v>
      </c>
      <c r="I26" s="14">
        <f t="shared" si="27"/>
        <v>9958.5521534643103</v>
      </c>
      <c r="J26" s="14">
        <f t="shared" si="27"/>
        <v>8713.7331342812686</v>
      </c>
      <c r="K26" s="14">
        <f t="shared" si="27"/>
        <v>7745.5405638055727</v>
      </c>
      <c r="L26" s="1"/>
      <c r="M26" s="6">
        <f>$B$10*($B$24+0.5*(($E26^2)-($B$10/($B$20*(PI()/4*((F$2+Tables!AA26/1000)^2-(F$2-Tables!AA26/1000)^2))))^2))/1000</f>
        <v>117.69645259841792</v>
      </c>
      <c r="N26" s="6">
        <f>$B$10*($B$24+0.5*(($E26^2)-($B$10/($B$20*(PI()/4*((G$2+Tables!AB26/1000)^2-(G$2-Tables!AB26/1000)^2))))^2))/1000</f>
        <v>117.69645259841792</v>
      </c>
      <c r="O26" s="6">
        <f>$B$10*($B$24+0.5*(($E26^2)-($B$10/($B$20*(PI()/4*((H$2+Tables!AC26/1000)^2-(H$2-Tables!AC26/1000)^2))))^2))/1000</f>
        <v>117.69645259841792</v>
      </c>
      <c r="P26" s="6">
        <f>$B$10*($B$24+0.5*(($E26^2)-($B$10/($B$20*(PI()/4*((I$2+Tables!AD26/1000)^2-(I$2-Tables!AD26/1000)^2))))^2))/1000</f>
        <v>117.69645259841792</v>
      </c>
      <c r="Q26" s="6">
        <f>$B$10*($B$24+0.5*(($E26^2)-($B$10/($B$20*(PI()/4*((J$2+Tables!AE26/1000)^2-(J$2-Tables!AE26/1000)^2))))^2))/1000</f>
        <v>117.69645259841791</v>
      </c>
      <c r="R26" s="6">
        <f>$B$10*($B$24+0.5*(($E26^2)-($B$10/($B$20*(PI()/4*((K$2+Tables!AF26/1000)^2-(K$2-Tables!AF26/1000)^2))))^2))/1000</f>
        <v>117.69645259841792</v>
      </c>
      <c r="T26" s="18">
        <f t="shared" si="9"/>
        <v>1.0096470748061479</v>
      </c>
      <c r="U26" s="18">
        <f t="shared" si="22"/>
        <v>1.0096470748061479</v>
      </c>
      <c r="V26" s="18">
        <f t="shared" si="23"/>
        <v>1.0096470748061479</v>
      </c>
      <c r="W26" s="18">
        <f t="shared" si="24"/>
        <v>1.0096470748061479</v>
      </c>
      <c r="X26" s="18">
        <f t="shared" si="25"/>
        <v>1.0096470748061479</v>
      </c>
      <c r="Y26" s="18">
        <f t="shared" si="26"/>
        <v>1.0096470748061481</v>
      </c>
      <c r="AA26" s="6">
        <f t="shared" si="3"/>
        <v>108.16494399360286</v>
      </c>
      <c r="AB26" s="6">
        <f t="shared" si="4"/>
        <v>86.5319551948823</v>
      </c>
      <c r="AC26" s="6">
        <f t="shared" si="5"/>
        <v>72.109962662401927</v>
      </c>
      <c r="AD26" s="6">
        <f t="shared" si="6"/>
        <v>61.808539424915928</v>
      </c>
      <c r="AE26" s="6">
        <f t="shared" si="7"/>
        <v>54.082471996801445</v>
      </c>
      <c r="AF26" s="6">
        <f t="shared" si="8"/>
        <v>48.073308441601284</v>
      </c>
      <c r="AH26" s="5">
        <f t="shared" si="20"/>
        <v>1.0386222149139457</v>
      </c>
      <c r="AI26" s="6">
        <f t="shared" si="12"/>
        <v>0.37395650874251818</v>
      </c>
      <c r="AJ26" s="6">
        <f t="shared" si="28"/>
        <v>21.426129672393365</v>
      </c>
      <c r="AK26" s="6">
        <f t="shared" si="14"/>
        <v>1.6190366401130765</v>
      </c>
      <c r="AL26" s="6">
        <f t="shared" si="29"/>
        <v>92.763966355520438</v>
      </c>
      <c r="AM26" s="6">
        <f t="shared" si="16"/>
        <v>1.5225560134767167</v>
      </c>
      <c r="AN26" s="6">
        <f t="shared" si="30"/>
        <v>87.236033644479562</v>
      </c>
      <c r="AO26" s="6">
        <f t="shared" si="18"/>
        <v>2.767636144847275</v>
      </c>
      <c r="AP26" s="6">
        <f t="shared" si="31"/>
        <v>158.57387032760664</v>
      </c>
    </row>
    <row r="27" spans="1:42" x14ac:dyDescent="0.6">
      <c r="E27" s="11">
        <f t="shared" si="10"/>
        <v>74</v>
      </c>
      <c r="F27" s="14">
        <f t="shared" si="27"/>
        <v>17666.198683200382</v>
      </c>
      <c r="G27" s="14">
        <f t="shared" si="27"/>
        <v>14132.958946560306</v>
      </c>
      <c r="H27" s="14">
        <f t="shared" si="27"/>
        <v>11777.465788800257</v>
      </c>
      <c r="I27" s="14">
        <f t="shared" si="27"/>
        <v>10094.970676114506</v>
      </c>
      <c r="J27" s="14">
        <f t="shared" si="27"/>
        <v>8833.0993416001911</v>
      </c>
      <c r="K27" s="14">
        <f t="shared" si="27"/>
        <v>7851.6438592001696</v>
      </c>
      <c r="L27" s="1"/>
      <c r="M27" s="6">
        <f>$B$10*($B$24+0.5*(($E27^2)-($B$10/($B$20*(PI()/4*((F$2+Tables!AA27/1000)^2-(F$2-Tables!AA27/1000)^2))))^2))/1000</f>
        <v>117.61199696941753</v>
      </c>
      <c r="N27" s="6">
        <f>$B$10*($B$24+0.5*(($E27^2)-($B$10/($B$20*(PI()/4*((G$2+Tables!AB27/1000)^2-(G$2-Tables!AB27/1000)^2))))^2))/1000</f>
        <v>117.61199696941753</v>
      </c>
      <c r="O27" s="6">
        <f>$B$10*($B$24+0.5*(($E27^2)-($B$10/($B$20*(PI()/4*((H$2+Tables!AC27/1000)^2-(H$2-Tables!AC27/1000)^2))))^2))/1000</f>
        <v>117.61199696941753</v>
      </c>
      <c r="P27" s="6">
        <f>$B$10*($B$24+0.5*(($E27^2)-($B$10/($B$20*(PI()/4*((I$2+Tables!AD27/1000)^2-(I$2-Tables!AD27/1000)^2))))^2))/1000</f>
        <v>117.61199696941753</v>
      </c>
      <c r="Q27" s="6">
        <f>$B$10*($B$24+0.5*(($E27^2)-($B$10/($B$20*(PI()/4*((J$2+Tables!AE27/1000)^2-(J$2-Tables!AE27/1000)^2))))^2))/1000</f>
        <v>117.61199696941753</v>
      </c>
      <c r="R27" s="6">
        <f>$B$10*($B$24+0.5*(($E27^2)-($B$10/($B$20*(PI()/4*((K$2+Tables!AF27/1000)^2-(K$2-Tables!AF27/1000)^2))))^2))/1000</f>
        <v>117.61199696941753</v>
      </c>
      <c r="T27" s="18">
        <f t="shared" si="9"/>
        <v>0.98183864734982818</v>
      </c>
      <c r="U27" s="18">
        <f t="shared" si="22"/>
        <v>0.98183864734982818</v>
      </c>
      <c r="V27" s="18">
        <f t="shared" si="23"/>
        <v>0.98183864734982795</v>
      </c>
      <c r="W27" s="18">
        <f t="shared" si="24"/>
        <v>0.98183864734982795</v>
      </c>
      <c r="X27" s="18">
        <f t="shared" si="25"/>
        <v>0.9818386473498284</v>
      </c>
      <c r="Y27" s="18">
        <f t="shared" si="26"/>
        <v>0.9818386473498284</v>
      </c>
      <c r="AA27" s="6">
        <f t="shared" si="3"/>
        <v>106.7032555612569</v>
      </c>
      <c r="AB27" s="6">
        <f t="shared" si="4"/>
        <v>85.362604449005516</v>
      </c>
      <c r="AC27" s="6">
        <f t="shared" si="5"/>
        <v>71.135503707504597</v>
      </c>
      <c r="AD27" s="6">
        <f t="shared" si="6"/>
        <v>60.973288892146805</v>
      </c>
      <c r="AE27" s="6">
        <f t="shared" si="7"/>
        <v>53.351627780628448</v>
      </c>
      <c r="AF27" s="6">
        <f t="shared" si="8"/>
        <v>47.423669138336408</v>
      </c>
      <c r="AH27" s="5">
        <f t="shared" si="20"/>
        <v>1.0096470748061479</v>
      </c>
      <c r="AI27" s="6">
        <f t="shared" si="12"/>
        <v>0.37884997755078131</v>
      </c>
      <c r="AJ27" s="6">
        <f t="shared" si="28"/>
        <v>21.706504782285752</v>
      </c>
      <c r="AK27" s="6">
        <f t="shared" si="14"/>
        <v>1.582854585838491</v>
      </c>
      <c r="AL27" s="6">
        <f t="shared" si="29"/>
        <v>90.690887351473435</v>
      </c>
      <c r="AM27" s="6">
        <f t="shared" si="16"/>
        <v>1.5587380677513021</v>
      </c>
      <c r="AN27" s="6">
        <f t="shared" si="30"/>
        <v>89.309112648526579</v>
      </c>
      <c r="AO27" s="6">
        <f t="shared" si="18"/>
        <v>2.7627426760390117</v>
      </c>
      <c r="AP27" s="6">
        <f t="shared" si="31"/>
        <v>158.29349521771425</v>
      </c>
    </row>
    <row r="28" spans="1:42" x14ac:dyDescent="0.6">
      <c r="E28" s="11">
        <f t="shared" si="10"/>
        <v>75</v>
      </c>
      <c r="F28" s="14">
        <f t="shared" si="27"/>
        <v>17904.931097838224</v>
      </c>
      <c r="G28" s="14">
        <f t="shared" si="27"/>
        <v>14323.94487827058</v>
      </c>
      <c r="H28" s="14">
        <f t="shared" si="27"/>
        <v>11936.620731892152</v>
      </c>
      <c r="I28" s="14">
        <f t="shared" si="27"/>
        <v>10231.389198764702</v>
      </c>
      <c r="J28" s="14">
        <f t="shared" si="27"/>
        <v>8952.4655489191118</v>
      </c>
      <c r="K28" s="14">
        <f t="shared" si="27"/>
        <v>7957.7471545947665</v>
      </c>
      <c r="L28" s="1"/>
      <c r="M28" s="6">
        <f>$B$10*($B$24+0.5*(($E28^2)-($B$10/($B$20*(PI()/4*((F$2+Tables!AA28/1000)^2-(F$2-Tables!AA28/1000)^2))))^2))/1000</f>
        <v>117.52639228424027</v>
      </c>
      <c r="N28" s="6">
        <f>$B$10*($B$24+0.5*(($E28^2)-($B$10/($B$20*(PI()/4*((G$2+Tables!AB28/1000)^2-(G$2-Tables!AB28/1000)^2))))^2))/1000</f>
        <v>117.5263922842403</v>
      </c>
      <c r="O28" s="6">
        <f>$B$10*($B$24+0.5*(($E28^2)-($B$10/($B$20*(PI()/4*((H$2+Tables!AC28/1000)^2-(H$2-Tables!AC28/1000)^2))))^2))/1000</f>
        <v>117.52639228424027</v>
      </c>
      <c r="P28" s="6">
        <f>$B$10*($B$24+0.5*(($E28^2)-($B$10/($B$20*(PI()/4*((I$2+Tables!AD28/1000)^2-(I$2-Tables!AD28/1000)^2))))^2))/1000</f>
        <v>117.52639228424027</v>
      </c>
      <c r="Q28" s="6">
        <f>$B$10*($B$24+0.5*(($E28^2)-($B$10/($B$20*(PI()/4*((J$2+Tables!AE28/1000)^2-(J$2-Tables!AE28/1000)^2))))^2))/1000</f>
        <v>117.5263922842403</v>
      </c>
      <c r="R28" s="6">
        <f>$B$10*($B$24+0.5*(($E28^2)-($B$10/($B$20*(PI()/4*((K$2+Tables!AF28/1000)^2-(K$2-Tables!AF28/1000)^2))))^2))/1000</f>
        <v>117.5263922842403</v>
      </c>
      <c r="T28" s="18">
        <f t="shared" si="9"/>
        <v>0.95513512459573047</v>
      </c>
      <c r="U28" s="18">
        <f t="shared" si="22"/>
        <v>0.95513512459573069</v>
      </c>
      <c r="V28" s="18">
        <f t="shared" si="23"/>
        <v>0.95513512459573047</v>
      </c>
      <c r="W28" s="18">
        <f t="shared" si="24"/>
        <v>0.95513512459573024</v>
      </c>
      <c r="X28" s="18">
        <f t="shared" si="25"/>
        <v>0.95513512459573091</v>
      </c>
      <c r="Y28" s="18">
        <f t="shared" si="26"/>
        <v>0.95513512459573124</v>
      </c>
      <c r="AA28" s="6">
        <f t="shared" si="3"/>
        <v>105.28054548710681</v>
      </c>
      <c r="AB28" s="6">
        <f t="shared" si="4"/>
        <v>84.224436389685451</v>
      </c>
      <c r="AC28" s="6">
        <f t="shared" si="5"/>
        <v>70.187030324737876</v>
      </c>
      <c r="AD28" s="6">
        <f t="shared" si="6"/>
        <v>60.160311706918179</v>
      </c>
      <c r="AE28" s="6">
        <f t="shared" si="7"/>
        <v>52.64027274355341</v>
      </c>
      <c r="AF28" s="6">
        <f t="shared" si="8"/>
        <v>46.791353549825253</v>
      </c>
      <c r="AH28" s="5">
        <f t="shared" si="20"/>
        <v>0.98183864734982818</v>
      </c>
      <c r="AI28" s="6">
        <f t="shared" si="12"/>
        <v>0.38366233982499742</v>
      </c>
      <c r="AJ28" s="6">
        <f t="shared" si="28"/>
        <v>21.982232830086314</v>
      </c>
      <c r="AK28" s="6">
        <f t="shared" si="14"/>
        <v>1.548098534675689</v>
      </c>
      <c r="AL28" s="6">
        <f t="shared" si="29"/>
        <v>88.699512307304104</v>
      </c>
      <c r="AM28" s="6">
        <f t="shared" si="16"/>
        <v>1.5934941189141041</v>
      </c>
      <c r="AN28" s="6">
        <f t="shared" si="30"/>
        <v>91.300487692695896</v>
      </c>
      <c r="AO28" s="6">
        <f t="shared" si="18"/>
        <v>2.7579303137647955</v>
      </c>
      <c r="AP28" s="6">
        <f t="shared" si="31"/>
        <v>158.01776716991367</v>
      </c>
    </row>
    <row r="29" spans="1:42" x14ac:dyDescent="0.6">
      <c r="E29" s="11">
        <f t="shared" si="10"/>
        <v>76</v>
      </c>
      <c r="F29" s="14">
        <f t="shared" si="27"/>
        <v>18143.663512476069</v>
      </c>
      <c r="G29" s="14">
        <f t="shared" si="27"/>
        <v>14514.930809980855</v>
      </c>
      <c r="H29" s="14">
        <f t="shared" si="27"/>
        <v>12095.775674984046</v>
      </c>
      <c r="I29" s="14">
        <f t="shared" si="27"/>
        <v>10367.807721414898</v>
      </c>
      <c r="J29" s="14">
        <f t="shared" si="27"/>
        <v>9071.8317562380344</v>
      </c>
      <c r="K29" s="14">
        <f t="shared" si="27"/>
        <v>8063.8504499893634</v>
      </c>
      <c r="L29" s="1"/>
      <c r="M29" s="6">
        <f>$B$10*($B$24+0.5*(($E29^2)-($B$10/($B$20*(PI()/4*((F$2+Tables!AA29/1000)^2-(F$2-Tables!AA29/1000)^2))))^2))/1000</f>
        <v>117.43963854288614</v>
      </c>
      <c r="N29" s="6">
        <f>$B$10*($B$24+0.5*(($E29^2)-($B$10/($B$20*(PI()/4*((G$2+Tables!AB29/1000)^2-(G$2-Tables!AB29/1000)^2))))^2))/1000</f>
        <v>117.43963854288614</v>
      </c>
      <c r="O29" s="6">
        <f>$B$10*($B$24+0.5*(($E29^2)-($B$10/($B$20*(PI()/4*((H$2+Tables!AC29/1000)^2-(H$2-Tables!AC29/1000)^2))))^2))/1000</f>
        <v>117.43963854288614</v>
      </c>
      <c r="P29" s="6">
        <f>$B$10*($B$24+0.5*(($E29^2)-($B$10/($B$20*(PI()/4*((I$2+Tables!AD29/1000)^2-(I$2-Tables!AD29/1000)^2))))^2))/1000</f>
        <v>117.43963854288614</v>
      </c>
      <c r="Q29" s="6">
        <f>$B$10*($B$24+0.5*(($E29^2)-($B$10/($B$20*(PI()/4*((J$2+Tables!AE29/1000)^2-(J$2-Tables!AE29/1000)^2))))^2))/1000</f>
        <v>117.43963854288614</v>
      </c>
      <c r="R29" s="6">
        <f>$B$10*($B$24+0.5*(($E29^2)-($B$10/($B$20*(PI()/4*((K$2+Tables!AF29/1000)^2-(K$2-Tables!AF29/1000)^2))))^2))/1000</f>
        <v>117.43963854288614</v>
      </c>
      <c r="T29" s="18">
        <f t="shared" si="9"/>
        <v>0.92947873797298097</v>
      </c>
      <c r="U29" s="18">
        <f t="shared" si="22"/>
        <v>0.92947873797298097</v>
      </c>
      <c r="V29" s="18">
        <f t="shared" si="23"/>
        <v>0.92947873797298097</v>
      </c>
      <c r="W29" s="18">
        <f t="shared" si="24"/>
        <v>0.92947873797298075</v>
      </c>
      <c r="X29" s="18">
        <f t="shared" si="25"/>
        <v>0.92947873797298108</v>
      </c>
      <c r="Y29" s="18">
        <f t="shared" si="26"/>
        <v>0.92947873797298108</v>
      </c>
      <c r="AA29" s="6">
        <f t="shared" si="3"/>
        <v>103.89527515175013</v>
      </c>
      <c r="AB29" s="6">
        <f t="shared" si="4"/>
        <v>83.116220121400104</v>
      </c>
      <c r="AC29" s="6">
        <f t="shared" si="5"/>
        <v>69.263516767833423</v>
      </c>
      <c r="AD29" s="6">
        <f t="shared" si="6"/>
        <v>59.368728658142935</v>
      </c>
      <c r="AE29" s="6">
        <f t="shared" si="7"/>
        <v>51.947637575875063</v>
      </c>
      <c r="AF29" s="6">
        <f t="shared" si="8"/>
        <v>46.175677845222282</v>
      </c>
      <c r="AH29" s="5">
        <f t="shared" si="20"/>
        <v>0.9551351245957308</v>
      </c>
      <c r="AI29" s="6">
        <f t="shared" si="12"/>
        <v>0.38839407476708088</v>
      </c>
      <c r="AJ29" s="6">
        <f t="shared" si="28"/>
        <v>22.253341272042274</v>
      </c>
      <c r="AK29" s="6">
        <f t="shared" si="14"/>
        <v>1.5147739151887032</v>
      </c>
      <c r="AL29" s="6">
        <f t="shared" si="29"/>
        <v>86.790152256820392</v>
      </c>
      <c r="AM29" s="6">
        <f t="shared" si="16"/>
        <v>1.6268187384010901</v>
      </c>
      <c r="AN29" s="6">
        <f t="shared" si="30"/>
        <v>93.209847743179608</v>
      </c>
      <c r="AO29" s="6">
        <f t="shared" si="18"/>
        <v>2.7531985788227122</v>
      </c>
      <c r="AP29" s="6">
        <f t="shared" si="31"/>
        <v>157.74665872795774</v>
      </c>
    </row>
    <row r="30" spans="1:42" x14ac:dyDescent="0.6">
      <c r="E30" s="11">
        <f t="shared" si="10"/>
        <v>77</v>
      </c>
      <c r="F30" s="14">
        <f t="shared" si="27"/>
        <v>18382.39592711391</v>
      </c>
      <c r="G30" s="14">
        <f t="shared" si="27"/>
        <v>14705.91674169113</v>
      </c>
      <c r="H30" s="14">
        <f t="shared" si="27"/>
        <v>12254.930618075941</v>
      </c>
      <c r="I30" s="14">
        <f t="shared" si="27"/>
        <v>10504.226244065094</v>
      </c>
      <c r="J30" s="14">
        <f t="shared" si="27"/>
        <v>9191.1979635569551</v>
      </c>
      <c r="K30" s="14">
        <f t="shared" si="27"/>
        <v>8169.9537453839603</v>
      </c>
      <c r="L30" s="1"/>
      <c r="M30" s="6">
        <f>$B$10*($B$24+0.5*(($E30^2)-($B$10/($B$20*(PI()/4*((F$2+Tables!AA30/1000)^2-(F$2-Tables!AA30/1000)^2))))^2))/1000</f>
        <v>117.35173574535513</v>
      </c>
      <c r="N30" s="6">
        <f>$B$10*($B$24+0.5*(($E30^2)-($B$10/($B$20*(PI()/4*((G$2+Tables!AB30/1000)^2-(G$2-Tables!AB30/1000)^2))))^2))/1000</f>
        <v>117.35173574535516</v>
      </c>
      <c r="O30" s="6">
        <f>$B$10*($B$24+0.5*(($E30^2)-($B$10/($B$20*(PI()/4*((H$2+Tables!AC30/1000)^2-(H$2-Tables!AC30/1000)^2))))^2))/1000</f>
        <v>117.35173574535513</v>
      </c>
      <c r="P30" s="6">
        <f>$B$10*($B$24+0.5*(($E30^2)-($B$10/($B$20*(PI()/4*((I$2+Tables!AD30/1000)^2-(I$2-Tables!AD30/1000)^2))))^2))/1000</f>
        <v>117.35173574535513</v>
      </c>
      <c r="Q30" s="6">
        <f>$B$10*($B$24+0.5*(($E30^2)-($B$10/($B$20*(PI()/4*((J$2+Tables!AE30/1000)^2-(J$2-Tables!AE30/1000)^2))))^2))/1000</f>
        <v>117.35173574535513</v>
      </c>
      <c r="R30" s="6">
        <f>$B$10*($B$24+0.5*(($E30^2)-($B$10/($B$20*(PI()/4*((K$2+Tables!AF30/1000)^2-(K$2-Tables!AF30/1000)^2))))^2))/1000</f>
        <v>117.35173574535513</v>
      </c>
      <c r="T30" s="18">
        <f t="shared" si="9"/>
        <v>0.90481544559462301</v>
      </c>
      <c r="U30" s="18">
        <f t="shared" si="22"/>
        <v>0.90481544559462324</v>
      </c>
      <c r="V30" s="18">
        <f t="shared" si="23"/>
        <v>0.90481544559462301</v>
      </c>
      <c r="W30" s="18">
        <f t="shared" si="24"/>
        <v>0.90481544559462257</v>
      </c>
      <c r="X30" s="18">
        <f t="shared" si="25"/>
        <v>0.90481544559462346</v>
      </c>
      <c r="Y30" s="18">
        <f t="shared" si="26"/>
        <v>0.90481544559462346</v>
      </c>
      <c r="AA30" s="6">
        <f t="shared" si="3"/>
        <v>102.54598586406506</v>
      </c>
      <c r="AB30" s="6">
        <f t="shared" si="4"/>
        <v>82.036788691252056</v>
      </c>
      <c r="AC30" s="6">
        <f t="shared" si="5"/>
        <v>68.363990576043378</v>
      </c>
      <c r="AD30" s="6">
        <f t="shared" si="6"/>
        <v>58.597706208037188</v>
      </c>
      <c r="AE30" s="6">
        <f t="shared" si="7"/>
        <v>51.272992932032537</v>
      </c>
      <c r="AF30" s="6">
        <f t="shared" si="8"/>
        <v>45.575993717362259</v>
      </c>
      <c r="AH30" s="5">
        <f t="shared" si="20"/>
        <v>0.92947873797298097</v>
      </c>
      <c r="AI30" s="6">
        <f t="shared" si="12"/>
        <v>0.39304573828033762</v>
      </c>
      <c r="AJ30" s="6">
        <f t="shared" si="28"/>
        <v>22.519861959066883</v>
      </c>
      <c r="AK30" s="6">
        <f t="shared" si="14"/>
        <v>1.4828720237221611</v>
      </c>
      <c r="AL30" s="6">
        <f t="shared" si="29"/>
        <v>84.962308517303128</v>
      </c>
      <c r="AM30" s="6">
        <f t="shared" si="16"/>
        <v>1.658720629867632</v>
      </c>
      <c r="AN30" s="6">
        <f t="shared" si="30"/>
        <v>95.037691482696872</v>
      </c>
      <c r="AO30" s="6">
        <f t="shared" si="18"/>
        <v>2.7485469153094555</v>
      </c>
      <c r="AP30" s="6">
        <f t="shared" si="31"/>
        <v>157.48013804093313</v>
      </c>
    </row>
    <row r="31" spans="1:42" x14ac:dyDescent="0.6">
      <c r="E31" s="11">
        <f t="shared" si="10"/>
        <v>78</v>
      </c>
      <c r="F31" s="14">
        <f t="shared" si="27"/>
        <v>18621.128341751752</v>
      </c>
      <c r="G31" s="14">
        <f t="shared" si="27"/>
        <v>14896.902673401404</v>
      </c>
      <c r="H31" s="14">
        <f t="shared" si="27"/>
        <v>12414.085561167838</v>
      </c>
      <c r="I31" s="14">
        <f t="shared" si="27"/>
        <v>10640.64476671529</v>
      </c>
      <c r="J31" s="14">
        <f t="shared" si="27"/>
        <v>9310.5641708758758</v>
      </c>
      <c r="K31" s="14">
        <f t="shared" si="27"/>
        <v>8276.0570407785581</v>
      </c>
      <c r="L31" s="1"/>
      <c r="M31" s="6">
        <f>$B$10*($B$24+0.5*(($E31^2)-($B$10/($B$20*(PI()/4*((F$2+Tables!AA31/1000)^2-(F$2-Tables!AA31/1000)^2))))^2))/1000</f>
        <v>117.26268389164726</v>
      </c>
      <c r="N31" s="6">
        <f>$B$10*($B$24+0.5*(($E31^2)-($B$10/($B$20*(PI()/4*((G$2+Tables!AB31/1000)^2-(G$2-Tables!AB31/1000)^2))))^2))/1000</f>
        <v>117.26268389164724</v>
      </c>
      <c r="O31" s="6">
        <f>$B$10*($B$24+0.5*(($E31^2)-($B$10/($B$20*(PI()/4*((H$2+Tables!AC31/1000)^2-(H$2-Tables!AC31/1000)^2))))^2))/1000</f>
        <v>117.26268389164724</v>
      </c>
      <c r="P31" s="6">
        <f>$B$10*($B$24+0.5*(($E31^2)-($B$10/($B$20*(PI()/4*((I$2+Tables!AD31/1000)^2-(I$2-Tables!AD31/1000)^2))))^2))/1000</f>
        <v>117.26268389164726</v>
      </c>
      <c r="Q31" s="6">
        <f>$B$10*($B$24+0.5*(($E31^2)-($B$10/($B$20*(PI()/4*((J$2+Tables!AE31/1000)^2-(J$2-Tables!AE31/1000)^2))))^2))/1000</f>
        <v>117.26268389164724</v>
      </c>
      <c r="R31" s="6">
        <f>$B$10*($B$24+0.5*(($E31^2)-($B$10/($B$20*(PI()/4*((K$2+Tables!AF31/1000)^2-(K$2-Tables!AF31/1000)^2))))^2))/1000</f>
        <v>117.26268389164726</v>
      </c>
      <c r="T31" s="18">
        <f t="shared" si="9"/>
        <v>0.88109464744357857</v>
      </c>
      <c r="U31" s="18">
        <f t="shared" si="22"/>
        <v>0.88109464744357846</v>
      </c>
      <c r="V31" s="18">
        <f t="shared" si="23"/>
        <v>0.88109464744357813</v>
      </c>
      <c r="W31" s="18">
        <f t="shared" si="24"/>
        <v>0.88109464744357813</v>
      </c>
      <c r="X31" s="18">
        <f t="shared" si="25"/>
        <v>0.88109464744357879</v>
      </c>
      <c r="Y31" s="18">
        <f t="shared" si="26"/>
        <v>0.8810946474435789</v>
      </c>
      <c r="AA31" s="6">
        <f t="shared" si="3"/>
        <v>101.2312937376027</v>
      </c>
      <c r="AB31" s="6">
        <f t="shared" si="4"/>
        <v>80.985034990082156</v>
      </c>
      <c r="AC31" s="6">
        <f t="shared" si="5"/>
        <v>67.487529158401799</v>
      </c>
      <c r="AD31" s="6">
        <f t="shared" si="6"/>
        <v>57.846453564344401</v>
      </c>
      <c r="AE31" s="6">
        <f t="shared" si="7"/>
        <v>50.615646868801349</v>
      </c>
      <c r="AF31" s="6">
        <f t="shared" si="8"/>
        <v>44.991686105601197</v>
      </c>
      <c r="AH31" s="5">
        <f t="shared" si="20"/>
        <v>0.90481544559462312</v>
      </c>
      <c r="AI31" s="6">
        <f t="shared" si="12"/>
        <v>0.39761795626921048</v>
      </c>
      <c r="AJ31" s="6">
        <f t="shared" si="28"/>
        <v>22.781830752843096</v>
      </c>
      <c r="AK31" s="6">
        <f t="shared" si="14"/>
        <v>1.4523723589522677</v>
      </c>
      <c r="AL31" s="6">
        <f t="shared" si="29"/>
        <v>83.214806449424387</v>
      </c>
      <c r="AM31" s="6">
        <f t="shared" si="16"/>
        <v>1.6892202946375254</v>
      </c>
      <c r="AN31" s="6">
        <f t="shared" si="30"/>
        <v>96.785193550575627</v>
      </c>
      <c r="AO31" s="6">
        <f t="shared" si="18"/>
        <v>2.7439746973205827</v>
      </c>
      <c r="AP31" s="6">
        <f t="shared" si="31"/>
        <v>157.21816924715691</v>
      </c>
    </row>
    <row r="32" spans="1:42" x14ac:dyDescent="0.6">
      <c r="E32" s="11">
        <f t="shared" si="10"/>
        <v>79</v>
      </c>
      <c r="F32" s="14">
        <f t="shared" si="27"/>
        <v>18859.860756389597</v>
      </c>
      <c r="G32" s="14">
        <f t="shared" si="27"/>
        <v>15087.888605111679</v>
      </c>
      <c r="H32" s="14">
        <f t="shared" si="27"/>
        <v>12573.240504259733</v>
      </c>
      <c r="I32" s="14">
        <f t="shared" si="27"/>
        <v>10777.063289365486</v>
      </c>
      <c r="J32" s="14">
        <f t="shared" si="27"/>
        <v>9429.9303781947983</v>
      </c>
      <c r="K32" s="14">
        <f t="shared" si="27"/>
        <v>8382.1603361731541</v>
      </c>
      <c r="L32" s="1"/>
      <c r="M32" s="6">
        <f>$B$10*($B$24+0.5*(($E32^2)-($B$10/($B$20*(PI()/4*((F$2+Tables!AA32/1000)^2-(F$2-Tables!AA32/1000)^2))))^2))/1000</f>
        <v>117.17248298176249</v>
      </c>
      <c r="N32" s="6">
        <f>$B$10*($B$24+0.5*(($E32^2)-($B$10/($B$20*(PI()/4*((G$2+Tables!AB32/1000)^2-(G$2-Tables!AB32/1000)^2))))^2))/1000</f>
        <v>117.17248298176251</v>
      </c>
      <c r="O32" s="6">
        <f>$B$10*($B$24+0.5*(($E32^2)-($B$10/($B$20*(PI()/4*((H$2+Tables!AC32/1000)^2-(H$2-Tables!AC32/1000)^2))))^2))/1000</f>
        <v>117.17248298176249</v>
      </c>
      <c r="P32" s="6">
        <f>$B$10*($B$24+0.5*(($E32^2)-($B$10/($B$20*(PI()/4*((I$2+Tables!AD32/1000)^2-(I$2-Tables!AD32/1000)^2))))^2))/1000</f>
        <v>117.17248298176249</v>
      </c>
      <c r="Q32" s="6">
        <f>$B$10*($B$24+0.5*(($E32^2)-($B$10/($B$20*(PI()/4*((J$2+Tables!AE32/1000)^2-(J$2-Tables!AE32/1000)^2))))^2))/1000</f>
        <v>117.17248298176251</v>
      </c>
      <c r="R32" s="6">
        <f>$B$10*($B$24+0.5*(($E32^2)-($B$10/($B$20*(PI()/4*((K$2+Tables!AF32/1000)^2-(K$2-Tables!AF32/1000)^2))))^2))/1000</f>
        <v>117.17248298176247</v>
      </c>
      <c r="T32" s="18">
        <f t="shared" si="9"/>
        <v>0.85826892563380397</v>
      </c>
      <c r="U32" s="18">
        <f t="shared" si="22"/>
        <v>0.85826892563380419</v>
      </c>
      <c r="V32" s="18">
        <f t="shared" si="23"/>
        <v>0.85826892563380397</v>
      </c>
      <c r="W32" s="18">
        <f t="shared" si="24"/>
        <v>0.85826892563380364</v>
      </c>
      <c r="X32" s="18">
        <f t="shared" si="25"/>
        <v>0.85826892563380452</v>
      </c>
      <c r="Y32" s="18">
        <f t="shared" si="26"/>
        <v>0.8582689256338043</v>
      </c>
      <c r="AA32" s="6">
        <f t="shared" si="3"/>
        <v>99.949884956114062</v>
      </c>
      <c r="AB32" s="6">
        <f t="shared" si="4"/>
        <v>79.959907964891244</v>
      </c>
      <c r="AC32" s="6">
        <f t="shared" si="5"/>
        <v>66.633256637409374</v>
      </c>
      <c r="AD32" s="6">
        <f t="shared" si="6"/>
        <v>57.114219974922321</v>
      </c>
      <c r="AE32" s="6">
        <f t="shared" si="7"/>
        <v>49.974942478057038</v>
      </c>
      <c r="AF32" s="6">
        <f t="shared" si="8"/>
        <v>44.422171091606252</v>
      </c>
      <c r="AH32" s="5">
        <f t="shared" si="20"/>
        <v>0.88109464744357846</v>
      </c>
      <c r="AI32" s="6">
        <f t="shared" si="12"/>
        <v>0.40211141828142943</v>
      </c>
      <c r="AJ32" s="6">
        <f t="shared" si="28"/>
        <v>23.039287161545602</v>
      </c>
      <c r="AK32" s="6">
        <f t="shared" si="14"/>
        <v>1.4232448468656274</v>
      </c>
      <c r="AL32" s="6">
        <f t="shared" si="29"/>
        <v>81.545922939143608</v>
      </c>
      <c r="AM32" s="6">
        <f t="shared" si="16"/>
        <v>1.7183478067241655</v>
      </c>
      <c r="AN32" s="6">
        <f t="shared" si="30"/>
        <v>98.454077060856378</v>
      </c>
      <c r="AO32" s="6">
        <f t="shared" si="18"/>
        <v>2.7394812353083635</v>
      </c>
      <c r="AP32" s="6">
        <f t="shared" si="31"/>
        <v>156.96071283845438</v>
      </c>
    </row>
    <row r="33" spans="5:42" x14ac:dyDescent="0.6">
      <c r="E33" s="11">
        <f t="shared" si="10"/>
        <v>80</v>
      </c>
      <c r="F33" s="14">
        <f t="shared" ref="F33:K42" si="32">2*$E33*30/($B$13*F$2*PI())</f>
        <v>19098.593171027438</v>
      </c>
      <c r="G33" s="14">
        <f t="shared" si="32"/>
        <v>15278.874536821953</v>
      </c>
      <c r="H33" s="14">
        <f t="shared" si="32"/>
        <v>12732.395447351628</v>
      </c>
      <c r="I33" s="14">
        <f t="shared" si="32"/>
        <v>10913.481812015681</v>
      </c>
      <c r="J33" s="14">
        <f t="shared" si="32"/>
        <v>9549.296585513719</v>
      </c>
      <c r="K33" s="14">
        <f t="shared" si="32"/>
        <v>8488.2636315677519</v>
      </c>
      <c r="L33" s="1"/>
      <c r="M33" s="6">
        <f>$B$10*($B$24+0.5*(($E33^2)-($B$10/($B$20*(PI()/4*((F$2+Tables!AA33/1000)^2-(F$2-Tables!AA33/1000)^2))))^2))/1000</f>
        <v>117.08113301570086</v>
      </c>
      <c r="N33" s="6">
        <f>$B$10*($B$24+0.5*(($E33^2)-($B$10/($B$20*(PI()/4*((G$2+Tables!AB33/1000)^2-(G$2-Tables!AB33/1000)^2))))^2))/1000</f>
        <v>117.08113301570086</v>
      </c>
      <c r="O33" s="6">
        <f>$B$10*($B$24+0.5*(($E33^2)-($B$10/($B$20*(PI()/4*((H$2+Tables!AC33/1000)^2-(H$2-Tables!AC33/1000)^2))))^2))/1000</f>
        <v>117.08113301570086</v>
      </c>
      <c r="P33" s="6">
        <f>$B$10*($B$24+0.5*(($E33^2)-($B$10/($B$20*(PI()/4*((I$2+Tables!AD33/1000)^2-(I$2-Tables!AD33/1000)^2))))^2))/1000</f>
        <v>117.08113301570086</v>
      </c>
      <c r="Q33" s="6">
        <f>$B$10*($B$24+0.5*(($E33^2)-($B$10/($B$20*(PI()/4*((J$2+Tables!AE33/1000)^2-(J$2-Tables!AE33/1000)^2))))^2))/1000</f>
        <v>117.08113301570087</v>
      </c>
      <c r="R33" s="6">
        <f>$B$10*($B$24+0.5*(($E33^2)-($B$10/($B$20*(PI()/4*((K$2+Tables!AF33/1000)^2-(K$2-Tables!AF33/1000)^2))))^2))/1000</f>
        <v>117.08113301570086</v>
      </c>
      <c r="T33" s="18">
        <f t="shared" si="9"/>
        <v>0.83629380725500613</v>
      </c>
      <c r="U33" s="18">
        <f t="shared" si="22"/>
        <v>0.83629380725500613</v>
      </c>
      <c r="V33" s="18">
        <f t="shared" si="23"/>
        <v>0.83629380725500613</v>
      </c>
      <c r="W33" s="18">
        <f t="shared" si="24"/>
        <v>0.83629380725500613</v>
      </c>
      <c r="X33" s="18">
        <f t="shared" si="25"/>
        <v>0.83629380725500657</v>
      </c>
      <c r="Y33" s="18">
        <f t="shared" si="26"/>
        <v>0.83629380725500613</v>
      </c>
      <c r="AA33" s="6">
        <f t="shared" si="3"/>
        <v>98.700511394162632</v>
      </c>
      <c r="AB33" s="6">
        <f t="shared" si="4"/>
        <v>78.960409115330094</v>
      </c>
      <c r="AC33" s="6">
        <f t="shared" si="5"/>
        <v>65.800340929441745</v>
      </c>
      <c r="AD33" s="6">
        <f t="shared" si="6"/>
        <v>56.400292225235788</v>
      </c>
      <c r="AE33" s="6">
        <f t="shared" si="7"/>
        <v>49.350255697081316</v>
      </c>
      <c r="AF33" s="6">
        <f t="shared" si="8"/>
        <v>43.866893952961171</v>
      </c>
      <c r="AH33" s="5">
        <f t="shared" si="20"/>
        <v>0.85826892563380408</v>
      </c>
      <c r="AI33" s="6">
        <f t="shared" si="12"/>
        <v>0.40652687148779149</v>
      </c>
      <c r="AJ33" s="6">
        <f t="shared" si="28"/>
        <v>23.292273994907653</v>
      </c>
      <c r="AK33" s="6">
        <f t="shared" si="14"/>
        <v>1.3954518901457822</v>
      </c>
      <c r="AL33" s="6">
        <f t="shared" si="29"/>
        <v>79.953503818906711</v>
      </c>
      <c r="AM33" s="6">
        <f t="shared" si="16"/>
        <v>1.7461407634440109</v>
      </c>
      <c r="AN33" s="6">
        <f t="shared" si="30"/>
        <v>100.04649618109329</v>
      </c>
      <c r="AO33" s="6">
        <f t="shared" si="18"/>
        <v>2.7350657821020015</v>
      </c>
      <c r="AP33" s="6">
        <f t="shared" si="31"/>
        <v>156.70772600509233</v>
      </c>
    </row>
    <row r="34" spans="5:42" x14ac:dyDescent="0.6">
      <c r="E34" s="11">
        <f t="shared" si="10"/>
        <v>81</v>
      </c>
      <c r="F34" s="14">
        <f t="shared" si="32"/>
        <v>19337.325585665283</v>
      </c>
      <c r="G34" s="14">
        <f t="shared" si="32"/>
        <v>15469.860468532228</v>
      </c>
      <c r="H34" s="14">
        <f t="shared" si="32"/>
        <v>12891.550390443523</v>
      </c>
      <c r="I34" s="14">
        <f t="shared" si="32"/>
        <v>11049.900334665877</v>
      </c>
      <c r="J34" s="14">
        <f t="shared" si="32"/>
        <v>9668.6627928326416</v>
      </c>
      <c r="K34" s="14">
        <f t="shared" si="32"/>
        <v>8594.3669269623479</v>
      </c>
      <c r="L34" s="1"/>
      <c r="M34" s="6">
        <f>$B$10*($B$24+0.5*(($E34^2)-($B$10/($B$20*(PI()/4*((F$2+Tables!AA34/1000)^2-(F$2-Tables!AA34/1000)^2))))^2))/1000</f>
        <v>116.98863399346236</v>
      </c>
      <c r="N34" s="6">
        <f>$B$10*($B$24+0.5*(($E34^2)-($B$10/($B$20*(PI()/4*((G$2+Tables!AB34/1000)^2-(G$2-Tables!AB34/1000)^2))))^2))/1000</f>
        <v>116.98863399346234</v>
      </c>
      <c r="O34" s="6">
        <f>$B$10*($B$24+0.5*(($E34^2)-($B$10/($B$20*(PI()/4*((H$2+Tables!AC34/1000)^2-(H$2-Tables!AC34/1000)^2))))^2))/1000</f>
        <v>116.98863399346234</v>
      </c>
      <c r="P34" s="6">
        <f>$B$10*($B$24+0.5*(($E34^2)-($B$10/($B$20*(PI()/4*((I$2+Tables!AD34/1000)^2-(I$2-Tables!AD34/1000)^2))))^2))/1000</f>
        <v>116.98863399346234</v>
      </c>
      <c r="Q34" s="6">
        <f>$B$10*($B$24+0.5*(($E34^2)-($B$10/($B$20*(PI()/4*((J$2+Tables!AE34/1000)^2-(J$2-Tables!AE34/1000)^2))))^2))/1000</f>
        <v>116.98863399346234</v>
      </c>
      <c r="R34" s="6">
        <f>$B$10*($B$24+0.5*(($E34^2)-($B$10/($B$20*(PI()/4*((K$2+Tables!AF34/1000)^2-(K$2-Tables!AF34/1000)^2))))^2))/1000</f>
        <v>116.98863399346234</v>
      </c>
      <c r="T34" s="18">
        <f t="shared" si="9"/>
        <v>0.81512754758438288</v>
      </c>
      <c r="U34" s="18">
        <f t="shared" si="22"/>
        <v>0.81512754758438277</v>
      </c>
      <c r="V34" s="18">
        <f t="shared" si="23"/>
        <v>0.81512754758438277</v>
      </c>
      <c r="W34" s="18">
        <f t="shared" si="24"/>
        <v>0.81512754758438277</v>
      </c>
      <c r="X34" s="18">
        <f t="shared" si="25"/>
        <v>0.81512754758438311</v>
      </c>
      <c r="Y34" s="18">
        <f t="shared" si="26"/>
        <v>0.81512754758438333</v>
      </c>
      <c r="AA34" s="6">
        <f t="shared" si="3"/>
        <v>97.48198656213593</v>
      </c>
      <c r="AB34" s="6">
        <f t="shared" si="4"/>
        <v>77.985589249708738</v>
      </c>
      <c r="AC34" s="6">
        <f t="shared" si="5"/>
        <v>64.987991041423953</v>
      </c>
      <c r="AD34" s="6">
        <f t="shared" si="6"/>
        <v>55.703992321220532</v>
      </c>
      <c r="AE34" s="6">
        <f t="shared" si="7"/>
        <v>48.740993281067972</v>
      </c>
      <c r="AF34" s="6">
        <f t="shared" si="8"/>
        <v>43.325327360949309</v>
      </c>
      <c r="AH34" s="5">
        <f t="shared" si="20"/>
        <v>0.83629380725500624</v>
      </c>
      <c r="AI34" s="6">
        <f t="shared" si="12"/>
        <v>0.41086511499329753</v>
      </c>
      <c r="AJ34" s="6">
        <f t="shared" si="28"/>
        <v>23.540837038273189</v>
      </c>
      <c r="AK34" s="6">
        <f t="shared" si="14"/>
        <v>1.3689502028282974</v>
      </c>
      <c r="AL34" s="6">
        <f t="shared" si="29"/>
        <v>78.435068985639447</v>
      </c>
      <c r="AM34" s="6">
        <f t="shared" si="16"/>
        <v>1.7726424507614957</v>
      </c>
      <c r="AN34" s="6">
        <f t="shared" si="30"/>
        <v>101.56493101436054</v>
      </c>
      <c r="AO34" s="6">
        <f t="shared" si="18"/>
        <v>2.7307275385964958</v>
      </c>
      <c r="AP34" s="6">
        <f t="shared" si="31"/>
        <v>156.45916296172683</v>
      </c>
    </row>
    <row r="35" spans="5:42" x14ac:dyDescent="0.6">
      <c r="E35" s="11">
        <f t="shared" si="10"/>
        <v>82</v>
      </c>
      <c r="F35" s="14">
        <f t="shared" si="32"/>
        <v>19576.058000303125</v>
      </c>
      <c r="G35" s="14">
        <f t="shared" si="32"/>
        <v>15660.846400242501</v>
      </c>
      <c r="H35" s="14">
        <f t="shared" si="32"/>
        <v>13050.705333535419</v>
      </c>
      <c r="I35" s="14">
        <f t="shared" si="32"/>
        <v>11186.318857316073</v>
      </c>
      <c r="J35" s="14">
        <f t="shared" si="32"/>
        <v>9788.0290001515623</v>
      </c>
      <c r="K35" s="14">
        <f t="shared" si="32"/>
        <v>8700.4702223569457</v>
      </c>
      <c r="L35" s="1"/>
      <c r="M35" s="6">
        <f>$B$10*($B$24+0.5*(($E35^2)-($B$10/($B$20*(PI()/4*((F$2+Tables!AA35/1000)^2-(F$2-Tables!AA35/1000)^2))))^2))/1000</f>
        <v>116.89498591504696</v>
      </c>
      <c r="N35" s="6">
        <f>$B$10*($B$24+0.5*(($E35^2)-($B$10/($B$20*(PI()/4*((G$2+Tables!AB35/1000)^2-(G$2-Tables!AB35/1000)^2))))^2))/1000</f>
        <v>116.89498591504696</v>
      </c>
      <c r="O35" s="6">
        <f>$B$10*($B$24+0.5*(($E35^2)-($B$10/($B$20*(PI()/4*((H$2+Tables!AC35/1000)^2-(H$2-Tables!AC35/1000)^2))))^2))/1000</f>
        <v>116.89498591504696</v>
      </c>
      <c r="P35" s="6">
        <f>$B$10*($B$24+0.5*(($E35^2)-($B$10/($B$20*(PI()/4*((I$2+Tables!AD35/1000)^2-(I$2-Tables!AD35/1000)^2))))^2))/1000</f>
        <v>116.89498591504699</v>
      </c>
      <c r="Q35" s="6">
        <f>$B$10*($B$24+0.5*(($E35^2)-($B$10/($B$20*(PI()/4*((J$2+Tables!AE35/1000)^2-(J$2-Tables!AE35/1000)^2))))^2))/1000</f>
        <v>116.89498591504696</v>
      </c>
      <c r="R35" s="6">
        <f>$B$10*($B$24+0.5*(($E35^2)-($B$10/($B$20*(PI()/4*((K$2+Tables!AF35/1000)^2-(K$2-Tables!AF35/1000)^2))))^2))/1000</f>
        <v>116.89498591504696</v>
      </c>
      <c r="T35" s="18">
        <f t="shared" si="9"/>
        <v>0.79473093169063957</v>
      </c>
      <c r="U35" s="18">
        <f t="shared" si="22"/>
        <v>0.79473093169063957</v>
      </c>
      <c r="V35" s="18">
        <f t="shared" si="23"/>
        <v>0.79473093169063935</v>
      </c>
      <c r="W35" s="18">
        <f t="shared" si="24"/>
        <v>0.7947309316906398</v>
      </c>
      <c r="X35" s="18">
        <f t="shared" si="25"/>
        <v>0.79473093169063991</v>
      </c>
      <c r="Y35" s="18">
        <f t="shared" si="26"/>
        <v>0.79473093169063957</v>
      </c>
      <c r="AA35" s="6">
        <f t="shared" ref="AA35:AA53" si="33">1000*$B$10/($B$15*PI()*$E35*F$2)</f>
        <v>96.293181847963538</v>
      </c>
      <c r="AB35" s="6">
        <f t="shared" ref="AB35:AB53" si="34">1000*$B$10/($B$15*PI()*$E35*G$2)</f>
        <v>77.034545478370831</v>
      </c>
      <c r="AC35" s="6">
        <f t="shared" ref="AC35:AC53" si="35">1000*$B$10/($B$15*PI()*$E35*H$2)</f>
        <v>64.195454565309035</v>
      </c>
      <c r="AD35" s="6">
        <f t="shared" ref="AD35:AD53" si="36">1000*$B$10/($B$15*PI()*$E35*I$2)</f>
        <v>55.024675341693452</v>
      </c>
      <c r="AE35" s="6">
        <f t="shared" ref="AE35:AE53" si="37">1000*$B$10/($B$15*PI()*$E35*J$2)</f>
        <v>48.146590923981776</v>
      </c>
      <c r="AF35" s="6">
        <f t="shared" ref="AF35:AF53" si="38">1000*$B$10/($B$15*PI()*$E35*K$2)</f>
        <v>42.796969710206021</v>
      </c>
      <c r="AH35" s="5">
        <f t="shared" si="20"/>
        <v>0.81512754758438299</v>
      </c>
      <c r="AI35" s="6">
        <f t="shared" si="12"/>
        <v>0.41512699447210272</v>
      </c>
      <c r="AJ35" s="6">
        <f t="shared" si="28"/>
        <v>23.78502474520214</v>
      </c>
      <c r="AK35" s="6">
        <f t="shared" si="14"/>
        <v>1.343692412740952</v>
      </c>
      <c r="AL35" s="6">
        <f t="shared" si="29"/>
        <v>76.987904213807198</v>
      </c>
      <c r="AM35" s="6">
        <f t="shared" si="16"/>
        <v>1.7979002408488411</v>
      </c>
      <c r="AN35" s="6">
        <f t="shared" si="30"/>
        <v>103.01209578619282</v>
      </c>
      <c r="AO35" s="6">
        <f t="shared" si="18"/>
        <v>2.7264656591176903</v>
      </c>
      <c r="AP35" s="6">
        <f t="shared" si="31"/>
        <v>156.21497525479785</v>
      </c>
    </row>
    <row r="36" spans="5:42" x14ac:dyDescent="0.6">
      <c r="E36" s="11">
        <f t="shared" si="10"/>
        <v>83</v>
      </c>
      <c r="F36" s="14">
        <f t="shared" si="32"/>
        <v>19814.79041494097</v>
      </c>
      <c r="G36" s="14">
        <f t="shared" si="32"/>
        <v>15851.832331952775</v>
      </c>
      <c r="H36" s="14">
        <f t="shared" si="32"/>
        <v>13209.860276627314</v>
      </c>
      <c r="I36" s="14">
        <f t="shared" si="32"/>
        <v>11322.737379966269</v>
      </c>
      <c r="J36" s="14">
        <f t="shared" si="32"/>
        <v>9907.3952074704848</v>
      </c>
      <c r="K36" s="14">
        <f t="shared" si="32"/>
        <v>8806.5735177515417</v>
      </c>
      <c r="L36" s="1"/>
      <c r="M36" s="6">
        <f>$B$10*($B$24+0.5*(($E36^2)-($B$10/($B$20*(PI()/4*((F$2+Tables!AA36/1000)^2-(F$2-Tables!AA36/1000)^2))))^2))/1000</f>
        <v>116.80018878045472</v>
      </c>
      <c r="N36" s="6">
        <f>$B$10*($B$24+0.5*(($E36^2)-($B$10/($B$20*(PI()/4*((G$2+Tables!AB36/1000)^2-(G$2-Tables!AB36/1000)^2))))^2))/1000</f>
        <v>116.80018878045472</v>
      </c>
      <c r="O36" s="6">
        <f>$B$10*($B$24+0.5*(($E36^2)-($B$10/($B$20*(PI()/4*((H$2+Tables!AC36/1000)^2-(H$2-Tables!AC36/1000)^2))))^2))/1000</f>
        <v>116.80018878045472</v>
      </c>
      <c r="P36" s="6">
        <f>$B$10*($B$24+0.5*(($E36^2)-($B$10/($B$20*(PI()/4*((I$2+Tables!AD36/1000)^2-(I$2-Tables!AD36/1000)^2))))^2))/1000</f>
        <v>116.80018878045472</v>
      </c>
      <c r="Q36" s="6">
        <f>$B$10*($B$24+0.5*(($E36^2)-($B$10/($B$20*(PI()/4*((J$2+Tables!AE36/1000)^2-(J$2-Tables!AE36/1000)^2))))^2))/1000</f>
        <v>116.80018878045469</v>
      </c>
      <c r="R36" s="6">
        <f>$B$10*($B$24+0.5*(($E36^2)-($B$10/($B$20*(PI()/4*((K$2+Tables!AF36/1000)^2-(K$2-Tables!AF36/1000)^2))))^2))/1000</f>
        <v>116.80018878045472</v>
      </c>
      <c r="T36" s="18">
        <f t="shared" si="9"/>
        <v>0.77506709266834306</v>
      </c>
      <c r="U36" s="18">
        <f t="shared" si="22"/>
        <v>0.77506709266834306</v>
      </c>
      <c r="V36" s="18">
        <f t="shared" si="23"/>
        <v>0.77506709266834306</v>
      </c>
      <c r="W36" s="18">
        <f t="shared" si="24"/>
        <v>0.77506709266834306</v>
      </c>
      <c r="X36" s="18">
        <f t="shared" si="25"/>
        <v>0.77506709266834317</v>
      </c>
      <c r="Y36" s="18">
        <f t="shared" si="26"/>
        <v>0.77506709266834339</v>
      </c>
      <c r="AA36" s="6">
        <f t="shared" si="33"/>
        <v>95.133023030518189</v>
      </c>
      <c r="AB36" s="6">
        <f t="shared" si="34"/>
        <v>76.106418424414557</v>
      </c>
      <c r="AC36" s="6">
        <f t="shared" si="35"/>
        <v>63.422015353678795</v>
      </c>
      <c r="AD36" s="6">
        <f t="shared" si="36"/>
        <v>54.361727446010399</v>
      </c>
      <c r="AE36" s="6">
        <f t="shared" si="37"/>
        <v>47.566511515259101</v>
      </c>
      <c r="AF36" s="6">
        <f t="shared" si="38"/>
        <v>42.281343569119201</v>
      </c>
      <c r="AH36" s="5">
        <f t="shared" si="20"/>
        <v>0.79473093169063969</v>
      </c>
      <c r="AI36" s="6">
        <f t="shared" ref="AI36:AI54" si="39">_xlfn.ACOT((1/$B$13*(1-$B$12+AH36/2)))</f>
        <v>0.41931339711768739</v>
      </c>
      <c r="AJ36" s="6">
        <f t="shared" si="28"/>
        <v>24.024887948136545</v>
      </c>
      <c r="AK36" s="6">
        <f t="shared" ref="AK36:AK54" si="40">_xlfn.ACOT((1/$B$13*(1-AH36/2-$B$12)))</f>
        <v>1.3196284305431893</v>
      </c>
      <c r="AL36" s="6">
        <f t="shared" si="29"/>
        <v>75.609139595597441</v>
      </c>
      <c r="AM36" s="6">
        <f t="shared" si="16"/>
        <v>1.8219642230466038</v>
      </c>
      <c r="AN36" s="6">
        <f t="shared" si="30"/>
        <v>104.39086040440256</v>
      </c>
      <c r="AO36" s="6">
        <f t="shared" si="18"/>
        <v>2.7222792564721057</v>
      </c>
      <c r="AP36" s="6">
        <f t="shared" si="31"/>
        <v>155.97511205186345</v>
      </c>
    </row>
    <row r="37" spans="5:42" x14ac:dyDescent="0.6">
      <c r="E37" s="11">
        <f t="shared" si="10"/>
        <v>84</v>
      </c>
      <c r="F37" s="14">
        <f t="shared" si="32"/>
        <v>20053.522829578811</v>
      </c>
      <c r="G37" s="14">
        <f t="shared" si="32"/>
        <v>16042.81826366305</v>
      </c>
      <c r="H37" s="14">
        <f t="shared" si="32"/>
        <v>13369.015219719209</v>
      </c>
      <c r="I37" s="14">
        <f t="shared" si="32"/>
        <v>11459.155902616465</v>
      </c>
      <c r="J37" s="14">
        <f t="shared" si="32"/>
        <v>10026.761414789406</v>
      </c>
      <c r="K37" s="14">
        <f t="shared" si="32"/>
        <v>8912.6768131461395</v>
      </c>
      <c r="L37" s="1"/>
      <c r="M37" s="6">
        <f>$B$10*($B$24+0.5*(($E37^2)-($B$10/($B$20*(PI()/4*((F$2+Tables!AA37/1000)^2-(F$2-Tables!AA37/1000)^2))))^2))/1000</f>
        <v>116.70424258968555</v>
      </c>
      <c r="N37" s="6">
        <f>$B$10*($B$24+0.5*(($E37^2)-($B$10/($B$20*(PI()/4*((G$2+Tables!AB37/1000)^2-(G$2-Tables!AB37/1000)^2))))^2))/1000</f>
        <v>116.70424258968556</v>
      </c>
      <c r="O37" s="6">
        <f>$B$10*($B$24+0.5*(($E37^2)-($B$10/($B$20*(PI()/4*((H$2+Tables!AC37/1000)^2-(H$2-Tables!AC37/1000)^2))))^2))/1000</f>
        <v>116.70424258968556</v>
      </c>
      <c r="P37" s="6">
        <f>$B$10*($B$24+0.5*(($E37^2)-($B$10/($B$20*(PI()/4*((I$2+Tables!AD37/1000)^2-(I$2-Tables!AD37/1000)^2))))^2))/1000</f>
        <v>116.70424258968556</v>
      </c>
      <c r="Q37" s="6">
        <f>$B$10*($B$24+0.5*(($E37^2)-($B$10/($B$20*(PI()/4*((J$2+Tables!AE37/1000)^2-(J$2-Tables!AE37/1000)^2))))^2))/1000</f>
        <v>116.70424258968556</v>
      </c>
      <c r="R37" s="6">
        <f>$B$10*($B$24+0.5*(($E37^2)-($B$10/($B$20*(PI()/4*((K$2+Tables!AF37/1000)^2-(K$2-Tables!AF37/1000)^2))))^2))/1000</f>
        <v>116.70424258968556</v>
      </c>
      <c r="T37" s="18">
        <f t="shared" si="9"/>
        <v>0.75610134492831582</v>
      </c>
      <c r="U37" s="18">
        <f t="shared" si="22"/>
        <v>0.75610134492831593</v>
      </c>
      <c r="V37" s="18">
        <f t="shared" si="23"/>
        <v>0.75610134492831593</v>
      </c>
      <c r="W37" s="18">
        <f t="shared" si="24"/>
        <v>0.75610134492831593</v>
      </c>
      <c r="X37" s="18">
        <f t="shared" si="25"/>
        <v>0.75610134492831615</v>
      </c>
      <c r="Y37" s="18">
        <f t="shared" si="26"/>
        <v>0.75610134492831615</v>
      </c>
      <c r="AA37" s="6">
        <f t="shared" si="33"/>
        <v>94.000487042059632</v>
      </c>
      <c r="AB37" s="6">
        <f t="shared" si="34"/>
        <v>75.200389633647717</v>
      </c>
      <c r="AC37" s="6">
        <f t="shared" si="35"/>
        <v>62.6669913613731</v>
      </c>
      <c r="AD37" s="6">
        <f t="shared" si="36"/>
        <v>53.714564024034082</v>
      </c>
      <c r="AE37" s="6">
        <f t="shared" si="37"/>
        <v>47.000243521029823</v>
      </c>
      <c r="AF37" s="6">
        <f t="shared" si="38"/>
        <v>41.777994240915405</v>
      </c>
      <c r="AH37" s="5">
        <f t="shared" si="20"/>
        <v>0.77506709266834317</v>
      </c>
      <c r="AI37" s="6">
        <f t="shared" si="39"/>
        <v>0.42342524689879207</v>
      </c>
      <c r="AJ37" s="6">
        <f t="shared" si="28"/>
        <v>24.260479586585635</v>
      </c>
      <c r="AK37" s="6">
        <f t="shared" si="40"/>
        <v>1.2967065955779555</v>
      </c>
      <c r="AL37" s="6">
        <f t="shared" si="29"/>
        <v>74.295815193394148</v>
      </c>
      <c r="AM37" s="6">
        <f t="shared" si="16"/>
        <v>1.8448860580118376</v>
      </c>
      <c r="AN37" s="6">
        <f t="shared" si="30"/>
        <v>105.70418480660584</v>
      </c>
      <c r="AO37" s="6">
        <f t="shared" si="18"/>
        <v>2.7181674066910011</v>
      </c>
      <c r="AP37" s="6">
        <f t="shared" si="31"/>
        <v>155.73952041341437</v>
      </c>
    </row>
    <row r="38" spans="5:42" x14ac:dyDescent="0.6">
      <c r="E38" s="11">
        <f t="shared" si="10"/>
        <v>85</v>
      </c>
      <c r="F38" s="14">
        <f t="shared" si="32"/>
        <v>20292.255244216652</v>
      </c>
      <c r="G38" s="14">
        <f t="shared" si="32"/>
        <v>16233.804195373325</v>
      </c>
      <c r="H38" s="14">
        <f t="shared" si="32"/>
        <v>13528.170162811104</v>
      </c>
      <c r="I38" s="14">
        <f t="shared" si="32"/>
        <v>11595.574425266661</v>
      </c>
      <c r="J38" s="14">
        <f t="shared" si="32"/>
        <v>10146.127622108326</v>
      </c>
      <c r="K38" s="14">
        <f t="shared" si="32"/>
        <v>9018.7801085407355</v>
      </c>
      <c r="L38" s="1"/>
      <c r="M38" s="6">
        <f>$B$10*($B$24+0.5*(($E38^2)-($B$10/($B$20*(PI()/4*((F$2+Tables!AA38/1000)^2-(F$2-Tables!AA38/1000)^2))))^2))/1000</f>
        <v>116.60714734273954</v>
      </c>
      <c r="N38" s="6">
        <f>$B$10*($B$24+0.5*(($E38^2)-($B$10/($B$20*(PI()/4*((G$2+Tables!AB38/1000)^2-(G$2-Tables!AB38/1000)^2))))^2))/1000</f>
        <v>116.60714734273954</v>
      </c>
      <c r="O38" s="6">
        <f>$B$10*($B$24+0.5*(($E38^2)-($B$10/($B$20*(PI()/4*((H$2+Tables!AC38/1000)^2-(H$2-Tables!AC38/1000)^2))))^2))/1000</f>
        <v>116.60714734273957</v>
      </c>
      <c r="P38" s="6">
        <f>$B$10*($B$24+0.5*(($E38^2)-($B$10/($B$20*(PI()/4*((I$2+Tables!AD38/1000)^2-(I$2-Tables!AD38/1000)^2))))^2))/1000</f>
        <v>116.60714734273954</v>
      </c>
      <c r="Q38" s="6">
        <f>$B$10*($B$24+0.5*(($E38^2)-($B$10/($B$20*(PI()/4*((J$2+Tables!AE38/1000)^2-(J$2-Tables!AE38/1000)^2))))^2))/1000</f>
        <v>116.60714734273957</v>
      </c>
      <c r="R38" s="6">
        <f>$B$10*($B$24+0.5*(($E38^2)-($B$10/($B$20*(PI()/4*((K$2+Tables!AF38/1000)^2-(K$2-Tables!AF38/1000)^2))))^2))/1000</f>
        <v>116.60714734273954</v>
      </c>
      <c r="T38" s="18">
        <f t="shared" si="9"/>
        <v>0.73780103113547535</v>
      </c>
      <c r="U38" s="18">
        <f t="shared" si="22"/>
        <v>0.73780103113547513</v>
      </c>
      <c r="V38" s="18">
        <f t="shared" si="23"/>
        <v>0.73780103113547524</v>
      </c>
      <c r="W38" s="18">
        <f t="shared" si="24"/>
        <v>0.73780103113547535</v>
      </c>
      <c r="X38" s="18">
        <f t="shared" si="25"/>
        <v>0.73780103113547568</v>
      </c>
      <c r="Y38" s="18">
        <f t="shared" si="26"/>
        <v>0.73780103113547535</v>
      </c>
      <c r="AA38" s="6">
        <f t="shared" si="33"/>
        <v>92.894598959211891</v>
      </c>
      <c r="AB38" s="6">
        <f t="shared" si="34"/>
        <v>74.31567916736951</v>
      </c>
      <c r="AC38" s="6">
        <f t="shared" si="35"/>
        <v>61.929732639474594</v>
      </c>
      <c r="AD38" s="6">
        <f t="shared" si="36"/>
        <v>53.082627976692507</v>
      </c>
      <c r="AE38" s="6">
        <f t="shared" si="37"/>
        <v>46.447299479605945</v>
      </c>
      <c r="AF38" s="6">
        <f t="shared" si="38"/>
        <v>41.286488426316403</v>
      </c>
      <c r="AH38" s="5">
        <f t="shared" si="20"/>
        <v>0.75610134492831593</v>
      </c>
      <c r="AI38" s="6">
        <f t="shared" si="39"/>
        <v>0.42746350011097883</v>
      </c>
      <c r="AJ38" s="6">
        <f t="shared" si="28"/>
        <v>24.491854452249086</v>
      </c>
      <c r="AK38" s="6">
        <f t="shared" si="40"/>
        <v>1.2748746160166942</v>
      </c>
      <c r="AL38" s="6">
        <f t="shared" si="29"/>
        <v>73.044934906118002</v>
      </c>
      <c r="AM38" s="6">
        <f t="shared" si="16"/>
        <v>1.866718037573099</v>
      </c>
      <c r="AN38" s="6">
        <f t="shared" si="30"/>
        <v>106.955065093882</v>
      </c>
      <c r="AO38" s="6">
        <f t="shared" si="18"/>
        <v>2.7141291534788143</v>
      </c>
      <c r="AP38" s="6">
        <f t="shared" si="31"/>
        <v>155.50814554775093</v>
      </c>
    </row>
    <row r="39" spans="5:42" x14ac:dyDescent="0.6">
      <c r="E39" s="11">
        <f t="shared" si="10"/>
        <v>86</v>
      </c>
      <c r="F39" s="14">
        <f t="shared" si="32"/>
        <v>20530.987658854498</v>
      </c>
      <c r="G39" s="14">
        <f t="shared" si="32"/>
        <v>16424.790127083601</v>
      </c>
      <c r="H39" s="14">
        <f t="shared" si="32"/>
        <v>13687.325105903001</v>
      </c>
      <c r="I39" s="14">
        <f t="shared" si="32"/>
        <v>11731.992947916859</v>
      </c>
      <c r="J39" s="14">
        <f t="shared" si="32"/>
        <v>10265.493829427249</v>
      </c>
      <c r="K39" s="14">
        <f t="shared" si="32"/>
        <v>9124.8834039353333</v>
      </c>
      <c r="L39" s="1"/>
      <c r="M39" s="6">
        <f>$B$10*($B$24+0.5*(($E39^2)-($B$10/($B$20*(PI()/4*((F$2+Tables!AA39/1000)^2-(F$2-Tables!AA39/1000)^2))))^2))/1000</f>
        <v>116.50890303961668</v>
      </c>
      <c r="N39" s="6">
        <f>$B$10*($B$24+0.5*(($E39^2)-($B$10/($B$20*(PI()/4*((G$2+Tables!AB39/1000)^2-(G$2-Tables!AB39/1000)^2))))^2))/1000</f>
        <v>116.50890303961668</v>
      </c>
      <c r="O39" s="6">
        <f>$B$10*($B$24+0.5*(($E39^2)-($B$10/($B$20*(PI()/4*((H$2+Tables!AC39/1000)^2-(H$2-Tables!AC39/1000)^2))))^2))/1000</f>
        <v>116.50890303961665</v>
      </c>
      <c r="P39" s="6">
        <f>$B$10*($B$24+0.5*(($E39^2)-($B$10/($B$20*(PI()/4*((I$2+Tables!AD39/1000)^2-(I$2-Tables!AD39/1000)^2))))^2))/1000</f>
        <v>116.50890303961668</v>
      </c>
      <c r="Q39" s="6">
        <f>$B$10*($B$24+0.5*(($E39^2)-($B$10/($B$20*(PI()/4*((J$2+Tables!AE39/1000)^2-(J$2-Tables!AE39/1000)^2))))^2))/1000</f>
        <v>116.50890303961665</v>
      </c>
      <c r="R39" s="6">
        <f>$B$10*($B$24+0.5*(($E39^2)-($B$10/($B$20*(PI()/4*((K$2+Tables!AF39/1000)^2-(K$2-Tables!AF39/1000)^2))))^2))/1000</f>
        <v>116.50890303961668</v>
      </c>
      <c r="T39" s="18">
        <f t="shared" si="9"/>
        <v>0.72013538153205081</v>
      </c>
      <c r="U39" s="18">
        <f t="shared" si="22"/>
        <v>0.72013538153205059</v>
      </c>
      <c r="V39" s="18">
        <f t="shared" si="23"/>
        <v>0.72013538153205037</v>
      </c>
      <c r="W39" s="18">
        <f t="shared" si="24"/>
        <v>0.72013538153205059</v>
      </c>
      <c r="X39" s="18">
        <f t="shared" si="25"/>
        <v>0.72013538153205092</v>
      </c>
      <c r="Y39" s="18">
        <f t="shared" si="26"/>
        <v>0.72013538153205081</v>
      </c>
      <c r="AA39" s="6">
        <f t="shared" si="33"/>
        <v>91.814429203872194</v>
      </c>
      <c r="AB39" s="6">
        <f t="shared" si="34"/>
        <v>73.45154336309777</v>
      </c>
      <c r="AC39" s="6">
        <f t="shared" si="35"/>
        <v>61.209619469248139</v>
      </c>
      <c r="AD39" s="6">
        <f t="shared" si="36"/>
        <v>52.46538811649841</v>
      </c>
      <c r="AE39" s="6">
        <f t="shared" si="37"/>
        <v>45.907214601936104</v>
      </c>
      <c r="AF39" s="6">
        <f t="shared" si="38"/>
        <v>40.806412979498759</v>
      </c>
      <c r="AH39" s="5">
        <f t="shared" si="20"/>
        <v>0.73780103113547535</v>
      </c>
      <c r="AI39" s="6">
        <f t="shared" si="39"/>
        <v>0.43142914121315423</v>
      </c>
      <c r="AJ39" s="6">
        <f t="shared" si="28"/>
        <v>24.719068950467342</v>
      </c>
      <c r="AK39" s="6">
        <f t="shared" si="40"/>
        <v>1.2540803247820216</v>
      </c>
      <c r="AL39" s="6">
        <f t="shared" si="29"/>
        <v>71.853509780405375</v>
      </c>
      <c r="AM39" s="6">
        <f t="shared" si="16"/>
        <v>1.8875123288077715</v>
      </c>
      <c r="AN39" s="6">
        <f t="shared" si="30"/>
        <v>108.14649021959463</v>
      </c>
      <c r="AO39" s="6">
        <f t="shared" si="18"/>
        <v>2.710163512376639</v>
      </c>
      <c r="AP39" s="6">
        <f t="shared" si="31"/>
        <v>155.28093104953265</v>
      </c>
    </row>
    <row r="40" spans="5:42" x14ac:dyDescent="0.6">
      <c r="E40" s="11">
        <f t="shared" si="10"/>
        <v>87</v>
      </c>
      <c r="F40" s="14">
        <f t="shared" si="32"/>
        <v>20769.720073492339</v>
      </c>
      <c r="G40" s="14">
        <f t="shared" si="32"/>
        <v>16615.776058793872</v>
      </c>
      <c r="H40" s="14">
        <f t="shared" si="32"/>
        <v>13846.480048994896</v>
      </c>
      <c r="I40" s="14">
        <f t="shared" si="32"/>
        <v>11868.411470567054</v>
      </c>
      <c r="J40" s="14">
        <f t="shared" si="32"/>
        <v>10384.860036746169</v>
      </c>
      <c r="K40" s="14">
        <f t="shared" si="32"/>
        <v>9230.9866993299293</v>
      </c>
      <c r="L40" s="1"/>
      <c r="M40" s="6">
        <f>$B$10*($B$24+0.5*(($E40^2)-($B$10/($B$20*(PI()/4*((F$2+Tables!AA40/1000)^2-(F$2-Tables!AA40/1000)^2))))^2))/1000</f>
        <v>116.40950968031687</v>
      </c>
      <c r="N40" s="6">
        <f>$B$10*($B$24+0.5*(($E40^2)-($B$10/($B$20*(PI()/4*((G$2+Tables!AB40/1000)^2-(G$2-Tables!AB40/1000)^2))))^2))/1000</f>
        <v>116.40950968031687</v>
      </c>
      <c r="O40" s="6">
        <f>$B$10*($B$24+0.5*(($E40^2)-($B$10/($B$20*(PI()/4*((H$2+Tables!AC40/1000)^2-(H$2-Tables!AC40/1000)^2))))^2))/1000</f>
        <v>116.4095096803169</v>
      </c>
      <c r="P40" s="6">
        <f>$B$10*($B$24+0.5*(($E40^2)-($B$10/($B$20*(PI()/4*((I$2+Tables!AD40/1000)^2-(I$2-Tables!AD40/1000)^2))))^2))/1000</f>
        <v>116.40950968031687</v>
      </c>
      <c r="Q40" s="6">
        <f>$B$10*($B$24+0.5*(($E40^2)-($B$10/($B$20*(PI()/4*((J$2+Tables!AE40/1000)^2-(J$2-Tables!AE40/1000)^2))))^2))/1000</f>
        <v>116.40950968031687</v>
      </c>
      <c r="R40" s="6">
        <f>$B$10*($B$24+0.5*(($E40^2)-($B$10/($B$20*(PI()/4*((K$2+Tables!AF40/1000)^2-(K$2-Tables!AF40/1000)^2))))^2))/1000</f>
        <v>116.40950968031687</v>
      </c>
      <c r="T40" s="18">
        <f t="shared" si="9"/>
        <v>0.70307538451392704</v>
      </c>
      <c r="U40" s="18">
        <f t="shared" si="22"/>
        <v>0.70307538451392737</v>
      </c>
      <c r="V40" s="18">
        <f t="shared" si="23"/>
        <v>0.70307538451392726</v>
      </c>
      <c r="W40" s="18">
        <f t="shared" si="24"/>
        <v>0.70307538451392704</v>
      </c>
      <c r="X40" s="18">
        <f t="shared" si="25"/>
        <v>0.70307538451392737</v>
      </c>
      <c r="Y40" s="18">
        <f t="shared" si="26"/>
        <v>0.70307538451392748</v>
      </c>
      <c r="AA40" s="6">
        <f t="shared" si="33"/>
        <v>90.759090937161034</v>
      </c>
      <c r="AB40" s="6">
        <f t="shared" si="34"/>
        <v>72.607272749728835</v>
      </c>
      <c r="AC40" s="6">
        <f t="shared" si="35"/>
        <v>60.506060624774022</v>
      </c>
      <c r="AD40" s="6">
        <f t="shared" si="36"/>
        <v>51.862337678377742</v>
      </c>
      <c r="AE40" s="6">
        <f t="shared" si="37"/>
        <v>45.379545468580517</v>
      </c>
      <c r="AF40" s="6">
        <f t="shared" si="38"/>
        <v>40.337373749849355</v>
      </c>
      <c r="AH40" s="5">
        <f t="shared" si="20"/>
        <v>0.7201353815320507</v>
      </c>
      <c r="AI40" s="6">
        <f t="shared" si="39"/>
        <v>0.43532317893800804</v>
      </c>
      <c r="AJ40" s="6">
        <f t="shared" si="28"/>
        <v>24.942180877366194</v>
      </c>
      <c r="AK40" s="6">
        <f t="shared" si="40"/>
        <v>1.2342722743067149</v>
      </c>
      <c r="AL40" s="6">
        <f t="shared" si="29"/>
        <v>70.71859208778821</v>
      </c>
      <c r="AM40" s="6">
        <f t="shared" si="16"/>
        <v>1.9073203792830784</v>
      </c>
      <c r="AN40" s="6">
        <f t="shared" si="30"/>
        <v>109.28140791221182</v>
      </c>
      <c r="AO40" s="6">
        <f t="shared" si="18"/>
        <v>2.7062694746517852</v>
      </c>
      <c r="AP40" s="6">
        <f t="shared" si="31"/>
        <v>155.05781912263382</v>
      </c>
    </row>
    <row r="41" spans="5:42" x14ac:dyDescent="0.6">
      <c r="E41" s="11">
        <f t="shared" si="10"/>
        <v>88</v>
      </c>
      <c r="F41" s="14">
        <f t="shared" si="32"/>
        <v>21008.452488130184</v>
      </c>
      <c r="G41" s="14">
        <f t="shared" si="32"/>
        <v>16806.761990504147</v>
      </c>
      <c r="H41" s="14">
        <f t="shared" si="32"/>
        <v>14005.634992086791</v>
      </c>
      <c r="I41" s="14">
        <f t="shared" si="32"/>
        <v>12004.82999321725</v>
      </c>
      <c r="J41" s="14">
        <f t="shared" si="32"/>
        <v>10504.226244065092</v>
      </c>
      <c r="K41" s="14">
        <f t="shared" si="32"/>
        <v>9337.0899947245271</v>
      </c>
      <c r="L41" s="1"/>
      <c r="M41" s="6">
        <f>$B$10*($B$24+0.5*(($E41^2)-($B$10/($B$20*(PI()/4*((F$2+Tables!AA41/1000)^2-(F$2-Tables!AA41/1000)^2))))^2))/1000</f>
        <v>116.30896726484026</v>
      </c>
      <c r="N41" s="6">
        <f>$B$10*($B$24+0.5*(($E41^2)-($B$10/($B$20*(PI()/4*((G$2+Tables!AB41/1000)^2-(G$2-Tables!AB41/1000)^2))))^2))/1000</f>
        <v>116.30896726484023</v>
      </c>
      <c r="O41" s="6">
        <f>$B$10*($B$24+0.5*(($E41^2)-($B$10/($B$20*(PI()/4*((H$2+Tables!AC41/1000)^2-(H$2-Tables!AC41/1000)^2))))^2))/1000</f>
        <v>116.30896726484026</v>
      </c>
      <c r="P41" s="6">
        <f>$B$10*($B$24+0.5*(($E41^2)-($B$10/($B$20*(PI()/4*((I$2+Tables!AD41/1000)^2-(I$2-Tables!AD41/1000)^2))))^2))/1000</f>
        <v>116.30896726484023</v>
      </c>
      <c r="Q41" s="6">
        <f>$B$10*($B$24+0.5*(($E41^2)-($B$10/($B$20*(PI()/4*((J$2+Tables!AE41/1000)^2-(J$2-Tables!AE41/1000)^2))))^2))/1000</f>
        <v>116.30896726484023</v>
      </c>
      <c r="R41" s="6">
        <f>$B$10*($B$24+0.5*(($E41^2)-($B$10/($B$20*(PI()/4*((K$2+Tables!AF41/1000)^2-(K$2-Tables!AF41/1000)^2))))^2))/1000</f>
        <v>116.30896726484021</v>
      </c>
      <c r="T41" s="18">
        <f t="shared" si="9"/>
        <v>0.68659366744297678</v>
      </c>
      <c r="U41" s="18">
        <f t="shared" si="22"/>
        <v>0.68659366744297678</v>
      </c>
      <c r="V41" s="18">
        <f t="shared" si="23"/>
        <v>0.68659366744297678</v>
      </c>
      <c r="W41" s="18">
        <f t="shared" si="24"/>
        <v>0.68659366744297656</v>
      </c>
      <c r="X41" s="18">
        <f t="shared" si="25"/>
        <v>0.68659366744297678</v>
      </c>
      <c r="Y41" s="18">
        <f t="shared" si="26"/>
        <v>0.68659366744297645</v>
      </c>
      <c r="AA41" s="6">
        <f t="shared" si="33"/>
        <v>89.727737631056925</v>
      </c>
      <c r="AB41" s="6">
        <f t="shared" si="34"/>
        <v>71.782190104845554</v>
      </c>
      <c r="AC41" s="6">
        <f t="shared" si="35"/>
        <v>59.818491754037964</v>
      </c>
      <c r="AD41" s="6">
        <f t="shared" si="36"/>
        <v>51.272992932032537</v>
      </c>
      <c r="AE41" s="6">
        <f t="shared" si="37"/>
        <v>44.863868815528477</v>
      </c>
      <c r="AF41" s="6">
        <f t="shared" si="38"/>
        <v>39.878994502691974</v>
      </c>
      <c r="AH41" s="5">
        <f t="shared" si="20"/>
        <v>0.70307538451392715</v>
      </c>
      <c r="AI41" s="6">
        <f t="shared" si="39"/>
        <v>0.43914664266506093</v>
      </c>
      <c r="AJ41" s="6">
        <f t="shared" si="28"/>
        <v>25.161249212047682</v>
      </c>
      <c r="AK41" s="6">
        <f t="shared" si="40"/>
        <v>1.2154001930605449</v>
      </c>
      <c r="AL41" s="6">
        <f t="shared" si="29"/>
        <v>69.637301481754676</v>
      </c>
      <c r="AM41" s="6">
        <f t="shared" si="16"/>
        <v>1.926192460529248</v>
      </c>
      <c r="AN41" s="6">
        <f t="shared" si="30"/>
        <v>110.36269851824532</v>
      </c>
      <c r="AO41" s="6">
        <f t="shared" si="18"/>
        <v>2.7024460109247324</v>
      </c>
      <c r="AP41" s="6">
        <f t="shared" si="31"/>
        <v>154.83875078795234</v>
      </c>
    </row>
    <row r="42" spans="5:42" x14ac:dyDescent="0.6">
      <c r="E42" s="11">
        <f t="shared" si="10"/>
        <v>89</v>
      </c>
      <c r="F42" s="14">
        <f t="shared" si="32"/>
        <v>21247.184902768025</v>
      </c>
      <c r="G42" s="14">
        <f t="shared" si="32"/>
        <v>16997.747922214421</v>
      </c>
      <c r="H42" s="14">
        <f t="shared" si="32"/>
        <v>14164.789935178685</v>
      </c>
      <c r="I42" s="14">
        <f t="shared" si="32"/>
        <v>12141.248515867446</v>
      </c>
      <c r="J42" s="14">
        <f t="shared" si="32"/>
        <v>10623.592451384013</v>
      </c>
      <c r="K42" s="14">
        <f t="shared" si="32"/>
        <v>9443.193290119123</v>
      </c>
      <c r="L42" s="1"/>
      <c r="M42" s="6">
        <f>$B$10*($B$24+0.5*(($E42^2)-($B$10/($B$20*(PI()/4*((F$2+Tables!AA42/1000)^2-(F$2-Tables!AA42/1000)^2))))^2))/1000</f>
        <v>116.20727579318675</v>
      </c>
      <c r="N42" s="6">
        <f>$B$10*($B$24+0.5*(($E42^2)-($B$10/($B$20*(PI()/4*((G$2+Tables!AB42/1000)^2-(G$2-Tables!AB42/1000)^2))))^2))/1000</f>
        <v>116.20727579318672</v>
      </c>
      <c r="O42" s="6">
        <f>$B$10*($B$24+0.5*(($E42^2)-($B$10/($B$20*(PI()/4*((H$2+Tables!AC42/1000)^2-(H$2-Tables!AC42/1000)^2))))^2))/1000</f>
        <v>116.20727579318675</v>
      </c>
      <c r="P42" s="6">
        <f>$B$10*($B$24+0.5*(($E42^2)-($B$10/($B$20*(PI()/4*((I$2+Tables!AD42/1000)^2-(I$2-Tables!AD42/1000)^2))))^2))/1000</f>
        <v>116.20727579318675</v>
      </c>
      <c r="Q42" s="6">
        <f>$B$10*($B$24+0.5*(($E42^2)-($B$10/($B$20*(PI()/4*((J$2+Tables!AE42/1000)^2-(J$2-Tables!AE42/1000)^2))))^2))/1000</f>
        <v>116.20727579318672</v>
      </c>
      <c r="R42" s="6">
        <f>$B$10*($B$24+0.5*(($E42^2)-($B$10/($B$20*(PI()/4*((K$2+Tables!AF42/1000)^2-(K$2-Tables!AF42/1000)^2))))^2))/1000</f>
        <v>116.20727579318672</v>
      </c>
      <c r="T42" s="18">
        <f t="shared" si="9"/>
        <v>0.67066438678052509</v>
      </c>
      <c r="U42" s="18">
        <f t="shared" si="22"/>
        <v>0.67066438678052487</v>
      </c>
      <c r="V42" s="18">
        <f t="shared" si="23"/>
        <v>0.67066438678052487</v>
      </c>
      <c r="W42" s="18">
        <f t="shared" si="24"/>
        <v>0.67066438678052487</v>
      </c>
      <c r="X42" s="18">
        <f t="shared" si="25"/>
        <v>0.67066438678052498</v>
      </c>
      <c r="Y42" s="18">
        <f t="shared" si="26"/>
        <v>0.67066438678052487</v>
      </c>
      <c r="AA42" s="6">
        <f t="shared" si="33"/>
        <v>88.719560803741686</v>
      </c>
      <c r="AB42" s="6">
        <f t="shared" si="34"/>
        <v>70.975648642993349</v>
      </c>
      <c r="AC42" s="6">
        <f t="shared" si="35"/>
        <v>59.146373869161138</v>
      </c>
      <c r="AD42" s="6">
        <f t="shared" si="36"/>
        <v>50.696891887852402</v>
      </c>
      <c r="AE42" s="6">
        <f t="shared" si="37"/>
        <v>44.35978040187085</v>
      </c>
      <c r="AF42" s="6">
        <f t="shared" si="38"/>
        <v>39.43091591277409</v>
      </c>
      <c r="AH42" s="5">
        <f t="shared" si="20"/>
        <v>0.68659366744297667</v>
      </c>
      <c r="AI42" s="6">
        <f t="shared" si="39"/>
        <v>0.44290057904486874</v>
      </c>
      <c r="AJ42" s="6">
        <f t="shared" si="28"/>
        <v>25.376333923171288</v>
      </c>
      <c r="AK42" s="6">
        <f t="shared" si="40"/>
        <v>1.1974153255415174</v>
      </c>
      <c r="AL42" s="6">
        <f t="shared" si="29"/>
        <v>68.606844477812473</v>
      </c>
      <c r="AM42" s="6">
        <f t="shared" si="16"/>
        <v>1.9441773280482757</v>
      </c>
      <c r="AN42" s="6">
        <f t="shared" si="30"/>
        <v>111.39315552218751</v>
      </c>
      <c r="AO42" s="6">
        <f t="shared" si="18"/>
        <v>2.6986920745449243</v>
      </c>
      <c r="AP42" s="6">
        <f t="shared" si="31"/>
        <v>154.62366607682873</v>
      </c>
    </row>
    <row r="43" spans="5:42" x14ac:dyDescent="0.6">
      <c r="E43" s="11">
        <f t="shared" si="10"/>
        <v>90</v>
      </c>
      <c r="F43" s="14">
        <f t="shared" ref="F43:K53" si="41">2*$E43*30/($B$13*F$2*PI())</f>
        <v>21485.917317405871</v>
      </c>
      <c r="G43" s="14">
        <f t="shared" si="41"/>
        <v>17188.733853924696</v>
      </c>
      <c r="H43" s="14">
        <f t="shared" si="41"/>
        <v>14323.944878270582</v>
      </c>
      <c r="I43" s="14">
        <f t="shared" si="41"/>
        <v>12277.667038517642</v>
      </c>
      <c r="J43" s="14">
        <f t="shared" si="41"/>
        <v>10742.958658702935</v>
      </c>
      <c r="K43" s="14">
        <f t="shared" si="41"/>
        <v>9549.2965855137209</v>
      </c>
      <c r="L43" s="1"/>
      <c r="M43" s="6">
        <f>$B$10*($B$24+0.5*(($E43^2)-($B$10/($B$20*(PI()/4*((F$2+Tables!AA43/1000)^2-(F$2-Tables!AA43/1000)^2))))^2))/1000</f>
        <v>116.10443526535634</v>
      </c>
      <c r="N43" s="6">
        <f>$B$10*($B$24+0.5*(($E43^2)-($B$10/($B$20*(PI()/4*((G$2+Tables!AB43/1000)^2-(G$2-Tables!AB43/1000)^2))))^2))/1000</f>
        <v>116.10443526535632</v>
      </c>
      <c r="O43" s="6">
        <f>$B$10*($B$24+0.5*(($E43^2)-($B$10/($B$20*(PI()/4*((H$2+Tables!AC43/1000)^2-(H$2-Tables!AC43/1000)^2))))^2))/1000</f>
        <v>116.10443526535634</v>
      </c>
      <c r="P43" s="6">
        <f>$B$10*($B$24+0.5*(($E43^2)-($B$10/($B$20*(PI()/4*((I$2+Tables!AD43/1000)^2-(I$2-Tables!AD43/1000)^2))))^2))/1000</f>
        <v>116.10443526535634</v>
      </c>
      <c r="Q43" s="6">
        <f>$B$10*($B$24+0.5*(($E43^2)-($B$10/($B$20*(PI()/4*((J$2+Tables!AE43/1000)^2-(J$2-Tables!AE43/1000)^2))))^2))/1000</f>
        <v>116.10443526535634</v>
      </c>
      <c r="R43" s="6">
        <f>$B$10*($B$24+0.5*(($E43^2)-($B$10/($B$20*(PI()/4*((K$2+Tables!AF43/1000)^2-(K$2-Tables!AF43/1000)^2))))^2))/1000</f>
        <v>116.10443526535634</v>
      </c>
      <c r="T43" s="18">
        <f t="shared" si="9"/>
        <v>0.65526312671806042</v>
      </c>
      <c r="U43" s="18">
        <f t="shared" si="22"/>
        <v>0.65526312671806053</v>
      </c>
      <c r="V43" s="18">
        <f t="shared" si="23"/>
        <v>0.65526312671806031</v>
      </c>
      <c r="W43" s="18">
        <f t="shared" si="24"/>
        <v>0.65526312671806042</v>
      </c>
      <c r="X43" s="18">
        <f t="shared" si="25"/>
        <v>0.65526312671806064</v>
      </c>
      <c r="Y43" s="18">
        <f t="shared" si="26"/>
        <v>0.65526312671806064</v>
      </c>
      <c r="AA43" s="6">
        <f t="shared" si="33"/>
        <v>87.733787905922327</v>
      </c>
      <c r="AB43" s="6">
        <f t="shared" si="34"/>
        <v>70.187030324737862</v>
      </c>
      <c r="AC43" s="6">
        <f t="shared" si="35"/>
        <v>58.489191937281561</v>
      </c>
      <c r="AD43" s="6">
        <f t="shared" si="36"/>
        <v>50.133593089098476</v>
      </c>
      <c r="AE43" s="6">
        <f t="shared" si="37"/>
        <v>43.866893952961171</v>
      </c>
      <c r="AF43" s="6">
        <f t="shared" si="38"/>
        <v>38.992794624854369</v>
      </c>
      <c r="AH43" s="5">
        <f t="shared" si="20"/>
        <v>0.67066438678052498</v>
      </c>
      <c r="AI43" s="6">
        <f t="shared" si="39"/>
        <v>0.44658604886288245</v>
      </c>
      <c r="AJ43" s="6">
        <f t="shared" si="28"/>
        <v>25.58749578926632</v>
      </c>
      <c r="AK43" s="6">
        <f t="shared" si="40"/>
        <v>1.1802706755421197</v>
      </c>
      <c r="AL43" s="6">
        <f t="shared" si="29"/>
        <v>67.624528391618014</v>
      </c>
      <c r="AM43" s="6">
        <f t="shared" si="16"/>
        <v>1.9613219780476734</v>
      </c>
      <c r="AN43" s="6">
        <f t="shared" si="30"/>
        <v>112.37547160838199</v>
      </c>
      <c r="AO43" s="6">
        <f t="shared" si="18"/>
        <v>2.6950066047269106</v>
      </c>
      <c r="AP43" s="6">
        <f t="shared" si="31"/>
        <v>154.41250421073369</v>
      </c>
    </row>
    <row r="44" spans="5:42" x14ac:dyDescent="0.6">
      <c r="E44" s="11">
        <f t="shared" si="10"/>
        <v>91</v>
      </c>
      <c r="F44" s="14">
        <f t="shared" si="41"/>
        <v>21724.649732043712</v>
      </c>
      <c r="G44" s="14">
        <f t="shared" si="41"/>
        <v>17379.71978563497</v>
      </c>
      <c r="H44" s="14">
        <f t="shared" si="41"/>
        <v>14483.099821362477</v>
      </c>
      <c r="I44" s="14">
        <f t="shared" si="41"/>
        <v>12414.085561167838</v>
      </c>
      <c r="J44" s="14">
        <f t="shared" si="41"/>
        <v>10862.324866021856</v>
      </c>
      <c r="K44" s="14">
        <f t="shared" si="41"/>
        <v>9655.3998809083168</v>
      </c>
      <c r="L44" s="1"/>
      <c r="M44" s="6">
        <f>$B$10*($B$24+0.5*(($E44^2)-($B$10/($B$20*(PI()/4*((F$2+Tables!AA44/1000)^2-(F$2-Tables!AA44/1000)^2))))^2))/1000</f>
        <v>116.00044568134908</v>
      </c>
      <c r="N44" s="6">
        <f>$B$10*($B$24+0.5*(($E44^2)-($B$10/($B$20*(PI()/4*((G$2+Tables!AB44/1000)^2-(G$2-Tables!AB44/1000)^2))))^2))/1000</f>
        <v>116.00044568134908</v>
      </c>
      <c r="O44" s="6">
        <f>$B$10*($B$24+0.5*(($E44^2)-($B$10/($B$20*(PI()/4*((H$2+Tables!AC44/1000)^2-(H$2-Tables!AC44/1000)^2))))^2))/1000</f>
        <v>116.00044568134908</v>
      </c>
      <c r="P44" s="6">
        <f>$B$10*($B$24+0.5*(($E44^2)-($B$10/($B$20*(PI()/4*((I$2+Tables!AD44/1000)^2-(I$2-Tables!AD44/1000)^2))))^2))/1000</f>
        <v>116.00044568134908</v>
      </c>
      <c r="Q44" s="6">
        <f>$B$10*($B$24+0.5*(($E44^2)-($B$10/($B$20*(PI()/4*((J$2+Tables!AE44/1000)^2-(J$2-Tables!AE44/1000)^2))))^2))/1000</f>
        <v>116.00044568134905</v>
      </c>
      <c r="R44" s="6">
        <f>$B$10*($B$24+0.5*(($E44^2)-($B$10/($B$20*(PI()/4*((K$2+Tables!AF44/1000)^2-(K$2-Tables!AF44/1000)^2))))^2))/1000</f>
        <v>116.00044568134908</v>
      </c>
      <c r="T44" s="18">
        <f t="shared" si="9"/>
        <v>0.64036680556233216</v>
      </c>
      <c r="U44" s="18">
        <f t="shared" si="22"/>
        <v>0.64036680556233216</v>
      </c>
      <c r="V44" s="18">
        <f t="shared" si="23"/>
        <v>0.64036680556233216</v>
      </c>
      <c r="W44" s="18">
        <f t="shared" si="24"/>
        <v>0.64036680556233194</v>
      </c>
      <c r="X44" s="18">
        <f t="shared" si="25"/>
        <v>0.64036680556233216</v>
      </c>
      <c r="Y44" s="18">
        <f t="shared" si="26"/>
        <v>0.64036680556233239</v>
      </c>
      <c r="AA44" s="6">
        <f t="shared" si="33"/>
        <v>86.76968034651658</v>
      </c>
      <c r="AB44" s="6">
        <f t="shared" si="34"/>
        <v>69.415744277213278</v>
      </c>
      <c r="AC44" s="6">
        <f t="shared" si="35"/>
        <v>57.846453564344401</v>
      </c>
      <c r="AD44" s="6">
        <f t="shared" si="36"/>
        <v>49.582674483723778</v>
      </c>
      <c r="AE44" s="6">
        <f t="shared" si="37"/>
        <v>43.384840173258297</v>
      </c>
      <c r="AF44" s="6">
        <f t="shared" si="38"/>
        <v>38.564302376229605</v>
      </c>
      <c r="AH44" s="5">
        <f t="shared" si="20"/>
        <v>0.65526312671806053</v>
      </c>
      <c r="AI44" s="6">
        <f t="shared" si="39"/>
        <v>0.4502041241314913</v>
      </c>
      <c r="AJ44" s="6">
        <f t="shared" si="28"/>
        <v>25.794796232118269</v>
      </c>
      <c r="AK44" s="6">
        <f t="shared" si="40"/>
        <v>1.1639211702983518</v>
      </c>
      <c r="AL44" s="6">
        <f t="shared" si="29"/>
        <v>66.687770744023112</v>
      </c>
      <c r="AM44" s="6">
        <f t="shared" si="16"/>
        <v>1.9776714832914415</v>
      </c>
      <c r="AN44" s="6">
        <f t="shared" si="30"/>
        <v>113.3122292559769</v>
      </c>
      <c r="AO44" s="6">
        <f t="shared" si="18"/>
        <v>2.691388529458302</v>
      </c>
      <c r="AP44" s="6">
        <f t="shared" si="31"/>
        <v>154.20520376788173</v>
      </c>
    </row>
    <row r="45" spans="5:42" x14ac:dyDescent="0.6">
      <c r="E45" s="11">
        <f t="shared" si="10"/>
        <v>92</v>
      </c>
      <c r="F45" s="14">
        <f t="shared" si="41"/>
        <v>21963.382146681557</v>
      </c>
      <c r="G45" s="14">
        <f t="shared" si="41"/>
        <v>17570.705717345245</v>
      </c>
      <c r="H45" s="14">
        <f t="shared" si="41"/>
        <v>14642.254764454372</v>
      </c>
      <c r="I45" s="14">
        <f t="shared" si="41"/>
        <v>12550.504083818034</v>
      </c>
      <c r="J45" s="14">
        <f t="shared" si="41"/>
        <v>10981.691073340779</v>
      </c>
      <c r="K45" s="14">
        <f t="shared" si="41"/>
        <v>9761.5031763029147</v>
      </c>
      <c r="L45" s="1"/>
      <c r="M45" s="6">
        <f>$B$10*($B$24+0.5*(($E45^2)-($B$10/($B$20*(PI()/4*((F$2+Tables!AA45/1000)^2-(F$2-Tables!AA45/1000)^2))))^2))/1000</f>
        <v>115.89530704116493</v>
      </c>
      <c r="N45" s="6">
        <f>$B$10*($B$24+0.5*(($E45^2)-($B$10/($B$20*(PI()/4*((G$2+Tables!AB45/1000)^2-(G$2-Tables!AB45/1000)^2))))^2))/1000</f>
        <v>115.89530704116494</v>
      </c>
      <c r="O45" s="6">
        <f>$B$10*($B$24+0.5*(($E45^2)-($B$10/($B$20*(PI()/4*((H$2+Tables!AC45/1000)^2-(H$2-Tables!AC45/1000)^2))))^2))/1000</f>
        <v>115.89530704116493</v>
      </c>
      <c r="P45" s="6">
        <f>$B$10*($B$24+0.5*(($E45^2)-($B$10/($B$20*(PI()/4*((I$2+Tables!AD45/1000)^2-(I$2-Tables!AD45/1000)^2))))^2))/1000</f>
        <v>115.89530704116494</v>
      </c>
      <c r="Q45" s="6">
        <f>$B$10*($B$24+0.5*(($E45^2)-($B$10/($B$20*(PI()/4*((J$2+Tables!AE45/1000)^2-(J$2-Tables!AE45/1000)^2))))^2))/1000</f>
        <v>115.89530704116493</v>
      </c>
      <c r="R45" s="6">
        <f>$B$10*($B$24+0.5*(($E45^2)-($B$10/($B$20*(PI()/4*((K$2+Tables!AF45/1000)^2-(K$2-Tables!AF45/1000)^2))))^2))/1000</f>
        <v>115.89530704116494</v>
      </c>
      <c r="T45" s="18">
        <f t="shared" si="9"/>
        <v>0.62595358920423938</v>
      </c>
      <c r="U45" s="18">
        <f t="shared" si="22"/>
        <v>0.62595358920423949</v>
      </c>
      <c r="V45" s="18">
        <f t="shared" si="23"/>
        <v>0.62595358920423938</v>
      </c>
      <c r="W45" s="18">
        <f t="shared" si="24"/>
        <v>0.62595358920423927</v>
      </c>
      <c r="X45" s="18">
        <f t="shared" si="25"/>
        <v>0.6259535892042396</v>
      </c>
      <c r="Y45" s="18">
        <f t="shared" si="26"/>
        <v>0.62595358920423949</v>
      </c>
      <c r="AA45" s="6">
        <f t="shared" si="33"/>
        <v>85.826531647097937</v>
      </c>
      <c r="AB45" s="6">
        <f t="shared" si="34"/>
        <v>68.661225317678358</v>
      </c>
      <c r="AC45" s="6">
        <f t="shared" si="35"/>
        <v>57.217687764731963</v>
      </c>
      <c r="AD45" s="6">
        <f t="shared" si="36"/>
        <v>49.043732369770261</v>
      </c>
      <c r="AE45" s="6">
        <f t="shared" si="37"/>
        <v>42.913265823548976</v>
      </c>
      <c r="AF45" s="6">
        <f t="shared" si="38"/>
        <v>38.14512517648798</v>
      </c>
      <c r="AH45" s="5">
        <f t="shared" si="20"/>
        <v>0.64036680556233216</v>
      </c>
      <c r="AI45" s="6">
        <f t="shared" si="39"/>
        <v>0.453755885398891</v>
      </c>
      <c r="AJ45" s="6">
        <f t="shared" si="28"/>
        <v>25.998297162578307</v>
      </c>
      <c r="AK45" s="6">
        <f t="shared" si="40"/>
        <v>1.1483237608415982</v>
      </c>
      <c r="AL45" s="6">
        <f t="shared" si="29"/>
        <v>65.794105010813681</v>
      </c>
      <c r="AM45" s="6">
        <f t="shared" si="16"/>
        <v>1.993268892748195</v>
      </c>
      <c r="AN45" s="6">
        <f t="shared" si="30"/>
        <v>114.20589498918632</v>
      </c>
      <c r="AO45" s="6">
        <f t="shared" si="18"/>
        <v>2.6878367681909019</v>
      </c>
      <c r="AP45" s="6">
        <f t="shared" si="31"/>
        <v>154.00170283742167</v>
      </c>
    </row>
    <row r="46" spans="5:42" x14ac:dyDescent="0.6">
      <c r="E46" s="11">
        <f t="shared" si="10"/>
        <v>93</v>
      </c>
      <c r="F46" s="14">
        <f t="shared" si="41"/>
        <v>22202.114561319398</v>
      </c>
      <c r="G46" s="14">
        <f t="shared" si="41"/>
        <v>17761.69164905552</v>
      </c>
      <c r="H46" s="14">
        <f t="shared" si="41"/>
        <v>14801.409707546267</v>
      </c>
      <c r="I46" s="14">
        <f t="shared" si="41"/>
        <v>12686.92260646823</v>
      </c>
      <c r="J46" s="14">
        <f t="shared" si="41"/>
        <v>11101.057280659699</v>
      </c>
      <c r="K46" s="14">
        <f t="shared" si="41"/>
        <v>9867.6064716975106</v>
      </c>
      <c r="L46" s="1"/>
      <c r="M46" s="6">
        <f>$B$10*($B$24+0.5*(($E46^2)-($B$10/($B$20*(PI()/4*((F$2+Tables!AA46/1000)^2-(F$2-Tables!AA46/1000)^2))))^2))/1000</f>
        <v>115.78901934480388</v>
      </c>
      <c r="N46" s="6">
        <f>$B$10*($B$24+0.5*(($E46^2)-($B$10/($B$20*(PI()/4*((G$2+Tables!AB46/1000)^2-(G$2-Tables!AB46/1000)^2))))^2))/1000</f>
        <v>115.78901934480388</v>
      </c>
      <c r="O46" s="6">
        <f>$B$10*($B$24+0.5*(($E46^2)-($B$10/($B$20*(PI()/4*((H$2+Tables!AC46/1000)^2-(H$2-Tables!AC46/1000)^2))))^2))/1000</f>
        <v>115.78901934480388</v>
      </c>
      <c r="P46" s="6">
        <f>$B$10*($B$24+0.5*(($E46^2)-($B$10/($B$20*(PI()/4*((I$2+Tables!AD46/1000)^2-(I$2-Tables!AD46/1000)^2))))^2))/1000</f>
        <v>115.78901934480388</v>
      </c>
      <c r="Q46" s="6">
        <f>$B$10*($B$24+0.5*(($E46^2)-($B$10/($B$20*(PI()/4*((J$2+Tables!AE46/1000)^2-(J$2-Tables!AE46/1000)^2))))^2))/1000</f>
        <v>115.7890193448039</v>
      </c>
      <c r="R46" s="6">
        <f>$B$10*($B$24+0.5*(($E46^2)-($B$10/($B$20*(PI()/4*((K$2+Tables!AF46/1000)^2-(K$2-Tables!AF46/1000)^2))))^2))/1000</f>
        <v>115.7890193448039</v>
      </c>
      <c r="T46" s="18">
        <f t="shared" si="9"/>
        <v>0.61200281106547805</v>
      </c>
      <c r="U46" s="18">
        <f t="shared" si="22"/>
        <v>0.61200281106547805</v>
      </c>
      <c r="V46" s="18">
        <f t="shared" si="23"/>
        <v>0.61200281106547805</v>
      </c>
      <c r="W46" s="18">
        <f t="shared" si="24"/>
        <v>0.61200281106547794</v>
      </c>
      <c r="X46" s="18">
        <f t="shared" si="25"/>
        <v>0.61200281106547849</v>
      </c>
      <c r="Y46" s="18">
        <f t="shared" si="26"/>
        <v>0.61200281106547849</v>
      </c>
      <c r="AA46" s="6">
        <f t="shared" si="33"/>
        <v>84.903665715408692</v>
      </c>
      <c r="AB46" s="6">
        <f t="shared" si="34"/>
        <v>67.922932572326971</v>
      </c>
      <c r="AC46" s="6">
        <f t="shared" si="35"/>
        <v>56.602443810272476</v>
      </c>
      <c r="AD46" s="6">
        <f t="shared" si="36"/>
        <v>48.516380408804977</v>
      </c>
      <c r="AE46" s="6">
        <f t="shared" si="37"/>
        <v>42.451832857704353</v>
      </c>
      <c r="AF46" s="6">
        <f t="shared" si="38"/>
        <v>37.734962540181655</v>
      </c>
      <c r="AH46" s="5">
        <f t="shared" si="20"/>
        <v>0.62595358920423949</v>
      </c>
      <c r="AI46" s="6">
        <f t="shared" si="39"/>
        <v>0.45724241926357767</v>
      </c>
      <c r="AJ46" s="6">
        <f t="shared" si="28"/>
        <v>26.198060838154291</v>
      </c>
      <c r="AK46" s="6">
        <f t="shared" si="40"/>
        <v>1.1334374716524704</v>
      </c>
      <c r="AL46" s="6">
        <f t="shared" si="29"/>
        <v>64.941183467665439</v>
      </c>
      <c r="AM46" s="6">
        <f t="shared" si="16"/>
        <v>2.0081551819373225</v>
      </c>
      <c r="AN46" s="6">
        <f t="shared" si="30"/>
        <v>115.05881653233455</v>
      </c>
      <c r="AO46" s="6">
        <f t="shared" si="18"/>
        <v>2.6843502343262156</v>
      </c>
      <c r="AP46" s="6">
        <f t="shared" si="31"/>
        <v>153.8019391618457</v>
      </c>
    </row>
    <row r="47" spans="5:42" x14ac:dyDescent="0.6">
      <c r="E47" s="11">
        <f t="shared" si="10"/>
        <v>94</v>
      </c>
      <c r="F47" s="14">
        <f t="shared" si="41"/>
        <v>22440.84697595724</v>
      </c>
      <c r="G47" s="14">
        <f t="shared" si="41"/>
        <v>17952.677580765794</v>
      </c>
      <c r="H47" s="14">
        <f t="shared" si="41"/>
        <v>14960.564650638164</v>
      </c>
      <c r="I47" s="14">
        <f t="shared" si="41"/>
        <v>12823.341129118426</v>
      </c>
      <c r="J47" s="14">
        <f t="shared" si="41"/>
        <v>11220.42348797862</v>
      </c>
      <c r="K47" s="14">
        <f t="shared" si="41"/>
        <v>9973.7097670921085</v>
      </c>
      <c r="L47" s="1"/>
      <c r="M47" s="6">
        <f>$B$10*($B$24+0.5*(($E47^2)-($B$10/($B$20*(PI()/4*((F$2+Tables!AA47/1000)^2-(F$2-Tables!AA47/1000)^2))))^2))/1000</f>
        <v>115.681582592266</v>
      </c>
      <c r="N47" s="6">
        <f>$B$10*($B$24+0.5*(($E47^2)-($B$10/($B$20*(PI()/4*((G$2+Tables!AB47/1000)^2-(G$2-Tables!AB47/1000)^2))))^2))/1000</f>
        <v>115.681582592266</v>
      </c>
      <c r="O47" s="6">
        <f>$B$10*($B$24+0.5*(($E47^2)-($B$10/($B$20*(PI()/4*((H$2+Tables!AC47/1000)^2-(H$2-Tables!AC47/1000)^2))))^2))/1000</f>
        <v>115.681582592266</v>
      </c>
      <c r="P47" s="6">
        <f>$B$10*($B$24+0.5*(($E47^2)-($B$10/($B$20*(PI()/4*((I$2+Tables!AD47/1000)^2-(I$2-Tables!AD47/1000)^2))))^2))/1000</f>
        <v>115.681582592266</v>
      </c>
      <c r="Q47" s="6">
        <f>$B$10*($B$24+0.5*(($E47^2)-($B$10/($B$20*(PI()/4*((J$2+Tables!AE47/1000)^2-(J$2-Tables!AE47/1000)^2))))^2))/1000</f>
        <v>115.68158259226595</v>
      </c>
      <c r="R47" s="6">
        <f>$B$10*($B$24+0.5*(($E47^2)-($B$10/($B$20*(PI()/4*((K$2+Tables!AF47/1000)^2-(K$2-Tables!AF47/1000)^2))))^2))/1000</f>
        <v>115.68158259226595</v>
      </c>
      <c r="T47" s="18">
        <f t="shared" si="9"/>
        <v>0.59849489797460276</v>
      </c>
      <c r="U47" s="18">
        <f t="shared" si="22"/>
        <v>0.59849489797460265</v>
      </c>
      <c r="V47" s="18">
        <f t="shared" si="23"/>
        <v>0.59849489797460242</v>
      </c>
      <c r="W47" s="18">
        <f t="shared" si="24"/>
        <v>0.59849489797460265</v>
      </c>
      <c r="X47" s="18">
        <f t="shared" si="25"/>
        <v>0.59849489797460276</v>
      </c>
      <c r="Y47" s="18">
        <f t="shared" si="26"/>
        <v>0.59849489797460242</v>
      </c>
      <c r="AA47" s="6">
        <f t="shared" si="33"/>
        <v>84.000435229074569</v>
      </c>
      <c r="AB47" s="6">
        <f t="shared" si="34"/>
        <v>67.200348183259663</v>
      </c>
      <c r="AC47" s="6">
        <f t="shared" si="35"/>
        <v>56.000290152716389</v>
      </c>
      <c r="AD47" s="6">
        <f t="shared" si="36"/>
        <v>48.000248702328328</v>
      </c>
      <c r="AE47" s="6">
        <f t="shared" si="37"/>
        <v>42.000217614537291</v>
      </c>
      <c r="AF47" s="6">
        <f t="shared" si="38"/>
        <v>37.33352676847759</v>
      </c>
      <c r="AH47" s="5">
        <f t="shared" si="20"/>
        <v>0.61200281106547816</v>
      </c>
      <c r="AI47" s="6">
        <f t="shared" si="39"/>
        <v>0.46066481608349658</v>
      </c>
      <c r="AJ47" s="6">
        <f t="shared" si="28"/>
        <v>26.394149731754638</v>
      </c>
      <c r="AK47" s="6">
        <f t="shared" si="40"/>
        <v>1.1192234106529817</v>
      </c>
      <c r="AL47" s="6">
        <f t="shared" si="29"/>
        <v>64.126777762653234</v>
      </c>
      <c r="AM47" s="6">
        <f t="shared" si="16"/>
        <v>2.0223692429368114</v>
      </c>
      <c r="AN47" s="6">
        <f t="shared" si="30"/>
        <v>115.87322223734675</v>
      </c>
      <c r="AO47" s="6">
        <f t="shared" si="18"/>
        <v>2.6809278375062964</v>
      </c>
      <c r="AP47" s="6">
        <f t="shared" si="31"/>
        <v>153.60585026824535</v>
      </c>
    </row>
    <row r="48" spans="5:42" x14ac:dyDescent="0.6">
      <c r="E48" s="11">
        <f t="shared" si="10"/>
        <v>95</v>
      </c>
      <c r="F48" s="14">
        <f t="shared" si="41"/>
        <v>22679.579390595085</v>
      </c>
      <c r="G48" s="14">
        <f t="shared" si="41"/>
        <v>18143.663512476069</v>
      </c>
      <c r="H48" s="14">
        <f t="shared" si="41"/>
        <v>15119.719593730058</v>
      </c>
      <c r="I48" s="14">
        <f t="shared" si="41"/>
        <v>12959.759651768622</v>
      </c>
      <c r="J48" s="14">
        <f t="shared" si="41"/>
        <v>11339.789695297542</v>
      </c>
      <c r="K48" s="14">
        <f t="shared" si="41"/>
        <v>10079.813062486704</v>
      </c>
      <c r="L48" s="1"/>
      <c r="M48" s="6">
        <f>$B$10*($B$24+0.5*(($E48^2)-($B$10/($B$20*(PI()/4*((F$2+Tables!AA48/1000)^2-(F$2-Tables!AA48/1000)^2))))^2))/1000</f>
        <v>115.57299678355125</v>
      </c>
      <c r="N48" s="6">
        <f>$B$10*($B$24+0.5*(($E48^2)-($B$10/($B$20*(PI()/4*((G$2+Tables!AB48/1000)^2-(G$2-Tables!AB48/1000)^2))))^2))/1000</f>
        <v>115.57299678355125</v>
      </c>
      <c r="O48" s="6">
        <f>$B$10*($B$24+0.5*(($E48^2)-($B$10/($B$20*(PI()/4*((H$2+Tables!AC48/1000)^2-(H$2-Tables!AC48/1000)^2))))^2))/1000</f>
        <v>115.57299678355122</v>
      </c>
      <c r="P48" s="6">
        <f>$B$10*($B$24+0.5*(($E48^2)-($B$10/($B$20*(PI()/4*((I$2+Tables!AD48/1000)^2-(I$2-Tables!AD48/1000)^2))))^2))/1000</f>
        <v>115.5729967835512</v>
      </c>
      <c r="Q48" s="6">
        <f>$B$10*($B$24+0.5*(($E48^2)-($B$10/($B$20*(PI()/4*((J$2+Tables!AE48/1000)^2-(J$2-Tables!AE48/1000)^2))))^2))/1000</f>
        <v>115.5729967835512</v>
      </c>
      <c r="R48" s="6">
        <f>$B$10*($B$24+0.5*(($E48^2)-($B$10/($B$20*(PI()/4*((K$2+Tables!AF48/1000)^2-(K$2-Tables!AF48/1000)^2))))^2))/1000</f>
        <v>115.57299678355122</v>
      </c>
      <c r="T48" s="18">
        <f t="shared" si="9"/>
        <v>0.5854113014758433</v>
      </c>
      <c r="U48" s="18">
        <f t="shared" si="22"/>
        <v>0.5854113014758433</v>
      </c>
      <c r="V48" s="18">
        <f t="shared" si="23"/>
        <v>0.58541130147584319</v>
      </c>
      <c r="W48" s="18">
        <f t="shared" si="24"/>
        <v>0.58541130147584308</v>
      </c>
      <c r="X48" s="18">
        <f t="shared" si="25"/>
        <v>0.58541130147584319</v>
      </c>
      <c r="Y48" s="18">
        <f t="shared" si="26"/>
        <v>0.5854113014758433</v>
      </c>
      <c r="AA48" s="6">
        <f t="shared" si="33"/>
        <v>83.116220121400104</v>
      </c>
      <c r="AB48" s="6">
        <f t="shared" si="34"/>
        <v>66.492976097120092</v>
      </c>
      <c r="AC48" s="6">
        <f t="shared" si="35"/>
        <v>55.410813414266741</v>
      </c>
      <c r="AD48" s="6">
        <f t="shared" si="36"/>
        <v>47.494982926514346</v>
      </c>
      <c r="AE48" s="6">
        <f t="shared" si="37"/>
        <v>41.558110060700059</v>
      </c>
      <c r="AF48" s="6">
        <f t="shared" si="38"/>
        <v>36.94054227617783</v>
      </c>
      <c r="AH48" s="5">
        <f t="shared" si="20"/>
        <v>0.59849489797460265</v>
      </c>
      <c r="AI48" s="6">
        <f t="shared" si="39"/>
        <v>0.46402416786912826</v>
      </c>
      <c r="AJ48" s="6">
        <f t="shared" si="28"/>
        <v>26.586626410971071</v>
      </c>
      <c r="AK48" s="6">
        <f t="shared" si="40"/>
        <v>1.1056447487169538</v>
      </c>
      <c r="AL48" s="6">
        <f t="shared" si="29"/>
        <v>63.3487777422839</v>
      </c>
      <c r="AM48" s="6">
        <f t="shared" si="16"/>
        <v>2.0359479048728395</v>
      </c>
      <c r="AN48" s="6">
        <f t="shared" si="30"/>
        <v>116.65122225771611</v>
      </c>
      <c r="AO48" s="6">
        <f t="shared" si="18"/>
        <v>2.677568485720665</v>
      </c>
      <c r="AP48" s="6">
        <f t="shared" si="31"/>
        <v>153.41337358902894</v>
      </c>
    </row>
    <row r="49" spans="5:42" x14ac:dyDescent="0.6">
      <c r="E49" s="11">
        <f t="shared" si="10"/>
        <v>96</v>
      </c>
      <c r="F49" s="14">
        <f t="shared" si="41"/>
        <v>22918.311805232926</v>
      </c>
      <c r="G49" s="14">
        <f t="shared" si="41"/>
        <v>18334.649444186343</v>
      </c>
      <c r="H49" s="14">
        <f t="shared" si="41"/>
        <v>15278.874536821953</v>
      </c>
      <c r="I49" s="14">
        <f t="shared" si="41"/>
        <v>13096.178174418817</v>
      </c>
      <c r="J49" s="14">
        <f t="shared" si="41"/>
        <v>11459.155902616463</v>
      </c>
      <c r="K49" s="14">
        <f t="shared" si="41"/>
        <v>10185.916357881302</v>
      </c>
      <c r="L49" s="1"/>
      <c r="M49" s="6">
        <f>$B$10*($B$24+0.5*(($E49^2)-($B$10/($B$20*(PI()/4*((F$2+Tables!AA49/1000)^2-(F$2-Tables!AA49/1000)^2))))^2))/1000</f>
        <v>115.46326191865957</v>
      </c>
      <c r="N49" s="6">
        <f>$B$10*($B$24+0.5*(($E49^2)-($B$10/($B$20*(PI()/4*((G$2+Tables!AB49/1000)^2-(G$2-Tables!AB49/1000)^2))))^2))/1000</f>
        <v>115.4632619186596</v>
      </c>
      <c r="O49" s="6">
        <f>$B$10*($B$24+0.5*(($E49^2)-($B$10/($B$20*(PI()/4*((H$2+Tables!AC49/1000)^2-(H$2-Tables!AC49/1000)^2))))^2))/1000</f>
        <v>115.46326191865957</v>
      </c>
      <c r="P49" s="6">
        <f>$B$10*($B$24+0.5*(($E49^2)-($B$10/($B$20*(PI()/4*((I$2+Tables!AD49/1000)^2-(I$2-Tables!AD49/1000)^2))))^2))/1000</f>
        <v>115.46326191865957</v>
      </c>
      <c r="Q49" s="6">
        <f>$B$10*($B$24+0.5*(($E49^2)-($B$10/($B$20*(PI()/4*((J$2+Tables!AE49/1000)^2-(J$2-Tables!AE49/1000)^2))))^2))/1000</f>
        <v>115.4632619186596</v>
      </c>
      <c r="R49" s="6">
        <f>$B$10*($B$24+0.5*(($E49^2)-($B$10/($B$20*(PI()/4*((K$2+Tables!AF49/1000)^2-(K$2-Tables!AF49/1000)^2))))^2))/1000</f>
        <v>115.4632619186596</v>
      </c>
      <c r="T49" s="18">
        <f t="shared" si="9"/>
        <v>0.57273443412033531</v>
      </c>
      <c r="U49" s="18">
        <f t="shared" si="22"/>
        <v>0.57273443412033531</v>
      </c>
      <c r="V49" s="18">
        <f t="shared" si="23"/>
        <v>0.5727344341203352</v>
      </c>
      <c r="W49" s="18">
        <f t="shared" si="24"/>
        <v>0.5727344341203352</v>
      </c>
      <c r="X49" s="18">
        <f t="shared" si="25"/>
        <v>0.57273443412033564</v>
      </c>
      <c r="Y49" s="18">
        <f t="shared" si="26"/>
        <v>0.57273443412033542</v>
      </c>
      <c r="AA49" s="6">
        <f t="shared" si="33"/>
        <v>82.250426161802196</v>
      </c>
      <c r="AB49" s="6">
        <f t="shared" si="34"/>
        <v>65.800340929441759</v>
      </c>
      <c r="AC49" s="6">
        <f t="shared" si="35"/>
        <v>54.833617441201461</v>
      </c>
      <c r="AD49" s="6">
        <f t="shared" si="36"/>
        <v>47.000243521029823</v>
      </c>
      <c r="AE49" s="6">
        <f t="shared" si="37"/>
        <v>41.125213080901098</v>
      </c>
      <c r="AF49" s="6">
        <f t="shared" si="38"/>
        <v>36.555744960800979</v>
      </c>
      <c r="AH49" s="5">
        <f t="shared" si="20"/>
        <v>0.58541130147584319</v>
      </c>
      <c r="AI49" s="6">
        <f t="shared" si="39"/>
        <v>0.46732156635010141</v>
      </c>
      <c r="AJ49" s="6">
        <f t="shared" si="28"/>
        <v>26.775553427303684</v>
      </c>
      <c r="AK49" s="6">
        <f t="shared" si="40"/>
        <v>1.0926666762468829</v>
      </c>
      <c r="AL49" s="6">
        <f t="shared" si="29"/>
        <v>62.605188963533905</v>
      </c>
      <c r="AM49" s="6">
        <f t="shared" si="16"/>
        <v>2.0489259773429103</v>
      </c>
      <c r="AN49" s="6">
        <f t="shared" si="30"/>
        <v>117.39481103646609</v>
      </c>
      <c r="AO49" s="6">
        <f t="shared" si="18"/>
        <v>2.6742710872396915</v>
      </c>
      <c r="AP49" s="6">
        <f t="shared" si="31"/>
        <v>153.22444657269631</v>
      </c>
    </row>
    <row r="50" spans="5:42" x14ac:dyDescent="0.6">
      <c r="E50" s="11">
        <f t="shared" si="10"/>
        <v>97</v>
      </c>
      <c r="F50" s="14">
        <f t="shared" si="41"/>
        <v>23157.044219870771</v>
      </c>
      <c r="G50" s="14">
        <f t="shared" si="41"/>
        <v>18525.635375896618</v>
      </c>
      <c r="H50" s="14">
        <f t="shared" si="41"/>
        <v>15438.029479913848</v>
      </c>
      <c r="I50" s="14">
        <f t="shared" si="41"/>
        <v>13232.596697069013</v>
      </c>
      <c r="J50" s="14">
        <f t="shared" si="41"/>
        <v>11578.522109935386</v>
      </c>
      <c r="K50" s="14">
        <f t="shared" si="41"/>
        <v>10292.019653275898</v>
      </c>
      <c r="L50" s="1"/>
      <c r="M50" s="6">
        <f>$B$10*($B$24+0.5*(($E50^2)-($B$10/($B$20*(PI()/4*((F$2+Tables!AA50/1000)^2-(F$2-Tables!AA50/1000)^2))))^2))/1000</f>
        <v>115.35237799759105</v>
      </c>
      <c r="N50" s="6">
        <f>$B$10*($B$24+0.5*(($E50^2)-($B$10/($B$20*(PI()/4*((G$2+Tables!AB50/1000)^2-(G$2-Tables!AB50/1000)^2))))^2))/1000</f>
        <v>115.35237799759105</v>
      </c>
      <c r="O50" s="6">
        <f>$B$10*($B$24+0.5*(($E50^2)-($B$10/($B$20*(PI()/4*((H$2+Tables!AC50/1000)^2-(H$2-Tables!AC50/1000)^2))))^2))/1000</f>
        <v>115.35237799759105</v>
      </c>
      <c r="P50" s="6">
        <f>$B$10*($B$24+0.5*(($E50^2)-($B$10/($B$20*(PI()/4*((I$2+Tables!AD50/1000)^2-(I$2-Tables!AD50/1000)^2))))^2))/1000</f>
        <v>115.35237799759108</v>
      </c>
      <c r="Q50" s="6">
        <f>$B$10*($B$24+0.5*(($E50^2)-($B$10/($B$20*(PI()/4*((J$2+Tables!AE50/1000)^2-(J$2-Tables!AE50/1000)^2))))^2))/1000</f>
        <v>115.35237799759108</v>
      </c>
      <c r="R50" s="6">
        <f>$B$10*($B$24+0.5*(($E50^2)-($B$10/($B$20*(PI()/4*((K$2+Tables!AF50/1000)^2-(K$2-Tables!AF50/1000)^2))))^2))/1000</f>
        <v>115.35237799759102</v>
      </c>
      <c r="T50" s="18">
        <f t="shared" si="9"/>
        <v>0.5604476103309769</v>
      </c>
      <c r="U50" s="18">
        <f t="shared" si="22"/>
        <v>0.5604476103309769</v>
      </c>
      <c r="V50" s="18">
        <f t="shared" si="23"/>
        <v>0.5604476103309769</v>
      </c>
      <c r="W50" s="18">
        <f t="shared" si="24"/>
        <v>0.56044761033097712</v>
      </c>
      <c r="X50" s="18">
        <f t="shared" si="25"/>
        <v>0.56044761033097723</v>
      </c>
      <c r="Y50" s="18">
        <f t="shared" si="26"/>
        <v>0.56044761033097701</v>
      </c>
      <c r="AA50" s="6">
        <f t="shared" si="33"/>
        <v>81.402483624051641</v>
      </c>
      <c r="AB50" s="6">
        <f t="shared" si="34"/>
        <v>65.121986899241321</v>
      </c>
      <c r="AC50" s="6">
        <f t="shared" si="35"/>
        <v>54.26832241603443</v>
      </c>
      <c r="AD50" s="6">
        <f t="shared" si="36"/>
        <v>46.515704928029521</v>
      </c>
      <c r="AE50" s="6">
        <f t="shared" si="37"/>
        <v>40.701241812025827</v>
      </c>
      <c r="AF50" s="6">
        <f t="shared" si="38"/>
        <v>36.178881610689622</v>
      </c>
      <c r="AH50" s="5">
        <f t="shared" si="20"/>
        <v>0.57273443412033542</v>
      </c>
      <c r="AI50" s="6">
        <f t="shared" si="39"/>
        <v>0.47055810120523728</v>
      </c>
      <c r="AJ50" s="6">
        <f t="shared" si="28"/>
        <v>26.960993214749951</v>
      </c>
      <c r="AK50" s="6">
        <f t="shared" si="40"/>
        <v>1.0802563429577108</v>
      </c>
      <c r="AL50" s="6">
        <f t="shared" si="29"/>
        <v>61.894129243713635</v>
      </c>
      <c r="AM50" s="6">
        <f t="shared" si="16"/>
        <v>2.0613363106320821</v>
      </c>
      <c r="AN50" s="6">
        <f t="shared" si="30"/>
        <v>118.10587075628635</v>
      </c>
      <c r="AO50" s="6">
        <f t="shared" si="18"/>
        <v>2.671034552384556</v>
      </c>
      <c r="AP50" s="6">
        <f t="shared" si="31"/>
        <v>153.03900678525005</v>
      </c>
    </row>
    <row r="51" spans="5:42" x14ac:dyDescent="0.6">
      <c r="E51" s="11">
        <f t="shared" si="10"/>
        <v>98</v>
      </c>
      <c r="F51" s="14">
        <f t="shared" si="41"/>
        <v>23395.776634508613</v>
      </c>
      <c r="G51" s="14">
        <f t="shared" si="41"/>
        <v>18716.621307606893</v>
      </c>
      <c r="H51" s="14">
        <f t="shared" si="41"/>
        <v>15597.184423005745</v>
      </c>
      <c r="I51" s="14">
        <f t="shared" si="41"/>
        <v>13369.015219719209</v>
      </c>
      <c r="J51" s="14">
        <f t="shared" si="41"/>
        <v>11697.888317254306</v>
      </c>
      <c r="K51" s="14">
        <f t="shared" si="41"/>
        <v>10398.122948670496</v>
      </c>
      <c r="L51" s="1"/>
      <c r="M51" s="6">
        <f>$B$10*($B$24+0.5*(($E51^2)-($B$10/($B$20*(PI()/4*((F$2+Tables!AA51/1000)^2-(F$2-Tables!AA51/1000)^2))))^2))/1000</f>
        <v>115.24034502034564</v>
      </c>
      <c r="N51" s="6">
        <f>$B$10*($B$24+0.5*(($E51^2)-($B$10/($B$20*(PI()/4*((G$2+Tables!AB51/1000)^2-(G$2-Tables!AB51/1000)^2))))^2))/1000</f>
        <v>115.24034502034564</v>
      </c>
      <c r="O51" s="6">
        <f>$B$10*($B$24+0.5*(($E51^2)-($B$10/($B$20*(PI()/4*((H$2+Tables!AC51/1000)^2-(H$2-Tables!AC51/1000)^2))))^2))/1000</f>
        <v>115.24034502034561</v>
      </c>
      <c r="P51" s="6">
        <f>$B$10*($B$24+0.5*(($E51^2)-($B$10/($B$20*(PI()/4*((I$2+Tables!AD51/1000)^2-(I$2-Tables!AD51/1000)^2))))^2))/1000</f>
        <v>115.24034502034567</v>
      </c>
      <c r="Q51" s="6">
        <f>$B$10*($B$24+0.5*(($E51^2)-($B$10/($B$20*(PI()/4*((J$2+Tables!AE51/1000)^2-(J$2-Tables!AE51/1000)^2))))^2))/1000</f>
        <v>115.24034502034567</v>
      </c>
      <c r="R51" s="6">
        <f>$B$10*($B$24+0.5*(($E51^2)-($B$10/($B$20*(PI()/4*((K$2+Tables!AF51/1000)^2-(K$2-Tables!AF51/1000)^2))))^2))/1000</f>
        <v>115.24034502034567</v>
      </c>
      <c r="T51" s="18">
        <f t="shared" si="9"/>
        <v>0.54853499146948614</v>
      </c>
      <c r="U51" s="18">
        <f t="shared" si="22"/>
        <v>0.54853499146948603</v>
      </c>
      <c r="V51" s="18">
        <f t="shared" si="23"/>
        <v>0.5485349914694857</v>
      </c>
      <c r="W51" s="18">
        <f t="shared" si="24"/>
        <v>0.54853499146948637</v>
      </c>
      <c r="X51" s="18">
        <f t="shared" si="25"/>
        <v>0.54853499146948648</v>
      </c>
      <c r="Y51" s="18">
        <f t="shared" si="26"/>
        <v>0.54853499146948614</v>
      </c>
      <c r="AA51" s="6">
        <f t="shared" si="33"/>
        <v>80.571846036051127</v>
      </c>
      <c r="AB51" s="6">
        <f t="shared" si="34"/>
        <v>64.457476828840896</v>
      </c>
      <c r="AC51" s="6">
        <f t="shared" si="35"/>
        <v>53.714564024034082</v>
      </c>
      <c r="AD51" s="6">
        <f t="shared" si="36"/>
        <v>46.041054877743505</v>
      </c>
      <c r="AE51" s="6">
        <f t="shared" si="37"/>
        <v>40.285923018025571</v>
      </c>
      <c r="AF51" s="6">
        <f t="shared" si="38"/>
        <v>35.809709349356062</v>
      </c>
      <c r="AH51" s="5">
        <f t="shared" si="20"/>
        <v>0.56044761033097712</v>
      </c>
      <c r="AI51" s="6">
        <f t="shared" si="39"/>
        <v>0.4737348584462866</v>
      </c>
      <c r="AJ51" s="6">
        <f t="shared" si="28"/>
        <v>27.143007997199703</v>
      </c>
      <c r="AK51" s="6">
        <f t="shared" si="40"/>
        <v>1.068382785811393</v>
      </c>
      <c r="AL51" s="6">
        <f t="shared" si="29"/>
        <v>61.213824531422233</v>
      </c>
      <c r="AM51" s="6">
        <f t="shared" si="16"/>
        <v>2.0732098677784006</v>
      </c>
      <c r="AN51" s="6">
        <f t="shared" si="30"/>
        <v>118.78617546857778</v>
      </c>
      <c r="AO51" s="6">
        <f t="shared" si="18"/>
        <v>2.6678577951435063</v>
      </c>
      <c r="AP51" s="6">
        <f t="shared" si="31"/>
        <v>152.8569920028003</v>
      </c>
    </row>
    <row r="52" spans="5:42" x14ac:dyDescent="0.6">
      <c r="E52" s="11">
        <f t="shared" si="10"/>
        <v>99</v>
      </c>
      <c r="F52" s="14">
        <f t="shared" si="41"/>
        <v>23634.509049146458</v>
      </c>
      <c r="G52" s="14">
        <f t="shared" si="41"/>
        <v>18907.607239317167</v>
      </c>
      <c r="H52" s="14">
        <f t="shared" si="41"/>
        <v>15756.33936609764</v>
      </c>
      <c r="I52" s="14">
        <f t="shared" si="41"/>
        <v>13505.433742369407</v>
      </c>
      <c r="J52" s="14">
        <f t="shared" si="41"/>
        <v>11817.254524573229</v>
      </c>
      <c r="K52" s="14">
        <f t="shared" si="41"/>
        <v>10504.226244065092</v>
      </c>
      <c r="L52" s="1"/>
      <c r="M52" s="6">
        <f>$B$10*($B$24+0.5*(($E52^2)-($B$10/($B$20*(PI()/4*((F$2+Tables!AA52/1000)^2-(F$2-Tables!AA52/1000)^2))))^2))/1000</f>
        <v>115.12716298692337</v>
      </c>
      <c r="N52" s="6">
        <f>$B$10*($B$24+0.5*(($E52^2)-($B$10/($B$20*(PI()/4*((G$2+Tables!AB52/1000)^2-(G$2-Tables!AB52/1000)^2))))^2))/1000</f>
        <v>115.12716298692337</v>
      </c>
      <c r="O52" s="6">
        <f>$B$10*($B$24+0.5*(($E52^2)-($B$10/($B$20*(PI()/4*((H$2+Tables!AC52/1000)^2-(H$2-Tables!AC52/1000)^2))))^2))/1000</f>
        <v>115.12716298692337</v>
      </c>
      <c r="P52" s="6">
        <f>$B$10*($B$24+0.5*(($E52^2)-($B$10/($B$20*(PI()/4*((I$2+Tables!AD52/1000)^2-(I$2-Tables!AD52/1000)^2))))^2))/1000</f>
        <v>115.12716298692337</v>
      </c>
      <c r="Q52" s="6">
        <f>$B$10*($B$24+0.5*(($E52^2)-($B$10/($B$20*(PI()/4*((J$2+Tables!AE52/1000)^2-(J$2-Tables!AE52/1000)^2))))^2))/1000</f>
        <v>115.12716298692341</v>
      </c>
      <c r="R52" s="6">
        <f>$B$10*($B$24+0.5*(($E52^2)-($B$10/($B$20*(PI()/4*((K$2+Tables!AF52/1000)^2-(K$2-Tables!AF52/1000)^2))))^2))/1000</f>
        <v>115.12716298692337</v>
      </c>
      <c r="T52" s="18">
        <f t="shared" si="9"/>
        <v>0.53698153476781496</v>
      </c>
      <c r="U52" s="18">
        <f t="shared" si="22"/>
        <v>0.53698153476781496</v>
      </c>
      <c r="V52" s="18">
        <f t="shared" si="23"/>
        <v>0.53698153476781496</v>
      </c>
      <c r="W52" s="18">
        <f t="shared" si="24"/>
        <v>0.53698153476781474</v>
      </c>
      <c r="X52" s="18">
        <f t="shared" si="25"/>
        <v>0.53698153476781518</v>
      </c>
      <c r="Y52" s="18">
        <f t="shared" si="26"/>
        <v>0.53698153476781507</v>
      </c>
      <c r="AA52" s="6">
        <f t="shared" si="33"/>
        <v>79.757989005383948</v>
      </c>
      <c r="AB52" s="6">
        <f t="shared" si="34"/>
        <v>63.806391204307154</v>
      </c>
      <c r="AC52" s="6">
        <f t="shared" si="35"/>
        <v>53.171992670255968</v>
      </c>
      <c r="AD52" s="6">
        <f t="shared" si="36"/>
        <v>45.575993717362259</v>
      </c>
      <c r="AE52" s="6">
        <f t="shared" si="37"/>
        <v>39.878994502691974</v>
      </c>
      <c r="AF52" s="6">
        <f t="shared" si="38"/>
        <v>35.447995113503978</v>
      </c>
      <c r="AH52" s="5">
        <f t="shared" si="20"/>
        <v>0.54853499146948625</v>
      </c>
      <c r="AI52" s="6">
        <f t="shared" si="39"/>
        <v>0.47685291894597542</v>
      </c>
      <c r="AJ52" s="6">
        <f t="shared" si="28"/>
        <v>27.321659704098323</v>
      </c>
      <c r="AK52" s="6">
        <f t="shared" si="40"/>
        <v>1.0570168490417307</v>
      </c>
      <c r="AL52" s="6">
        <f t="shared" si="29"/>
        <v>60.562604324308026</v>
      </c>
      <c r="AM52" s="6">
        <f t="shared" si="16"/>
        <v>2.084575804548062</v>
      </c>
      <c r="AN52" s="6">
        <f t="shared" si="30"/>
        <v>119.43739567569196</v>
      </c>
      <c r="AO52" s="6">
        <f t="shared" si="18"/>
        <v>2.6647397346438177</v>
      </c>
      <c r="AP52" s="6">
        <f t="shared" si="31"/>
        <v>152.67834029590168</v>
      </c>
    </row>
    <row r="53" spans="5:42" ht="15.9" thickBot="1" x14ac:dyDescent="0.65">
      <c r="E53" s="12">
        <f t="shared" si="10"/>
        <v>100</v>
      </c>
      <c r="F53" s="14">
        <f t="shared" si="41"/>
        <v>23873.241463784299</v>
      </c>
      <c r="G53" s="14">
        <f t="shared" si="41"/>
        <v>19098.593171027442</v>
      </c>
      <c r="H53" s="14">
        <f t="shared" si="41"/>
        <v>15915.494309189535</v>
      </c>
      <c r="I53" s="14">
        <f t="shared" si="41"/>
        <v>13641.852265019603</v>
      </c>
      <c r="J53" s="14">
        <f t="shared" si="41"/>
        <v>11936.62073189215</v>
      </c>
      <c r="K53" s="14">
        <f t="shared" si="41"/>
        <v>10610.32953945969</v>
      </c>
      <c r="L53" s="1"/>
      <c r="M53" s="6">
        <f>$B$10*($B$24+0.5*(($E53^2)-($B$10/($B$20*(PI()/4*((F$2+Tables!AA53/1000)^2-(F$2-Tables!AA53/1000)^2))))^2))/1000</f>
        <v>115.01283189732422</v>
      </c>
      <c r="N53" s="6">
        <f>$B$10*($B$24+0.5*(($E53^2)-($B$10/($B$20*(PI()/4*((G$2+Tables!AB53/1000)^2-(G$2-Tables!AB53/1000)^2))))^2))/1000</f>
        <v>115.01283189732422</v>
      </c>
      <c r="O53" s="6">
        <f>$B$10*($B$24+0.5*(($E53^2)-($B$10/($B$20*(PI()/4*((H$2+Tables!AC53/1000)^2-(H$2-Tables!AC53/1000)^2))))^2))/1000</f>
        <v>115.01283189732422</v>
      </c>
      <c r="P53" s="6">
        <f>$B$10*($B$24+0.5*(($E53^2)-($B$10/($B$20*(PI()/4*((I$2+Tables!AD53/1000)^2-(I$2-Tables!AD53/1000)^2))))^2))/1000</f>
        <v>115.01283189732423</v>
      </c>
      <c r="Q53" s="6">
        <f>$B$10*($B$24+0.5*(($E53^2)-($B$10/($B$20*(PI()/4*((J$2+Tables!AE53/1000)^2-(J$2-Tables!AE53/1000)^2))))^2))/1000</f>
        <v>115.01283189732422</v>
      </c>
      <c r="R53" s="6">
        <f>$B$10*($B$24+0.5*(($E53^2)-($B$10/($B$20*(PI()/4*((K$2+Tables!AF53/1000)^2-(K$2-Tables!AF53/1000)^2))))^2))/1000</f>
        <v>115.01283189732422</v>
      </c>
      <c r="T53" s="18">
        <f t="shared" si="9"/>
        <v>0.52577294581633927</v>
      </c>
      <c r="U53" s="18">
        <f t="shared" si="22"/>
        <v>0.52577294581633927</v>
      </c>
      <c r="V53" s="18">
        <f t="shared" si="23"/>
        <v>0.52577294581633927</v>
      </c>
      <c r="W53" s="18">
        <f t="shared" si="24"/>
        <v>0.52577294581633938</v>
      </c>
      <c r="X53" s="18">
        <f t="shared" si="25"/>
        <v>0.52577294581633938</v>
      </c>
      <c r="Y53" s="18">
        <f t="shared" si="26"/>
        <v>0.52577294581633927</v>
      </c>
      <c r="AA53" s="6">
        <f t="shared" si="33"/>
        <v>78.960409115330094</v>
      </c>
      <c r="AB53" s="6">
        <f t="shared" si="34"/>
        <v>63.168327292264081</v>
      </c>
      <c r="AC53" s="6">
        <f t="shared" si="35"/>
        <v>52.640272743553403</v>
      </c>
      <c r="AD53" s="6">
        <f t="shared" si="36"/>
        <v>45.120233780188627</v>
      </c>
      <c r="AE53" s="6">
        <f t="shared" si="37"/>
        <v>39.480204557665054</v>
      </c>
      <c r="AF53" s="6">
        <f t="shared" si="38"/>
        <v>35.093515162368938</v>
      </c>
      <c r="AH53" s="5">
        <f t="shared" si="20"/>
        <v>0.53698153476781496</v>
      </c>
      <c r="AI53" s="6">
        <f t="shared" si="39"/>
        <v>0.47991335710135374</v>
      </c>
      <c r="AJ53" s="6">
        <f t="shared" si="28"/>
        <v>27.497009893862305</v>
      </c>
      <c r="AK53" s="6">
        <f t="shared" si="40"/>
        <v>1.0461310993747015</v>
      </c>
      <c r="AL53" s="6">
        <f t="shared" si="29"/>
        <v>59.938896811551309</v>
      </c>
      <c r="AM53" s="6">
        <f t="shared" si="16"/>
        <v>2.0954615542150918</v>
      </c>
      <c r="AN53" s="6">
        <f t="shared" si="30"/>
        <v>120.0611031884487</v>
      </c>
      <c r="AO53" s="6">
        <f t="shared" si="18"/>
        <v>2.6616792964884395</v>
      </c>
      <c r="AP53" s="6">
        <f t="shared" si="31"/>
        <v>152.5029901061377</v>
      </c>
    </row>
    <row r="54" spans="5:42" x14ac:dyDescent="0.6">
      <c r="AH54" s="27">
        <v>2</v>
      </c>
      <c r="AI54" s="27">
        <f t="shared" si="39"/>
        <v>0.26060239174734096</v>
      </c>
      <c r="AJ54" s="27">
        <f t="shared" si="28"/>
        <v>14.931417178137551</v>
      </c>
      <c r="AK54" s="27">
        <f t="shared" si="40"/>
        <v>2.4668517113662403</v>
      </c>
      <c r="AL54" s="27">
        <f t="shared" si="29"/>
        <v>141.34019174590989</v>
      </c>
      <c r="AM54" s="6">
        <f>_xlfn.ACOT((1/$B$13*(-$B$12+AH54/2)))</f>
        <v>0.67474094222355274</v>
      </c>
      <c r="AN54" s="27">
        <f t="shared" si="30"/>
        <v>38.659808254090095</v>
      </c>
      <c r="AO54" s="6">
        <f t="shared" si="18"/>
        <v>2.8809902618424523</v>
      </c>
      <c r="AP54" s="27">
        <f t="shared" si="31"/>
        <v>165.06858282186246</v>
      </c>
    </row>
  </sheetData>
  <mergeCells count="12">
    <mergeCell ref="AI1:AO1"/>
    <mergeCell ref="N1:Q1"/>
    <mergeCell ref="F1:J1"/>
    <mergeCell ref="U1:X1"/>
    <mergeCell ref="AB1:AE1"/>
    <mergeCell ref="AM2:AN2"/>
    <mergeCell ref="AO2:AP2"/>
    <mergeCell ref="A3:C3"/>
    <mergeCell ref="A14:C14"/>
    <mergeCell ref="AH2:AH3"/>
    <mergeCell ref="AI2:AJ2"/>
    <mergeCell ref="AK2:A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53"/>
  <sheetViews>
    <sheetView topLeftCell="A31" zoomScale="110" zoomScaleNormal="110" workbookViewId="0">
      <selection activeCell="G53" sqref="G53"/>
    </sheetView>
  </sheetViews>
  <sheetFormatPr defaultColWidth="8.84765625" defaultRowHeight="15.6" x14ac:dyDescent="0.6"/>
  <cols>
    <col min="3" max="6" width="5.84765625" bestFit="1" customWidth="1"/>
    <col min="7" max="7" width="7" bestFit="1" customWidth="1"/>
    <col min="8" max="8" width="5.84765625" bestFit="1" customWidth="1"/>
    <col min="10" max="12" width="6.34765625" bestFit="1" customWidth="1"/>
    <col min="13" max="15" width="5.34765625" bestFit="1" customWidth="1"/>
  </cols>
  <sheetData>
    <row r="4" spans="2:2" x14ac:dyDescent="0.6">
      <c r="B4" s="1"/>
    </row>
    <row r="5" spans="2:2" x14ac:dyDescent="0.6">
      <c r="B5" s="1"/>
    </row>
    <row r="6" spans="2:2" x14ac:dyDescent="0.6">
      <c r="B6" s="1"/>
    </row>
    <row r="7" spans="2:2" x14ac:dyDescent="0.6">
      <c r="B7" s="1"/>
    </row>
    <row r="8" spans="2:2" x14ac:dyDescent="0.6">
      <c r="B8" s="1"/>
    </row>
    <row r="9" spans="2:2" x14ac:dyDescent="0.6">
      <c r="B9" s="1"/>
    </row>
    <row r="10" spans="2:2" x14ac:dyDescent="0.6">
      <c r="B10" s="1"/>
    </row>
    <row r="11" spans="2:2" x14ac:dyDescent="0.6">
      <c r="B11" s="1"/>
    </row>
    <row r="12" spans="2:2" x14ac:dyDescent="0.6">
      <c r="B12" s="1"/>
    </row>
    <row r="13" spans="2:2" x14ac:dyDescent="0.6">
      <c r="B13" s="1"/>
    </row>
    <row r="14" spans="2:2" x14ac:dyDescent="0.6">
      <c r="B14" s="1"/>
    </row>
    <row r="15" spans="2:2" x14ac:dyDescent="0.6">
      <c r="B15" s="1"/>
    </row>
    <row r="16" spans="2:2" x14ac:dyDescent="0.6">
      <c r="B16" s="1"/>
    </row>
    <row r="17" spans="2:2" x14ac:dyDescent="0.6">
      <c r="B17" s="1"/>
    </row>
    <row r="18" spans="2:2" x14ac:dyDescent="0.6">
      <c r="B18" s="1"/>
    </row>
    <row r="19" spans="2:2" x14ac:dyDescent="0.6">
      <c r="B19" s="1"/>
    </row>
    <row r="20" spans="2:2" x14ac:dyDescent="0.6">
      <c r="B20" s="1"/>
    </row>
    <row r="21" spans="2:2" x14ac:dyDescent="0.6">
      <c r="B21" s="1"/>
    </row>
    <row r="22" spans="2:2" x14ac:dyDescent="0.6">
      <c r="B22" s="1"/>
    </row>
    <row r="23" spans="2:2" x14ac:dyDescent="0.6">
      <c r="B23" s="1"/>
    </row>
    <row r="24" spans="2:2" x14ac:dyDescent="0.6">
      <c r="B24" s="1"/>
    </row>
    <row r="25" spans="2:2" x14ac:dyDescent="0.6">
      <c r="B25" s="1"/>
    </row>
    <row r="26" spans="2:2" x14ac:dyDescent="0.6">
      <c r="B26" s="1"/>
    </row>
    <row r="27" spans="2:2" x14ac:dyDescent="0.6">
      <c r="B27" s="1"/>
    </row>
    <row r="28" spans="2:2" x14ac:dyDescent="0.6">
      <c r="B28" s="1"/>
    </row>
    <row r="29" spans="2:2" x14ac:dyDescent="0.6">
      <c r="B29" s="1"/>
    </row>
    <row r="30" spans="2:2" x14ac:dyDescent="0.6">
      <c r="B30" s="1"/>
    </row>
    <row r="31" spans="2:2" x14ac:dyDescent="0.6">
      <c r="B31" s="1"/>
    </row>
    <row r="32" spans="2:2" x14ac:dyDescent="0.6">
      <c r="B32" s="1"/>
    </row>
    <row r="33" spans="2:2" x14ac:dyDescent="0.6">
      <c r="B33" s="1"/>
    </row>
    <row r="34" spans="2:2" x14ac:dyDescent="0.6">
      <c r="B34" s="1"/>
    </row>
    <row r="35" spans="2:2" x14ac:dyDescent="0.6">
      <c r="B35" s="1"/>
    </row>
    <row r="36" spans="2:2" x14ac:dyDescent="0.6">
      <c r="B36" s="1"/>
    </row>
    <row r="37" spans="2:2" x14ac:dyDescent="0.6">
      <c r="B37" s="1"/>
    </row>
    <row r="38" spans="2:2" x14ac:dyDescent="0.6">
      <c r="B38" s="1"/>
    </row>
    <row r="39" spans="2:2" x14ac:dyDescent="0.6">
      <c r="B39" s="1"/>
    </row>
    <row r="40" spans="2:2" x14ac:dyDescent="0.6">
      <c r="B40" s="1"/>
    </row>
    <row r="41" spans="2:2" x14ac:dyDescent="0.6">
      <c r="B41" s="1"/>
    </row>
    <row r="42" spans="2:2" x14ac:dyDescent="0.6">
      <c r="B42" s="1"/>
    </row>
    <row r="43" spans="2:2" x14ac:dyDescent="0.6">
      <c r="B43" s="1"/>
    </row>
    <row r="44" spans="2:2" x14ac:dyDescent="0.6">
      <c r="B44" s="1"/>
    </row>
    <row r="45" spans="2:2" x14ac:dyDescent="0.6">
      <c r="B45" s="1"/>
    </row>
    <row r="46" spans="2:2" x14ac:dyDescent="0.6">
      <c r="B46" s="1"/>
    </row>
    <row r="47" spans="2:2" x14ac:dyDescent="0.6">
      <c r="B47" s="1"/>
    </row>
    <row r="48" spans="2:2" x14ac:dyDescent="0.6">
      <c r="B48" s="1"/>
    </row>
    <row r="49" spans="2:2" x14ac:dyDescent="0.6">
      <c r="B49" s="1"/>
    </row>
    <row r="50" spans="2:2" x14ac:dyDescent="0.6">
      <c r="B50" s="1"/>
    </row>
    <row r="51" spans="2:2" x14ac:dyDescent="0.6">
      <c r="B51" s="1"/>
    </row>
    <row r="52" spans="2:2" x14ac:dyDescent="0.6">
      <c r="B52" s="1"/>
    </row>
    <row r="53" spans="2:2" x14ac:dyDescent="0.6">
      <c r="B5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Dung Le Tran</cp:lastModifiedBy>
  <dcterms:created xsi:type="dcterms:W3CDTF">2016-02-19T01:50:40Z</dcterms:created>
  <dcterms:modified xsi:type="dcterms:W3CDTF">2016-02-23T02:25:53Z</dcterms:modified>
</cp:coreProperties>
</file>