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8800" windowHeight="10188" tabRatio="320"/>
  </bookViews>
  <sheets>
    <sheet name="Daten" sheetId="1" r:id="rId1"/>
    <sheet name="Anleitung" sheetId="4" r:id="rId2"/>
  </sheets>
  <calcPr calcId="145621"/>
</workbook>
</file>

<file path=xl/calcChain.xml><?xml version="1.0" encoding="utf-8"?>
<calcChain xmlns="http://schemas.openxmlformats.org/spreadsheetml/2006/main">
  <c r="AA294" i="1" l="1"/>
  <c r="AA293" i="1"/>
  <c r="AA292" i="1"/>
  <c r="AA291" i="1"/>
  <c r="AA290" i="1"/>
  <c r="AA289" i="1"/>
  <c r="AA288" i="1"/>
  <c r="AA287" i="1"/>
  <c r="AA286" i="1"/>
  <c r="AA285" i="1"/>
  <c r="AA284" i="1"/>
  <c r="AA283" i="1"/>
  <c r="AA282" i="1"/>
  <c r="AA281" i="1"/>
  <c r="AA280" i="1"/>
  <c r="AA279" i="1"/>
  <c r="AA278" i="1"/>
  <c r="AA277" i="1"/>
  <c r="AA276" i="1"/>
  <c r="AA275" i="1"/>
  <c r="AA274" i="1"/>
  <c r="AA273" i="1"/>
  <c r="AA272" i="1"/>
  <c r="AA271" i="1"/>
  <c r="AA270" i="1"/>
  <c r="AA269" i="1"/>
  <c r="AA268" i="1"/>
  <c r="AA267" i="1"/>
  <c r="AA266" i="1"/>
  <c r="AA265" i="1"/>
  <c r="AA264" i="1"/>
  <c r="AA263" i="1"/>
  <c r="AA262" i="1"/>
  <c r="AA261" i="1"/>
  <c r="AA260" i="1"/>
  <c r="AA259" i="1"/>
  <c r="AA258" i="1"/>
  <c r="AA257" i="1"/>
  <c r="AA256" i="1"/>
  <c r="AA255" i="1"/>
  <c r="AA254" i="1"/>
  <c r="AA253" i="1"/>
  <c r="AA252" i="1"/>
  <c r="AA251" i="1"/>
  <c r="AA250" i="1"/>
  <c r="AA249" i="1"/>
  <c r="AA248" i="1"/>
  <c r="AA247" i="1"/>
  <c r="AA246" i="1"/>
  <c r="AA245" i="1"/>
  <c r="AA244" i="1"/>
  <c r="AA243" i="1"/>
  <c r="AA242" i="1"/>
  <c r="AA241" i="1"/>
  <c r="AA240" i="1"/>
  <c r="AA239" i="1"/>
  <c r="AA238" i="1"/>
  <c r="AA237" i="1"/>
  <c r="AA236" i="1"/>
  <c r="AA235" i="1"/>
  <c r="AA234" i="1"/>
  <c r="AA233" i="1"/>
  <c r="AA232" i="1"/>
  <c r="AA231" i="1"/>
  <c r="AA230" i="1"/>
  <c r="AA229" i="1"/>
  <c r="AA228" i="1"/>
  <c r="AA227" i="1"/>
  <c r="AA226" i="1"/>
  <c r="AA225" i="1"/>
  <c r="AA224" i="1"/>
  <c r="AA223" i="1"/>
  <c r="AA222" i="1"/>
  <c r="AA221" i="1"/>
  <c r="AA220" i="1"/>
  <c r="AA219" i="1"/>
  <c r="AA218" i="1"/>
  <c r="AA217" i="1"/>
  <c r="AA216" i="1"/>
  <c r="AA215" i="1"/>
  <c r="AA214" i="1"/>
  <c r="AA213" i="1"/>
  <c r="AA212" i="1"/>
  <c r="AA211" i="1"/>
  <c r="AA210" i="1"/>
  <c r="AA209" i="1"/>
  <c r="AA208" i="1"/>
  <c r="AA207" i="1"/>
  <c r="AA206" i="1"/>
  <c r="AA205" i="1"/>
  <c r="AA204" i="1"/>
  <c r="AA203" i="1"/>
  <c r="AA202" i="1"/>
  <c r="AA201" i="1"/>
  <c r="AA200" i="1"/>
  <c r="AA199" i="1"/>
  <c r="AA198" i="1"/>
  <c r="AA197" i="1"/>
  <c r="AA196" i="1"/>
  <c r="AA195" i="1"/>
  <c r="AA194" i="1"/>
  <c r="AA193" i="1"/>
  <c r="AA192" i="1"/>
  <c r="AA191" i="1"/>
  <c r="AA190" i="1"/>
  <c r="AA189" i="1"/>
  <c r="AA188" i="1"/>
  <c r="AA187" i="1"/>
  <c r="AA186" i="1"/>
  <c r="AA185" i="1"/>
  <c r="AA184" i="1"/>
  <c r="AA183" i="1"/>
  <c r="AA182" i="1"/>
  <c r="AA181" i="1"/>
  <c r="AA180" i="1"/>
  <c r="AA179" i="1"/>
  <c r="AA178" i="1"/>
  <c r="AA177" i="1"/>
  <c r="AA176" i="1"/>
  <c r="AA175" i="1"/>
  <c r="AA174" i="1"/>
  <c r="AA173" i="1"/>
  <c r="AA172" i="1"/>
  <c r="AA17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AK3" i="1" l="1"/>
  <c r="AK8" i="1"/>
  <c r="AK9"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 i="1"/>
  <c r="AH46" i="1"/>
  <c r="AH45" i="1"/>
  <c r="AH30" i="1"/>
  <c r="AH29" i="1"/>
  <c r="AH26" i="1"/>
  <c r="AH6" i="1"/>
  <c r="AC2" i="1"/>
  <c r="AE4" i="1" l="1"/>
  <c r="AE5" i="1"/>
  <c r="AE6" i="1"/>
  <c r="AE7"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AJ80" i="1" s="1"/>
  <c r="T81" i="1"/>
  <c r="T82" i="1"/>
  <c r="T83" i="1"/>
  <c r="T84" i="1"/>
  <c r="T85" i="1"/>
  <c r="T86" i="1"/>
  <c r="T87" i="1"/>
  <c r="T88" i="1"/>
  <c r="T89" i="1"/>
  <c r="T90" i="1"/>
  <c r="T91" i="1"/>
  <c r="T92" i="1"/>
  <c r="T93" i="1"/>
  <c r="T94" i="1"/>
  <c r="T95" i="1"/>
  <c r="T96" i="1"/>
  <c r="AJ96" i="1" s="1"/>
  <c r="T97" i="1"/>
  <c r="T98" i="1"/>
  <c r="T99" i="1"/>
  <c r="T100" i="1"/>
  <c r="T101" i="1"/>
  <c r="T102" i="1"/>
  <c r="T103" i="1"/>
  <c r="T104" i="1"/>
  <c r="T105" i="1"/>
  <c r="T106" i="1"/>
  <c r="T107" i="1"/>
  <c r="T108" i="1"/>
  <c r="T109" i="1"/>
  <c r="T110" i="1"/>
  <c r="T111" i="1"/>
  <c r="T112" i="1"/>
  <c r="AJ112" i="1" s="1"/>
  <c r="T113" i="1"/>
  <c r="T114" i="1"/>
  <c r="T115" i="1"/>
  <c r="T116" i="1"/>
  <c r="T117" i="1"/>
  <c r="T118" i="1"/>
  <c r="T119" i="1"/>
  <c r="T120" i="1"/>
  <c r="T121" i="1"/>
  <c r="T122" i="1"/>
  <c r="T123" i="1"/>
  <c r="T124" i="1"/>
  <c r="T125" i="1"/>
  <c r="T126" i="1"/>
  <c r="T127" i="1"/>
  <c r="T128" i="1"/>
  <c r="AJ128" i="1" s="1"/>
  <c r="T129" i="1"/>
  <c r="T130" i="1"/>
  <c r="T131" i="1"/>
  <c r="T132" i="1"/>
  <c r="T133" i="1"/>
  <c r="T134" i="1"/>
  <c r="T135" i="1"/>
  <c r="T136" i="1"/>
  <c r="T137" i="1"/>
  <c r="T138" i="1"/>
  <c r="T139" i="1"/>
  <c r="T140" i="1"/>
  <c r="T141" i="1"/>
  <c r="T142" i="1"/>
  <c r="T143" i="1"/>
  <c r="T144" i="1"/>
  <c r="AJ144" i="1" s="1"/>
  <c r="T145" i="1"/>
  <c r="T146" i="1"/>
  <c r="T147" i="1"/>
  <c r="T148" i="1"/>
  <c r="T149" i="1"/>
  <c r="T150" i="1"/>
  <c r="T151" i="1"/>
  <c r="T152" i="1"/>
  <c r="T153" i="1"/>
  <c r="T154" i="1"/>
  <c r="T155" i="1"/>
  <c r="T156" i="1"/>
  <c r="T157" i="1"/>
  <c r="T158" i="1"/>
  <c r="T159" i="1"/>
  <c r="T160" i="1"/>
  <c r="AJ160" i="1" s="1"/>
  <c r="T161" i="1"/>
  <c r="T162" i="1"/>
  <c r="T163" i="1"/>
  <c r="T164" i="1"/>
  <c r="T165" i="1"/>
  <c r="T166" i="1"/>
  <c r="T167" i="1"/>
  <c r="T168" i="1"/>
  <c r="T169" i="1"/>
  <c r="T170" i="1"/>
  <c r="T171" i="1"/>
  <c r="T172" i="1"/>
  <c r="T173" i="1"/>
  <c r="T174" i="1"/>
  <c r="T175" i="1"/>
  <c r="T176" i="1"/>
  <c r="AJ176" i="1" s="1"/>
  <c r="T177" i="1"/>
  <c r="T178" i="1"/>
  <c r="T179" i="1"/>
  <c r="T180" i="1"/>
  <c r="T181" i="1"/>
  <c r="T182" i="1"/>
  <c r="T183" i="1"/>
  <c r="T184" i="1"/>
  <c r="T185" i="1"/>
  <c r="T186" i="1"/>
  <c r="T187" i="1"/>
  <c r="T188" i="1"/>
  <c r="T189" i="1"/>
  <c r="T190" i="1"/>
  <c r="T191" i="1"/>
  <c r="T192" i="1"/>
  <c r="AJ192" i="1" s="1"/>
  <c r="T193" i="1"/>
  <c r="T194" i="1"/>
  <c r="T195" i="1"/>
  <c r="T196" i="1"/>
  <c r="T197" i="1"/>
  <c r="T198" i="1"/>
  <c r="T199" i="1"/>
  <c r="T200" i="1"/>
  <c r="T201" i="1"/>
  <c r="T202" i="1"/>
  <c r="T203" i="1"/>
  <c r="T204" i="1"/>
  <c r="T205" i="1"/>
  <c r="T206" i="1"/>
  <c r="T207" i="1"/>
  <c r="T208" i="1"/>
  <c r="AJ208" i="1" s="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AJ240" i="1" s="1"/>
  <c r="T241" i="1"/>
  <c r="T242" i="1"/>
  <c r="T243" i="1"/>
  <c r="T244" i="1"/>
  <c r="T245" i="1"/>
  <c r="T246" i="1"/>
  <c r="T247" i="1"/>
  <c r="T248" i="1"/>
  <c r="T249" i="1"/>
  <c r="T250" i="1"/>
  <c r="T251" i="1"/>
  <c r="T252" i="1"/>
  <c r="T253" i="1"/>
  <c r="T254" i="1"/>
  <c r="T255" i="1"/>
  <c r="T256" i="1"/>
  <c r="AJ256" i="1" s="1"/>
  <c r="T257" i="1"/>
  <c r="T258" i="1"/>
  <c r="T259" i="1"/>
  <c r="T260" i="1"/>
  <c r="T261" i="1"/>
  <c r="T262" i="1"/>
  <c r="T263" i="1"/>
  <c r="T264" i="1"/>
  <c r="T265" i="1"/>
  <c r="T266" i="1"/>
  <c r="T267" i="1"/>
  <c r="T268" i="1"/>
  <c r="T269" i="1"/>
  <c r="T270" i="1"/>
  <c r="T271" i="1"/>
  <c r="T272" i="1"/>
  <c r="AJ272" i="1" s="1"/>
  <c r="T273" i="1"/>
  <c r="T274" i="1"/>
  <c r="T275" i="1"/>
  <c r="T276" i="1"/>
  <c r="T277" i="1"/>
  <c r="T278" i="1"/>
  <c r="T279" i="1"/>
  <c r="T280" i="1"/>
  <c r="T281" i="1"/>
  <c r="T282" i="1"/>
  <c r="T283" i="1"/>
  <c r="T284" i="1"/>
  <c r="T285" i="1"/>
  <c r="T286" i="1"/>
  <c r="T287" i="1"/>
  <c r="T288" i="1"/>
  <c r="AJ288" i="1" s="1"/>
  <c r="T289" i="1"/>
  <c r="T290" i="1"/>
  <c r="T291" i="1"/>
  <c r="T292" i="1"/>
  <c r="T293" i="1"/>
  <c r="T294"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Z3" i="1"/>
  <c r="Z4" i="1"/>
  <c r="Z5" i="1"/>
  <c r="Z6" i="1"/>
  <c r="Z7" i="1"/>
  <c r="Z8" i="1"/>
  <c r="Z9" i="1"/>
  <c r="Z10" i="1"/>
  <c r="Z11" i="1"/>
  <c r="Z12" i="1"/>
  <c r="Z13" i="1"/>
  <c r="AJ13" i="1" s="1"/>
  <c r="AK13" i="1" s="1"/>
  <c r="Z14" i="1"/>
  <c r="Z15" i="1"/>
  <c r="Z16" i="1"/>
  <c r="Z17" i="1"/>
  <c r="Z18" i="1"/>
  <c r="Z19" i="1"/>
  <c r="Z20" i="1"/>
  <c r="Z21" i="1"/>
  <c r="Z22" i="1"/>
  <c r="Z23" i="1"/>
  <c r="Z24" i="1"/>
  <c r="Z25" i="1"/>
  <c r="Z26" i="1"/>
  <c r="Z27" i="1"/>
  <c r="Z28" i="1"/>
  <c r="Z29" i="1"/>
  <c r="AJ29" i="1" s="1"/>
  <c r="Z30" i="1"/>
  <c r="Z31" i="1"/>
  <c r="Z32" i="1"/>
  <c r="Z33" i="1"/>
  <c r="Z34" i="1"/>
  <c r="Z35" i="1"/>
  <c r="Z36" i="1"/>
  <c r="Z37" i="1"/>
  <c r="Z38" i="1"/>
  <c r="Z39" i="1"/>
  <c r="Z40" i="1"/>
  <c r="Z41" i="1"/>
  <c r="Z42" i="1"/>
  <c r="Z43" i="1"/>
  <c r="Z44" i="1"/>
  <c r="Z45" i="1"/>
  <c r="AJ45" i="1" s="1"/>
  <c r="Z46" i="1"/>
  <c r="Z47" i="1"/>
  <c r="Z48" i="1"/>
  <c r="Z49" i="1"/>
  <c r="Z50" i="1"/>
  <c r="Z51" i="1"/>
  <c r="Z52" i="1"/>
  <c r="Z53" i="1"/>
  <c r="Z54" i="1"/>
  <c r="Z55" i="1"/>
  <c r="Z56" i="1"/>
  <c r="Z57" i="1"/>
  <c r="Z58" i="1"/>
  <c r="Z59" i="1"/>
  <c r="Z60" i="1"/>
  <c r="Z61" i="1"/>
  <c r="AJ61" i="1" s="1"/>
  <c r="AK61" i="1" s="1"/>
  <c r="Z62" i="1"/>
  <c r="Z63" i="1"/>
  <c r="Z64" i="1"/>
  <c r="Z65" i="1"/>
  <c r="Z66" i="1"/>
  <c r="Z67" i="1"/>
  <c r="Z68" i="1"/>
  <c r="Z69" i="1"/>
  <c r="Z70" i="1"/>
  <c r="Z71" i="1"/>
  <c r="Z72" i="1"/>
  <c r="Z73" i="1"/>
  <c r="Z74" i="1"/>
  <c r="Z75" i="1"/>
  <c r="Z76" i="1"/>
  <c r="Z77" i="1"/>
  <c r="AJ77" i="1" s="1"/>
  <c r="Z78" i="1"/>
  <c r="Z79" i="1"/>
  <c r="Z80" i="1"/>
  <c r="Z81" i="1"/>
  <c r="Z82" i="1"/>
  <c r="Z83" i="1"/>
  <c r="Z84" i="1"/>
  <c r="Z85" i="1"/>
  <c r="Z86" i="1"/>
  <c r="Z87" i="1"/>
  <c r="Z88" i="1"/>
  <c r="Z89" i="1"/>
  <c r="Z90" i="1"/>
  <c r="Z91" i="1"/>
  <c r="Z92" i="1"/>
  <c r="Z93" i="1"/>
  <c r="AJ93" i="1" s="1"/>
  <c r="Z94" i="1"/>
  <c r="Z95" i="1"/>
  <c r="Z96" i="1"/>
  <c r="Z97" i="1"/>
  <c r="Z98" i="1"/>
  <c r="Z99" i="1"/>
  <c r="Z100" i="1"/>
  <c r="Z101" i="1"/>
  <c r="Z102" i="1"/>
  <c r="Z103" i="1"/>
  <c r="Z104" i="1"/>
  <c r="Z105" i="1"/>
  <c r="Z106" i="1"/>
  <c r="Z107" i="1"/>
  <c r="Z108" i="1"/>
  <c r="Z109" i="1"/>
  <c r="AJ109" i="1" s="1"/>
  <c r="Z110" i="1"/>
  <c r="Z111" i="1"/>
  <c r="Z112" i="1"/>
  <c r="Z113" i="1"/>
  <c r="Z114" i="1"/>
  <c r="Z115" i="1"/>
  <c r="Z116" i="1"/>
  <c r="Z117" i="1"/>
  <c r="Z118" i="1"/>
  <c r="Z119" i="1"/>
  <c r="Z120" i="1"/>
  <c r="Z121" i="1"/>
  <c r="Z122" i="1"/>
  <c r="Z123" i="1"/>
  <c r="Z124" i="1"/>
  <c r="Z125" i="1"/>
  <c r="AJ125" i="1" s="1"/>
  <c r="Z126" i="1"/>
  <c r="Z127" i="1"/>
  <c r="Z128" i="1"/>
  <c r="Z129" i="1"/>
  <c r="Z130" i="1"/>
  <c r="Z131" i="1"/>
  <c r="Z132" i="1"/>
  <c r="Z133" i="1"/>
  <c r="Z134" i="1"/>
  <c r="Z135" i="1"/>
  <c r="Z136" i="1"/>
  <c r="Z137" i="1"/>
  <c r="Z138" i="1"/>
  <c r="Z139" i="1"/>
  <c r="Z140" i="1"/>
  <c r="Z141" i="1"/>
  <c r="AJ141" i="1" s="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AJ173" i="1" s="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AJ237" i="1" s="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 i="1"/>
  <c r="S10" i="1"/>
  <c r="S11" i="1"/>
  <c r="S12" i="1"/>
  <c r="S13" i="1"/>
  <c r="S14" i="1"/>
  <c r="S15" i="1"/>
  <c r="S16" i="1"/>
  <c r="S17" i="1"/>
  <c r="S18" i="1"/>
  <c r="S19" i="1"/>
  <c r="S20" i="1"/>
  <c r="S21" i="1"/>
  <c r="S22" i="1"/>
  <c r="S23" i="1"/>
  <c r="S24" i="1"/>
  <c r="S25" i="1"/>
  <c r="S26" i="1"/>
  <c r="S27" i="1"/>
  <c r="S28" i="1"/>
  <c r="S29" i="1"/>
  <c r="S30" i="1"/>
  <c r="S31" i="1"/>
  <c r="S32" i="1"/>
  <c r="S33" i="1"/>
  <c r="S34" i="1"/>
  <c r="AD34" i="1" s="1"/>
  <c r="S35" i="1"/>
  <c r="S36" i="1"/>
  <c r="S37" i="1"/>
  <c r="S38" i="1"/>
  <c r="S39" i="1"/>
  <c r="S40" i="1"/>
  <c r="S41" i="1"/>
  <c r="S42" i="1"/>
  <c r="S43" i="1"/>
  <c r="S44" i="1"/>
  <c r="S45" i="1"/>
  <c r="S46" i="1"/>
  <c r="S47" i="1"/>
  <c r="S48" i="1"/>
  <c r="S49" i="1"/>
  <c r="S50" i="1"/>
  <c r="S51" i="1"/>
  <c r="S52" i="1"/>
  <c r="S53" i="1"/>
  <c r="S54" i="1"/>
  <c r="S55" i="1"/>
  <c r="S56" i="1"/>
  <c r="S57" i="1"/>
  <c r="S58" i="1"/>
  <c r="S59" i="1"/>
  <c r="AD59" i="1" s="1"/>
  <c r="S60" i="1"/>
  <c r="S61" i="1"/>
  <c r="S62" i="1"/>
  <c r="S63" i="1"/>
  <c r="S64" i="1"/>
  <c r="S65" i="1"/>
  <c r="S66" i="1"/>
  <c r="AD66" i="1" s="1"/>
  <c r="S67" i="1"/>
  <c r="S68" i="1"/>
  <c r="S69" i="1"/>
  <c r="S70" i="1"/>
  <c r="S71" i="1"/>
  <c r="S72" i="1"/>
  <c r="S73" i="1"/>
  <c r="S74" i="1"/>
  <c r="S75" i="1"/>
  <c r="S76" i="1"/>
  <c r="S77" i="1"/>
  <c r="S78" i="1"/>
  <c r="S79" i="1"/>
  <c r="S80" i="1"/>
  <c r="S81" i="1"/>
  <c r="S82" i="1"/>
  <c r="AD82" i="1" s="1"/>
  <c r="S83" i="1"/>
  <c r="S84" i="1"/>
  <c r="S85" i="1"/>
  <c r="S86" i="1"/>
  <c r="S87" i="1"/>
  <c r="S88" i="1"/>
  <c r="S89" i="1"/>
  <c r="S90" i="1"/>
  <c r="S91" i="1"/>
  <c r="AD91" i="1" s="1"/>
  <c r="S92" i="1"/>
  <c r="S93" i="1"/>
  <c r="S94" i="1"/>
  <c r="S95" i="1"/>
  <c r="S96" i="1"/>
  <c r="S97" i="1"/>
  <c r="S98" i="1"/>
  <c r="AD98" i="1" s="1"/>
  <c r="S99" i="1"/>
  <c r="AD99" i="1" s="1"/>
  <c r="S100" i="1"/>
  <c r="S101" i="1"/>
  <c r="S102" i="1"/>
  <c r="S103" i="1"/>
  <c r="S104" i="1"/>
  <c r="S105" i="1"/>
  <c r="S106" i="1"/>
  <c r="S107" i="1"/>
  <c r="S108" i="1"/>
  <c r="S109" i="1"/>
  <c r="S110" i="1"/>
  <c r="S111" i="1"/>
  <c r="S112" i="1"/>
  <c r="S113" i="1"/>
  <c r="S114" i="1"/>
  <c r="AD114" i="1" s="1"/>
  <c r="S115" i="1"/>
  <c r="S116" i="1"/>
  <c r="S117" i="1"/>
  <c r="S118" i="1"/>
  <c r="S119" i="1"/>
  <c r="S120" i="1"/>
  <c r="S121" i="1"/>
  <c r="S122" i="1"/>
  <c r="S123" i="1"/>
  <c r="S124" i="1"/>
  <c r="S125" i="1"/>
  <c r="S126" i="1"/>
  <c r="S127" i="1"/>
  <c r="S128" i="1"/>
  <c r="S129" i="1"/>
  <c r="S130" i="1"/>
  <c r="AD130" i="1" s="1"/>
  <c r="S131" i="1"/>
  <c r="AD131" i="1" s="1"/>
  <c r="S132" i="1"/>
  <c r="S133" i="1"/>
  <c r="S134" i="1"/>
  <c r="S135" i="1"/>
  <c r="S136" i="1"/>
  <c r="S137" i="1"/>
  <c r="S138" i="1"/>
  <c r="S139" i="1"/>
  <c r="AD139" i="1" s="1"/>
  <c r="S140" i="1"/>
  <c r="S141" i="1"/>
  <c r="S142" i="1"/>
  <c r="S143" i="1"/>
  <c r="S144" i="1"/>
  <c r="S145" i="1"/>
  <c r="S146" i="1"/>
  <c r="AD146" i="1" s="1"/>
  <c r="S147" i="1"/>
  <c r="AD147" i="1" s="1"/>
  <c r="S148" i="1"/>
  <c r="S149" i="1"/>
  <c r="S150" i="1"/>
  <c r="S151" i="1"/>
  <c r="S152" i="1"/>
  <c r="S153" i="1"/>
  <c r="S154" i="1"/>
  <c r="S155" i="1"/>
  <c r="S156" i="1"/>
  <c r="S157" i="1"/>
  <c r="AJ157" i="1" s="1"/>
  <c r="S158" i="1"/>
  <c r="S159" i="1"/>
  <c r="S160" i="1"/>
  <c r="S161" i="1"/>
  <c r="S162" i="1"/>
  <c r="AD162" i="1" s="1"/>
  <c r="S163" i="1"/>
  <c r="S164" i="1"/>
  <c r="S165" i="1"/>
  <c r="S166" i="1"/>
  <c r="S167" i="1"/>
  <c r="S168" i="1"/>
  <c r="S169" i="1"/>
  <c r="S170" i="1"/>
  <c r="S171" i="1"/>
  <c r="S172" i="1"/>
  <c r="S173" i="1"/>
  <c r="S174" i="1"/>
  <c r="S175" i="1"/>
  <c r="AD175" i="1" s="1"/>
  <c r="S176" i="1"/>
  <c r="S177" i="1"/>
  <c r="S178" i="1"/>
  <c r="AD178" i="1" s="1"/>
  <c r="S179" i="1"/>
  <c r="S180" i="1"/>
  <c r="S181" i="1"/>
  <c r="S182" i="1"/>
  <c r="S183" i="1"/>
  <c r="S184" i="1"/>
  <c r="S185" i="1"/>
  <c r="S186" i="1"/>
  <c r="S187" i="1"/>
  <c r="AD187" i="1" s="1"/>
  <c r="S188" i="1"/>
  <c r="S189" i="1"/>
  <c r="S190" i="1"/>
  <c r="AD190" i="1" s="1"/>
  <c r="S191" i="1"/>
  <c r="S192" i="1"/>
  <c r="S193" i="1"/>
  <c r="S194" i="1"/>
  <c r="S195" i="1"/>
  <c r="S196" i="1"/>
  <c r="S197" i="1"/>
  <c r="S198" i="1"/>
  <c r="S199" i="1"/>
  <c r="AD199" i="1" s="1"/>
  <c r="S200" i="1"/>
  <c r="S201" i="1"/>
  <c r="S202" i="1"/>
  <c r="S203" i="1"/>
  <c r="S204" i="1"/>
  <c r="S205" i="1"/>
  <c r="S206" i="1"/>
  <c r="S207" i="1"/>
  <c r="S208" i="1"/>
  <c r="S209" i="1"/>
  <c r="S210" i="1"/>
  <c r="AD210" i="1" s="1"/>
  <c r="S211" i="1"/>
  <c r="AD211" i="1" s="1"/>
  <c r="S212" i="1"/>
  <c r="S213" i="1"/>
  <c r="S214" i="1"/>
  <c r="S215" i="1"/>
  <c r="S216" i="1"/>
  <c r="S217" i="1"/>
  <c r="S218" i="1"/>
  <c r="S219" i="1"/>
  <c r="S220" i="1"/>
  <c r="S221" i="1"/>
  <c r="AJ221" i="1" s="1"/>
  <c r="S222" i="1"/>
  <c r="S223" i="1"/>
  <c r="S224" i="1"/>
  <c r="S225" i="1"/>
  <c r="S226" i="1"/>
  <c r="AD226" i="1" s="1"/>
  <c r="S227" i="1"/>
  <c r="S228" i="1"/>
  <c r="S229" i="1"/>
  <c r="S230" i="1"/>
  <c r="S231" i="1"/>
  <c r="S232" i="1"/>
  <c r="S233" i="1"/>
  <c r="S234" i="1"/>
  <c r="AD234" i="1" s="1"/>
  <c r="S235" i="1"/>
  <c r="S236" i="1"/>
  <c r="S237" i="1"/>
  <c r="S238" i="1"/>
  <c r="S239" i="1"/>
  <c r="AD239" i="1" s="1"/>
  <c r="S240" i="1"/>
  <c r="S241" i="1"/>
  <c r="S242" i="1"/>
  <c r="S243" i="1"/>
  <c r="S244" i="1"/>
  <c r="S245" i="1"/>
  <c r="S246" i="1"/>
  <c r="S247" i="1"/>
  <c r="S248" i="1"/>
  <c r="S249" i="1"/>
  <c r="S250" i="1"/>
  <c r="S251" i="1"/>
  <c r="S252" i="1"/>
  <c r="S253" i="1"/>
  <c r="S254" i="1"/>
  <c r="S255" i="1"/>
  <c r="AD255" i="1" s="1"/>
  <c r="S256" i="1"/>
  <c r="S257" i="1"/>
  <c r="S258" i="1"/>
  <c r="S259" i="1"/>
  <c r="AD259" i="1" s="1"/>
  <c r="S260" i="1"/>
  <c r="S261" i="1"/>
  <c r="S262" i="1"/>
  <c r="AD262" i="1" s="1"/>
  <c r="S263" i="1"/>
  <c r="S264" i="1"/>
  <c r="S265" i="1"/>
  <c r="S266" i="1"/>
  <c r="AD266" i="1" s="1"/>
  <c r="S267" i="1"/>
  <c r="S268" i="1"/>
  <c r="S269" i="1"/>
  <c r="S270" i="1"/>
  <c r="S271" i="1"/>
  <c r="S272" i="1"/>
  <c r="S273" i="1"/>
  <c r="S274" i="1"/>
  <c r="S275" i="1"/>
  <c r="S276" i="1"/>
  <c r="S277" i="1"/>
  <c r="S278" i="1"/>
  <c r="S279" i="1"/>
  <c r="S280" i="1"/>
  <c r="S281" i="1"/>
  <c r="S282" i="1"/>
  <c r="S283" i="1"/>
  <c r="S284" i="1"/>
  <c r="S285" i="1"/>
  <c r="AJ285" i="1" s="1"/>
  <c r="S286" i="1"/>
  <c r="AD286" i="1" s="1"/>
  <c r="S287" i="1"/>
  <c r="S288" i="1"/>
  <c r="S289" i="1"/>
  <c r="S290" i="1"/>
  <c r="S291" i="1"/>
  <c r="AD291" i="1" s="1"/>
  <c r="S292" i="1"/>
  <c r="S293" i="1"/>
  <c r="S294" i="1"/>
  <c r="S3" i="1"/>
  <c r="S4" i="1"/>
  <c r="S5" i="1"/>
  <c r="S6" i="1"/>
  <c r="S7" i="1"/>
  <c r="S8" i="1"/>
  <c r="S9" i="1"/>
  <c r="S2" i="1"/>
  <c r="AJ224" i="1" l="1"/>
  <c r="AD75" i="1"/>
  <c r="AJ64" i="1"/>
  <c r="AK64" i="1" s="1"/>
  <c r="AD50" i="1"/>
  <c r="AJ48" i="1"/>
  <c r="AK48" i="1" s="1"/>
  <c r="AD35" i="1"/>
  <c r="AJ32" i="1"/>
  <c r="AK32" i="1" s="1"/>
  <c r="AD27" i="1"/>
  <c r="AD19" i="1"/>
  <c r="AD18" i="1"/>
  <c r="AJ16" i="1"/>
  <c r="AK16" i="1" s="1"/>
  <c r="AD2" i="1"/>
  <c r="AD6" i="1"/>
  <c r="AJ6" i="1"/>
  <c r="AK6" i="1" s="1"/>
  <c r="AD290" i="1"/>
  <c r="AJ290" i="1"/>
  <c r="AD282" i="1"/>
  <c r="AJ282" i="1"/>
  <c r="AD274" i="1"/>
  <c r="AJ274" i="1"/>
  <c r="AD270" i="1"/>
  <c r="AJ270" i="1"/>
  <c r="AD230" i="1"/>
  <c r="AJ230" i="1"/>
  <c r="AD218" i="1"/>
  <c r="AJ218" i="1"/>
  <c r="AD198" i="1"/>
  <c r="AJ198" i="1"/>
  <c r="AD7" i="1"/>
  <c r="AJ7" i="1"/>
  <c r="AK7" i="1" s="1"/>
  <c r="AD3" i="1"/>
  <c r="AE3" i="1" s="1"/>
  <c r="AJ3" i="1"/>
  <c r="AD287" i="1"/>
  <c r="AJ287" i="1"/>
  <c r="AD283" i="1"/>
  <c r="AJ283" i="1"/>
  <c r="AD279" i="1"/>
  <c r="AJ279" i="1"/>
  <c r="AD275" i="1"/>
  <c r="AJ275" i="1"/>
  <c r="AD271" i="1"/>
  <c r="AJ271" i="1"/>
  <c r="AD267" i="1"/>
  <c r="AJ267" i="1"/>
  <c r="AD263" i="1"/>
  <c r="AJ263" i="1"/>
  <c r="AD251" i="1"/>
  <c r="AJ251" i="1"/>
  <c r="AD247" i="1"/>
  <c r="AJ247" i="1"/>
  <c r="AD243" i="1"/>
  <c r="AJ243" i="1"/>
  <c r="AD235" i="1"/>
  <c r="AJ235" i="1"/>
  <c r="AD231" i="1"/>
  <c r="AJ231" i="1"/>
  <c r="AD227" i="1"/>
  <c r="AJ227" i="1"/>
  <c r="AD223" i="1"/>
  <c r="AJ223" i="1"/>
  <c r="AD219" i="1"/>
  <c r="AJ219" i="1"/>
  <c r="AD215" i="1"/>
  <c r="AJ215" i="1"/>
  <c r="AD207" i="1"/>
  <c r="AJ207" i="1"/>
  <c r="AD203" i="1"/>
  <c r="AJ203" i="1"/>
  <c r="AD195" i="1"/>
  <c r="AJ195" i="1"/>
  <c r="AD191" i="1"/>
  <c r="AJ191" i="1"/>
  <c r="AD183" i="1"/>
  <c r="AJ183" i="1"/>
  <c r="AD179" i="1"/>
  <c r="AJ179" i="1"/>
  <c r="AD171" i="1"/>
  <c r="AJ171" i="1"/>
  <c r="AD167" i="1"/>
  <c r="AJ167" i="1"/>
  <c r="AD163" i="1"/>
  <c r="AJ163" i="1"/>
  <c r="AD159" i="1"/>
  <c r="AJ159" i="1"/>
  <c r="AD155" i="1"/>
  <c r="AJ155" i="1"/>
  <c r="AD151" i="1"/>
  <c r="AJ151" i="1"/>
  <c r="AD143" i="1"/>
  <c r="AJ143" i="1"/>
  <c r="AD135" i="1"/>
  <c r="AJ135" i="1"/>
  <c r="AD127" i="1"/>
  <c r="AJ127" i="1"/>
  <c r="AD123" i="1"/>
  <c r="AJ123" i="1"/>
  <c r="AD119" i="1"/>
  <c r="AJ119" i="1"/>
  <c r="AD115" i="1"/>
  <c r="AJ115" i="1"/>
  <c r="AD111" i="1"/>
  <c r="AJ111" i="1"/>
  <c r="AD107" i="1"/>
  <c r="AJ107" i="1"/>
  <c r="AD103" i="1"/>
  <c r="AJ103" i="1"/>
  <c r="AD95" i="1"/>
  <c r="AJ95" i="1"/>
  <c r="AD87" i="1"/>
  <c r="AJ87" i="1"/>
  <c r="AD83" i="1"/>
  <c r="AJ83" i="1"/>
  <c r="AD79" i="1"/>
  <c r="AJ79" i="1"/>
  <c r="AD71" i="1"/>
  <c r="AJ71" i="1"/>
  <c r="AK71" i="1" s="1"/>
  <c r="AD67" i="1"/>
  <c r="AJ67" i="1"/>
  <c r="AK67" i="1" s="1"/>
  <c r="AD63" i="1"/>
  <c r="AJ63" i="1"/>
  <c r="AK63" i="1" s="1"/>
  <c r="AD55" i="1"/>
  <c r="AJ55" i="1"/>
  <c r="AK55" i="1" s="1"/>
  <c r="AD51" i="1"/>
  <c r="AJ51" i="1"/>
  <c r="AK51" i="1" s="1"/>
  <c r="AD47" i="1"/>
  <c r="AJ47" i="1"/>
  <c r="AK47" i="1" s="1"/>
  <c r="AD43" i="1"/>
  <c r="AJ43" i="1"/>
  <c r="AK43" i="1" s="1"/>
  <c r="AD39" i="1"/>
  <c r="AJ39" i="1"/>
  <c r="AK39" i="1" s="1"/>
  <c r="AD31" i="1"/>
  <c r="AJ31" i="1"/>
  <c r="AK31" i="1" s="1"/>
  <c r="AD23" i="1"/>
  <c r="AJ23" i="1"/>
  <c r="AK23" i="1" s="1"/>
  <c r="AD15" i="1"/>
  <c r="AJ15" i="1"/>
  <c r="AK15" i="1" s="1"/>
  <c r="AD11" i="1"/>
  <c r="AJ11" i="1"/>
  <c r="AK11" i="1" s="1"/>
  <c r="AJ262" i="1"/>
  <c r="AJ99" i="1"/>
  <c r="AJ255" i="1"/>
  <c r="AJ50" i="1"/>
  <c r="AK50" i="1" s="1"/>
  <c r="AJ114" i="1"/>
  <c r="AJ190" i="1"/>
  <c r="AJ75" i="1"/>
  <c r="AK75" i="1" s="1"/>
  <c r="AJ2" i="1"/>
  <c r="AJ91" i="1"/>
  <c r="AD294" i="1"/>
  <c r="AJ294" i="1"/>
  <c r="AD254" i="1"/>
  <c r="AJ254" i="1"/>
  <c r="AD242" i="1"/>
  <c r="AJ242" i="1"/>
  <c r="AD202" i="1"/>
  <c r="AJ202" i="1"/>
  <c r="AD194" i="1"/>
  <c r="AJ194" i="1"/>
  <c r="AD186" i="1"/>
  <c r="AJ186" i="1"/>
  <c r="AD154" i="1"/>
  <c r="AJ154" i="1"/>
  <c r="AD150" i="1"/>
  <c r="AJ150" i="1"/>
  <c r="AD138" i="1"/>
  <c r="AJ138" i="1"/>
  <c r="AD106" i="1"/>
  <c r="AJ106" i="1"/>
  <c r="AD102" i="1"/>
  <c r="AJ102" i="1"/>
  <c r="AD94" i="1"/>
  <c r="AJ94" i="1"/>
  <c r="AD90" i="1"/>
  <c r="AJ90" i="1"/>
  <c r="AD86" i="1"/>
  <c r="AJ86" i="1"/>
  <c r="AD70" i="1"/>
  <c r="AJ70" i="1"/>
  <c r="AK70" i="1" s="1"/>
  <c r="AJ286" i="1"/>
  <c r="AD9" i="1"/>
  <c r="AE9" i="1" s="1"/>
  <c r="AJ9" i="1"/>
  <c r="AD289" i="1"/>
  <c r="AJ289" i="1"/>
  <c r="AD269" i="1"/>
  <c r="AD253" i="1"/>
  <c r="AD241" i="1"/>
  <c r="AJ241" i="1"/>
  <c r="AD229" i="1"/>
  <c r="AJ229" i="1"/>
  <c r="AD217" i="1"/>
  <c r="AJ217" i="1"/>
  <c r="AD209" i="1"/>
  <c r="AJ209" i="1"/>
  <c r="AD189" i="1"/>
  <c r="AD173" i="1"/>
  <c r="AD161" i="1"/>
  <c r="AJ161" i="1"/>
  <c r="AD153" i="1"/>
  <c r="AJ153" i="1"/>
  <c r="AD145" i="1"/>
  <c r="AJ121" i="1"/>
  <c r="AJ97" i="1"/>
  <c r="AJ89" i="1"/>
  <c r="AJ73" i="1"/>
  <c r="AK73" i="1" s="1"/>
  <c r="AJ65" i="1"/>
  <c r="AK65" i="1" s="1"/>
  <c r="AJ57" i="1"/>
  <c r="AK57" i="1" s="1"/>
  <c r="AJ49" i="1"/>
  <c r="AK49" i="1" s="1"/>
  <c r="AJ41" i="1"/>
  <c r="AK41" i="1" s="1"/>
  <c r="AJ33" i="1"/>
  <c r="AK33" i="1" s="1"/>
  <c r="AJ25" i="1"/>
  <c r="AK25" i="1" s="1"/>
  <c r="AJ189" i="1"/>
  <c r="AJ253" i="1"/>
  <c r="AJ210" i="1"/>
  <c r="AJ27" i="1"/>
  <c r="AK27" i="1" s="1"/>
  <c r="AJ175" i="1"/>
  <c r="AJ18" i="1"/>
  <c r="AK18" i="1" s="1"/>
  <c r="AJ82" i="1"/>
  <c r="AJ146" i="1"/>
  <c r="AJ266" i="1"/>
  <c r="AJ187" i="1"/>
  <c r="AJ199" i="1"/>
  <c r="AD278" i="1"/>
  <c r="AJ278" i="1"/>
  <c r="AD258" i="1"/>
  <c r="AJ258" i="1"/>
  <c r="AD250" i="1"/>
  <c r="AJ250" i="1"/>
  <c r="AD246" i="1"/>
  <c r="AJ246" i="1"/>
  <c r="AD238" i="1"/>
  <c r="AJ238" i="1"/>
  <c r="AD222" i="1"/>
  <c r="AJ222" i="1"/>
  <c r="AD214" i="1"/>
  <c r="AJ214" i="1"/>
  <c r="AD206" i="1"/>
  <c r="AJ206" i="1"/>
  <c r="AD182" i="1"/>
  <c r="AJ182" i="1"/>
  <c r="AD174" i="1"/>
  <c r="AJ174" i="1"/>
  <c r="AD170" i="1"/>
  <c r="AJ170" i="1"/>
  <c r="AD166" i="1"/>
  <c r="AJ166" i="1"/>
  <c r="AD158" i="1"/>
  <c r="AJ158" i="1"/>
  <c r="AD142" i="1"/>
  <c r="AJ142" i="1"/>
  <c r="AD134" i="1"/>
  <c r="AJ134" i="1"/>
  <c r="AD126" i="1"/>
  <c r="AJ126" i="1"/>
  <c r="AD122" i="1"/>
  <c r="AJ122" i="1"/>
  <c r="AD118" i="1"/>
  <c r="AJ118" i="1"/>
  <c r="AD110" i="1"/>
  <c r="AJ110" i="1"/>
  <c r="AD78" i="1"/>
  <c r="AJ78" i="1"/>
  <c r="AD74" i="1"/>
  <c r="AJ74" i="1"/>
  <c r="AK74" i="1" s="1"/>
  <c r="AD62" i="1"/>
  <c r="AJ62" i="1"/>
  <c r="AK62" i="1" s="1"/>
  <c r="AD58" i="1"/>
  <c r="AJ58" i="1"/>
  <c r="AK58" i="1" s="1"/>
  <c r="AD54" i="1"/>
  <c r="AJ54" i="1"/>
  <c r="AK54" i="1" s="1"/>
  <c r="AD46" i="1"/>
  <c r="AJ46" i="1"/>
  <c r="AK46" i="1" s="1"/>
  <c r="AD42" i="1"/>
  <c r="AJ42" i="1"/>
  <c r="AK42" i="1" s="1"/>
  <c r="AD38" i="1"/>
  <c r="AJ38" i="1"/>
  <c r="AK38" i="1" s="1"/>
  <c r="AD30" i="1"/>
  <c r="AJ30" i="1"/>
  <c r="AD26" i="1"/>
  <c r="AJ26" i="1"/>
  <c r="AK26" i="1" s="1"/>
  <c r="AD22" i="1"/>
  <c r="AJ22" i="1"/>
  <c r="AK22" i="1" s="1"/>
  <c r="AD14" i="1"/>
  <c r="AJ14" i="1"/>
  <c r="AK14" i="1" s="1"/>
  <c r="AD10" i="1"/>
  <c r="AJ10" i="1"/>
  <c r="AK10" i="1" s="1"/>
  <c r="AJ178" i="1"/>
  <c r="AJ139" i="1"/>
  <c r="AJ291" i="1"/>
  <c r="AJ66" i="1"/>
  <c r="AJ130" i="1"/>
  <c r="AJ226" i="1"/>
  <c r="AJ131" i="1"/>
  <c r="AJ147" i="1"/>
  <c r="AD5" i="1"/>
  <c r="AJ5" i="1"/>
  <c r="AD293" i="1"/>
  <c r="AJ293" i="1"/>
  <c r="AD285" i="1"/>
  <c r="AD281" i="1"/>
  <c r="AJ281" i="1"/>
  <c r="AD277" i="1"/>
  <c r="AJ277" i="1"/>
  <c r="AD273" i="1"/>
  <c r="AJ273" i="1"/>
  <c r="AD265" i="1"/>
  <c r="AJ265" i="1"/>
  <c r="AD261" i="1"/>
  <c r="AJ261" i="1"/>
  <c r="AD257" i="1"/>
  <c r="AJ257" i="1"/>
  <c r="AD249" i="1"/>
  <c r="AJ249" i="1"/>
  <c r="AD245" i="1"/>
  <c r="AJ245" i="1"/>
  <c r="AD237" i="1"/>
  <c r="AD233" i="1"/>
  <c r="AJ233" i="1"/>
  <c r="AD225" i="1"/>
  <c r="AJ225" i="1"/>
  <c r="AD221" i="1"/>
  <c r="AD213" i="1"/>
  <c r="AJ213" i="1"/>
  <c r="AD205" i="1"/>
  <c r="AD201" i="1"/>
  <c r="AJ201" i="1"/>
  <c r="AD197" i="1"/>
  <c r="AJ197" i="1"/>
  <c r="AD193" i="1"/>
  <c r="AJ193" i="1"/>
  <c r="AD185" i="1"/>
  <c r="AJ185" i="1"/>
  <c r="AD181" i="1"/>
  <c r="AJ181" i="1"/>
  <c r="AD177" i="1"/>
  <c r="AJ177" i="1"/>
  <c r="AD169" i="1"/>
  <c r="AJ169" i="1"/>
  <c r="AD165" i="1"/>
  <c r="AJ165" i="1"/>
  <c r="AD157" i="1"/>
  <c r="AD149" i="1"/>
  <c r="AJ149" i="1"/>
  <c r="AJ137" i="1"/>
  <c r="AJ129" i="1"/>
  <c r="AJ105" i="1"/>
  <c r="AJ81" i="1"/>
  <c r="AJ4" i="1"/>
  <c r="AJ292" i="1"/>
  <c r="AJ284" i="1"/>
  <c r="AJ276" i="1"/>
  <c r="AJ268" i="1"/>
  <c r="AJ260" i="1"/>
  <c r="AJ252" i="1"/>
  <c r="AJ244" i="1"/>
  <c r="AJ236" i="1"/>
  <c r="AJ228" i="1"/>
  <c r="AJ220" i="1"/>
  <c r="AJ212" i="1"/>
  <c r="AJ204" i="1"/>
  <c r="AJ196" i="1"/>
  <c r="AJ188" i="1"/>
  <c r="AJ180" i="1"/>
  <c r="AJ172" i="1"/>
  <c r="AJ164" i="1"/>
  <c r="AJ156" i="1"/>
  <c r="AJ148" i="1"/>
  <c r="AJ140" i="1"/>
  <c r="AJ132" i="1"/>
  <c r="AJ124" i="1"/>
  <c r="AJ116" i="1"/>
  <c r="AJ108" i="1"/>
  <c r="AJ100" i="1"/>
  <c r="AJ92" i="1"/>
  <c r="AJ84" i="1"/>
  <c r="AJ76" i="1"/>
  <c r="AJ68" i="1"/>
  <c r="AK68" i="1" s="1"/>
  <c r="AJ60" i="1"/>
  <c r="AK60" i="1" s="1"/>
  <c r="AJ52" i="1"/>
  <c r="AK52" i="1" s="1"/>
  <c r="AJ44" i="1"/>
  <c r="AK44" i="1" s="1"/>
  <c r="AJ36" i="1"/>
  <c r="AK36" i="1" s="1"/>
  <c r="AJ28" i="1"/>
  <c r="AK28" i="1" s="1"/>
  <c r="AJ20" i="1"/>
  <c r="AK20" i="1" s="1"/>
  <c r="AJ12" i="1"/>
  <c r="AK12" i="1" s="1"/>
  <c r="AJ205" i="1"/>
  <c r="AJ269" i="1"/>
  <c r="AJ234" i="1"/>
  <c r="AJ59" i="1"/>
  <c r="AK59" i="1" s="1"/>
  <c r="AJ211" i="1"/>
  <c r="AJ34" i="1"/>
  <c r="AK34" i="1" s="1"/>
  <c r="AJ98" i="1"/>
  <c r="AJ162" i="1"/>
  <c r="AJ19" i="1"/>
  <c r="AK19" i="1" s="1"/>
  <c r="AJ239" i="1"/>
  <c r="AJ35" i="1"/>
  <c r="AK35" i="1" s="1"/>
  <c r="AJ259" i="1"/>
  <c r="AD137" i="1"/>
  <c r="AD125" i="1"/>
  <c r="AD113" i="1"/>
  <c r="AD101" i="1"/>
  <c r="AD89" i="1"/>
  <c r="AD77" i="1"/>
  <c r="AD69" i="1"/>
  <c r="AD57" i="1"/>
  <c r="AD45" i="1"/>
  <c r="AD29" i="1"/>
  <c r="AD17" i="1"/>
  <c r="AD13" i="1"/>
  <c r="AJ17" i="1"/>
  <c r="AK17" i="1" s="1"/>
  <c r="AJ113" i="1"/>
  <c r="AJ145" i="1"/>
  <c r="AD141" i="1"/>
  <c r="AD133" i="1"/>
  <c r="AD129" i="1"/>
  <c r="AD121" i="1"/>
  <c r="AD117" i="1"/>
  <c r="AD109" i="1"/>
  <c r="AD105" i="1"/>
  <c r="AD97" i="1"/>
  <c r="AD93" i="1"/>
  <c r="AD85" i="1"/>
  <c r="AD81" i="1"/>
  <c r="AD73" i="1"/>
  <c r="AD65" i="1"/>
  <c r="AD61" i="1"/>
  <c r="AD53" i="1"/>
  <c r="AD49" i="1"/>
  <c r="AD41" i="1"/>
  <c r="AD37" i="1"/>
  <c r="AD33" i="1"/>
  <c r="AD25" i="1"/>
  <c r="AD21" i="1"/>
  <c r="AD8" i="1"/>
  <c r="AE8" i="1" s="1"/>
  <c r="AD4" i="1"/>
  <c r="AD292" i="1"/>
  <c r="AD288" i="1"/>
  <c r="AD284" i="1"/>
  <c r="AD280" i="1"/>
  <c r="AD276" i="1"/>
  <c r="AD272" i="1"/>
  <c r="AD268" i="1"/>
  <c r="AD264" i="1"/>
  <c r="AD260" i="1"/>
  <c r="AD256" i="1"/>
  <c r="AD252" i="1"/>
  <c r="AD248" i="1"/>
  <c r="AD244" i="1"/>
  <c r="AD240" i="1"/>
  <c r="AD236" i="1"/>
  <c r="AD232" i="1"/>
  <c r="AD228" i="1"/>
  <c r="AD224" i="1"/>
  <c r="AD220" i="1"/>
  <c r="AD216" i="1"/>
  <c r="AD212" i="1"/>
  <c r="AD208" i="1"/>
  <c r="AD204" i="1"/>
  <c r="AD200" i="1"/>
  <c r="AD196" i="1"/>
  <c r="AD192" i="1"/>
  <c r="AD188" i="1"/>
  <c r="AD184" i="1"/>
  <c r="AD180" i="1"/>
  <c r="AD176" i="1"/>
  <c r="AD172" i="1"/>
  <c r="AD168" i="1"/>
  <c r="AD164" i="1"/>
  <c r="AD160" i="1"/>
  <c r="AD156" i="1"/>
  <c r="AD152" i="1"/>
  <c r="AD148" i="1"/>
  <c r="AD144" i="1"/>
  <c r="AD140" i="1"/>
  <c r="AD136" i="1"/>
  <c r="AD132" i="1"/>
  <c r="AD128" i="1"/>
  <c r="AD124" i="1"/>
  <c r="AD120" i="1"/>
  <c r="AD116" i="1"/>
  <c r="AD112" i="1"/>
  <c r="AD108" i="1"/>
  <c r="AD104" i="1"/>
  <c r="AD100" i="1"/>
  <c r="AD96" i="1"/>
  <c r="AD92" i="1"/>
  <c r="AD88" i="1"/>
  <c r="AD84" i="1"/>
  <c r="AD80" i="1"/>
  <c r="AD76" i="1"/>
  <c r="AD72" i="1"/>
  <c r="AD68" i="1"/>
  <c r="AD64" i="1"/>
  <c r="AD60" i="1"/>
  <c r="AD56" i="1"/>
  <c r="AD52" i="1"/>
  <c r="AD48" i="1"/>
  <c r="AD44" i="1"/>
  <c r="AD40" i="1"/>
  <c r="AD36" i="1"/>
  <c r="AD32" i="1"/>
  <c r="AD28" i="1"/>
  <c r="AD24" i="1"/>
  <c r="AD20" i="1"/>
  <c r="AD16" i="1"/>
  <c r="AD12" i="1"/>
  <c r="AJ21" i="1"/>
  <c r="AK21" i="1" s="1"/>
  <c r="AJ37" i="1"/>
  <c r="AK37" i="1" s="1"/>
  <c r="AJ53" i="1"/>
  <c r="AK53" i="1" s="1"/>
  <c r="AJ69" i="1"/>
  <c r="AK69" i="1" s="1"/>
  <c r="AJ85" i="1"/>
  <c r="AJ101" i="1"/>
  <c r="AJ117" i="1"/>
  <c r="AJ133" i="1"/>
  <c r="AJ8" i="1"/>
  <c r="AJ24" i="1"/>
  <c r="AK24" i="1" s="1"/>
  <c r="AJ40" i="1"/>
  <c r="AK40" i="1" s="1"/>
  <c r="AJ56" i="1"/>
  <c r="AK56" i="1" s="1"/>
  <c r="AJ72" i="1"/>
  <c r="AK72" i="1" s="1"/>
  <c r="AJ88" i="1"/>
  <c r="AJ104" i="1"/>
  <c r="AJ120" i="1"/>
  <c r="AJ136" i="1"/>
  <c r="AJ152" i="1"/>
  <c r="AJ168" i="1"/>
  <c r="AJ184" i="1"/>
  <c r="AJ200" i="1"/>
  <c r="AJ216" i="1"/>
  <c r="AJ232" i="1"/>
  <c r="AJ248" i="1"/>
  <c r="AJ264" i="1"/>
  <c r="AJ280" i="1"/>
  <c r="AK2" i="1"/>
  <c r="AK66" i="1"/>
  <c r="AK30" i="1"/>
  <c r="AK5" i="1"/>
  <c r="AK45" i="1"/>
  <c r="AK29" i="1"/>
  <c r="AK4" i="1"/>
  <c r="AE76" i="1"/>
</calcChain>
</file>

<file path=xl/sharedStrings.xml><?xml version="1.0" encoding="utf-8"?>
<sst xmlns="http://schemas.openxmlformats.org/spreadsheetml/2006/main" count="3769" uniqueCount="1146">
  <si>
    <t>GvFondsID</t>
  </si>
  <si>
    <t>NameKurz</t>
  </si>
  <si>
    <t>NameLang</t>
  </si>
  <si>
    <t>Creator</t>
  </si>
  <si>
    <t>Created</t>
  </si>
  <si>
    <t>Modifier</t>
  </si>
  <si>
    <t>Modified</t>
  </si>
  <si>
    <t>GvFondsTS</t>
  </si>
  <si>
    <t>NULL</t>
  </si>
  <si>
    <t>Für komplizierte Fälle, die nicht mit FLB und externen Stiftungen gelöst werden können.</t>
  </si>
  <si>
    <t>Behinderungsbedingte Autoanschaffungen. Max. Fr. 5'000.-. Erst, wenn FLB und externe Quellen ausgeschöpft.</t>
  </si>
  <si>
    <t>FLB-Schweiz</t>
  </si>
  <si>
    <t>Göhner-Stiftung, Ernst</t>
  </si>
  <si>
    <t>Ernst Göhner-Stiftung</t>
  </si>
  <si>
    <t>Love Ride Switzerland</t>
  </si>
  <si>
    <t>Ältere Behinderte, Fonds für</t>
  </si>
  <si>
    <t>Fonds für "ältere" Behinderte</t>
  </si>
  <si>
    <t>FLB-Kanton ZH</t>
  </si>
  <si>
    <t>Patenschaften ZH</t>
  </si>
  <si>
    <t>Loisirs, fonds</t>
  </si>
  <si>
    <t>Fonds loisirs</t>
  </si>
  <si>
    <t>PAH-Canton VD</t>
  </si>
  <si>
    <t>Parrainages VD</t>
  </si>
  <si>
    <t>Arnold, Erbengemeinschaft, für CM-Kinder</t>
  </si>
  <si>
    <t>Erbengemeinschaft Arnold für CM-Kinder</t>
  </si>
  <si>
    <t>FLB-Kanton UR/SZ/ZG</t>
  </si>
  <si>
    <t>Nothilfefonds Inner- Ausserschwyz</t>
  </si>
  <si>
    <t>Patenschaftsfonds UR SZ ZG</t>
  </si>
  <si>
    <t>Audiolesi, fondo</t>
  </si>
  <si>
    <t>Fondo audiolesi</t>
  </si>
  <si>
    <t>Bambini Cerebolesi, fondo</t>
  </si>
  <si>
    <t>Fondo Bambini Cerebolesi</t>
  </si>
  <si>
    <t>Nessi, fondo</t>
  </si>
  <si>
    <t>Fondo nessi</t>
  </si>
  <si>
    <t>Padrinati TI</t>
  </si>
  <si>
    <t>PAH-Cantone TI</t>
  </si>
  <si>
    <t>Peretti, fondo</t>
  </si>
  <si>
    <t>Fondo Peretti</t>
  </si>
  <si>
    <t>Brantomyfonds</t>
  </si>
  <si>
    <t>FLB-Kanton TG/SH</t>
  </si>
  <si>
    <t>Patenschaften TG/SH</t>
  </si>
  <si>
    <t>FLB-Kanton SO</t>
  </si>
  <si>
    <t>KGS Solothurn</t>
  </si>
  <si>
    <t>Patenschaften SO</t>
  </si>
  <si>
    <t>CP Klienten AI</t>
  </si>
  <si>
    <t>FLB-Kanton SG/AI/AR</t>
  </si>
  <si>
    <t>Maier J. und W.</t>
  </si>
  <si>
    <t>Patenschaften SG</t>
  </si>
  <si>
    <t>Adultes, fonds</t>
  </si>
  <si>
    <t>Fonds Adultes</t>
  </si>
  <si>
    <t>Jérémie, fonds</t>
  </si>
  <si>
    <t>Fonds Jérémie</t>
  </si>
  <si>
    <t>Jeunesse, fonds</t>
  </si>
  <si>
    <t>Fonds Jeunesse</t>
  </si>
  <si>
    <t>Prêts, fonds</t>
  </si>
  <si>
    <t>Fonds Prêts</t>
  </si>
  <si>
    <t>FLB-Kanton LU/NW/OW</t>
  </si>
  <si>
    <t>Patenschaften LU-NW-OW</t>
  </si>
  <si>
    <t>Accompagnement à domicile, fonds</t>
  </si>
  <si>
    <t>Fonds Accompagnement à domicile</t>
  </si>
  <si>
    <t>Hofstetter, fonds</t>
  </si>
  <si>
    <t>Fonds Hofstetter</t>
  </si>
  <si>
    <t>PAH-Canton JU</t>
  </si>
  <si>
    <t>Parrainages JU</t>
  </si>
  <si>
    <t>Rhumatisme, ligue jurassienne contre le</t>
  </si>
  <si>
    <t>Ligue jurassienne contre le rhumatisme</t>
  </si>
  <si>
    <t>Caflisch Stiftung, C.+E.</t>
  </si>
  <si>
    <t>C. und E. Caflisch Stiftung</t>
  </si>
  <si>
    <t>Coray, Legat</t>
  </si>
  <si>
    <t>Legat Coray</t>
  </si>
  <si>
    <t>FLB-Kanton GR</t>
  </si>
  <si>
    <t>Patenschaften GR</t>
  </si>
  <si>
    <t>FLB-Kanton GL</t>
  </si>
  <si>
    <t>GGG Kinder und Jugendliche, Fonds für</t>
  </si>
  <si>
    <t>GGG Fonds für Kinder und Jugendliche</t>
  </si>
  <si>
    <t>Patenschaften GL</t>
  </si>
  <si>
    <t>Meuron, fonds</t>
  </si>
  <si>
    <t>Fonds Meuron</t>
  </si>
  <si>
    <t>PAH-Canton GE</t>
  </si>
  <si>
    <t>Parrainages GE</t>
  </si>
  <si>
    <t>Scolarité spéciale, fonds</t>
  </si>
  <si>
    <t>Fonds scolarité spéciale</t>
  </si>
  <si>
    <t>Parrainages FR</t>
  </si>
  <si>
    <t>Drei-König-Fonds</t>
  </si>
  <si>
    <t>FLB-Kanton BS</t>
  </si>
  <si>
    <t>Patenschaften BS</t>
  </si>
  <si>
    <t>Schaub-Fonds, Emma</t>
  </si>
  <si>
    <t>Emma Schaub-Fonds</t>
  </si>
  <si>
    <t>FLB-Kanton BL</t>
  </si>
  <si>
    <t>Mosaik, Fonds, Stiftung</t>
  </si>
  <si>
    <t>Fonds Stiftung Mosaik</t>
  </si>
  <si>
    <t>Für Familien (mindestens 2 Generationen im gleichen Haushalt, eine davon minderjährig oder in Ausbildung).</t>
  </si>
  <si>
    <t>Hilfskredit</t>
  </si>
  <si>
    <t>MpB, Fonds</t>
  </si>
  <si>
    <t>Fonds für Menschen mit psychischer Behinderung</t>
  </si>
  <si>
    <t>Behinderung: Psychische Erkrankung</t>
  </si>
  <si>
    <t>Patenschaften BE</t>
  </si>
  <si>
    <t>Rheumaliga Bern</t>
  </si>
  <si>
    <t>Rosa Roth Fonds</t>
  </si>
  <si>
    <t>Familienfonds</t>
  </si>
  <si>
    <t>Familienfonds der Pro Infirmis Aargau</t>
  </si>
  <si>
    <t>FLB-Kanton AG</t>
  </si>
  <si>
    <t>à Porta-Stiftung, Dr. Stephan</t>
  </si>
  <si>
    <t>Dr. Stephan à Porta-Stiftung</t>
  </si>
  <si>
    <t>Unterstützung von wohltätigen und gemeinnützigen Institutionen</t>
  </si>
  <si>
    <t>Abraham-Stiftung, Kurt</t>
  </si>
  <si>
    <t>Kurt Abraham-Stiftung</t>
  </si>
  <si>
    <t>Hilfe an Körperbehinderte in der Ostschweiz. Der Zweck der Stiftung besteht im besonderen in der Unterstützung mittelloser Patienten der Gebiete Orthopädie und Querschnittlähmung, von geistig Behinderten.</t>
  </si>
  <si>
    <t>Aladdin-Stiftung</t>
  </si>
  <si>
    <t>Familien mit schwerkranken und behinderten Kindern</t>
  </si>
  <si>
    <t>Albisser-Stiftung, H.P.</t>
  </si>
  <si>
    <t>H.P. Albisser-Stiftung</t>
  </si>
  <si>
    <t>Kommunikationsmittel für körperlich und geistig Behinderte</t>
  </si>
  <si>
    <t>Anker Verein für Psychisch Kranke Aargau</t>
  </si>
  <si>
    <t>Unterstützung und Koordination aller Bestrebungen und Projekte zur gesellschaftlichen und  beruflichen Integration v. Menschein mit einer psychischen Krankheit oder Behinderung</t>
  </si>
  <si>
    <t>Appuis aux Ainés, association</t>
  </si>
  <si>
    <t>Association Appuis aux Ainés</t>
  </si>
  <si>
    <t>ASRIM</t>
  </si>
  <si>
    <t>Association de la Suisse Romande et italienne contre les Myopathies</t>
  </si>
  <si>
    <t>Aubry-Kappeler-Stiftung, Louise</t>
  </si>
  <si>
    <t>Louise Aubry-Kappeler-Stiftung</t>
  </si>
  <si>
    <t>Autismus, Stiftung</t>
  </si>
  <si>
    <t>Stiftung Autismus</t>
  </si>
  <si>
    <t>Behinderung: Autismus. Ferien, Therapie, Einzelhilfe.</t>
  </si>
  <si>
    <t>Barbour, fondation</t>
  </si>
  <si>
    <t>Fondation Barbour</t>
  </si>
  <si>
    <t>Barell-Stiftung, C.</t>
  </si>
  <si>
    <t>C. Barell-Stiftung</t>
  </si>
  <si>
    <t>Bäuerlicher Solidaritätsfonds Bern, Stiftung</t>
  </si>
  <si>
    <t>Stiftung bäuerlicher Solidaritätsfonds Bern</t>
  </si>
  <si>
    <t>soll der Landwirtschaft dienen, insbesondere der Entschuldung, Darlehenshilfe</t>
  </si>
  <si>
    <t>Baumann Stiftung, Stefanie und Wolfgang</t>
  </si>
  <si>
    <t>Stefanie und Wolfgang Baumann Stiftung</t>
  </si>
  <si>
    <t>BAZ hilft Not lindern</t>
  </si>
  <si>
    <t>Basler Zeitung hilft Not lindern</t>
  </si>
  <si>
    <t>Bebié Stiftung</t>
  </si>
  <si>
    <t>zh. Fischer Recht/Law Rechtsanwalt, Casinoplatz 8, 3011 Bern.Unterstützung von mittellosen, bedürftigen Menschen in der Stadt Bern</t>
  </si>
  <si>
    <t>Beer Stiftung, Geschwister Albert und Ida</t>
  </si>
  <si>
    <t>Geschwister Albert und Ida Beer Stiftung</t>
  </si>
  <si>
    <t>Unterstützung bedürftiger, im Kanton Zürich wohnender Einzelpersonen</t>
  </si>
  <si>
    <t>Benes Fonds, Maria</t>
  </si>
  <si>
    <t>Maria Benes Fonds</t>
  </si>
  <si>
    <t>Für bedürftige Familien im Kanton Luzern</t>
  </si>
  <si>
    <t>Berghilfe, Schweizer</t>
  </si>
  <si>
    <t>Schweizer Berghilfe</t>
  </si>
  <si>
    <t>Alle Behinderungen. Beschränkt auf Menschen im Berggebiet, besonders Landwirtschaft, Gewerbe</t>
  </si>
  <si>
    <t>Bernays-Richard Stiftung, Alfred und Gertrud</t>
  </si>
  <si>
    <t>Alfred und Gertrud Bernays-Richard-Stiftung</t>
  </si>
  <si>
    <t>Körperliche und geistige Behinderungen, Leistungen an berufliche Eingliederung</t>
  </si>
  <si>
    <t>Bersinger Stiftung</t>
  </si>
  <si>
    <t>von der Frauenzentrale des Kantons St. Gallen verwaltet</t>
  </si>
  <si>
    <t>Bischofberger Stiftung, Jacques</t>
  </si>
  <si>
    <t>Stiftung Jacques Bischofberger</t>
  </si>
  <si>
    <t>Unterstützung und Förderung wohltätiger Institutionen</t>
  </si>
  <si>
    <t>Bloch-Hauser-Stiftung, Felix</t>
  </si>
  <si>
    <t>Felix Bloch-Hauser-Stiftung</t>
  </si>
  <si>
    <t>Blüchert Stiftung, Walter F.</t>
  </si>
  <si>
    <t>Walter F. Blüchert Stiftung</t>
  </si>
  <si>
    <t>Ausschliesslich und direkte Unterstützung von minderbemittelten Einzelpers. auch in Alters- und Pflegeheimen, die infolge ihres körpelichen oder geistigen Zustandes oder ihrer wirtschaftlichen Not dringend der Hilfe bedürfen.</t>
  </si>
  <si>
    <t>Bock Stiftung, Martha</t>
  </si>
  <si>
    <t>Martha Bock Stiftung</t>
  </si>
  <si>
    <t>Unterstützung von im Kanton Zürich wohnhaften bedürftigen reformierten Betagten und Behinderten</t>
  </si>
  <si>
    <t>Bolle Stiftung, Martin und Agnes</t>
  </si>
  <si>
    <t>Martin &amp; Agnes Bolle Stiftung</t>
  </si>
  <si>
    <t>Beitrag an Institutionen, die sich mit Blinden, CP, Geistigbehinderten und verhaltensauffälligen Kindern befassen</t>
  </si>
  <si>
    <t>Boner Stiftung</t>
  </si>
  <si>
    <t>Boner Stiftung für Kunst und Kultur</t>
  </si>
  <si>
    <t>u.a. Unterstützung von sozialen Werken und notleidenden Personen im Kanton Graubünden</t>
  </si>
  <si>
    <t>Bonna-Rapin fondation, Berthe</t>
  </si>
  <si>
    <t>Fondation Berthe Bonna-Rapin</t>
  </si>
  <si>
    <t>Brändli-Stiftung, Walter, Ruedi und Emma</t>
  </si>
  <si>
    <t>Walter, Ruedi und Emma Brändli-Stiftung</t>
  </si>
  <si>
    <t>Behinderung: Ohne geistige oder psych. Behinderung. Bis 30jährig.</t>
  </si>
  <si>
    <t>Brenn-Buri, Stiftung, Dr. Hans und Lydia</t>
  </si>
  <si>
    <t>Stiftung Dr. Hans und Lydia Brenn-Buri</t>
  </si>
  <si>
    <t>Für Parkinsonpatienten</t>
  </si>
  <si>
    <t>Brennwald-Schmid Fonds, Emil</t>
  </si>
  <si>
    <t>Emil Brennwald-Schmid Fonds</t>
  </si>
  <si>
    <t>Beiträge an Kinder schweizerischer Nationalität, für welche infolge geistiger, psychischer oder körperlicher Invalidität, Krankheit oder Unfall besondere ärztlich oder heilpädagogisch allgemein anerkannte Auslagen entstehen,... Dabei sind in erster Linie die Bewohner der Berggemeinden zu berücksichtigen.</t>
  </si>
  <si>
    <t>Bruderer-Schwendener, U., Nachlass</t>
  </si>
  <si>
    <t>Nachlass U. Bruderer-Schwendener</t>
  </si>
  <si>
    <t>Finanzierung nur von konkreten Projekten für körperlich oder geistig behinderte Kinder und Jugendliche, so auch für Aus- und Weiterbildungen</t>
  </si>
  <si>
    <t>Bucher-Gossweiler-Stiftung, Anna und Paul</t>
  </si>
  <si>
    <t>Anna und Paul Bucher-Gossweiler-Stiftung</t>
  </si>
  <si>
    <t>In erster Linie soll landwirtschaftliches Dienstpersonal unterstützt werden, das durch Alter, Krankheit, Invalidität oder sonstwie in der Erwerbsfähigkeit beschränkt ist, sowie frühere selbständige Landwirte, betagte und bedürftigte Kleinbauern und deren Familien, welche durch unverschuldete Ereignisse in Bedrängnis geraten sind.</t>
  </si>
  <si>
    <t>Bucher-Stiftung, Margarite</t>
  </si>
  <si>
    <t>Margarite Bucher-Stiftung</t>
  </si>
  <si>
    <t>Unterstützung von wohltätigen Institutionen</t>
  </si>
  <si>
    <t>Buchmann-Kollbrunner-Stiftung</t>
  </si>
  <si>
    <t>Unterstützung von körperlich oder geistig behinderten Personen im Kanton Zürich</t>
  </si>
  <si>
    <t>Burkhard-Stiftung, Marianne</t>
  </si>
  <si>
    <t>Marianne Burkhard-Stiftung</t>
  </si>
  <si>
    <t>Schwer kranke/geschädigte Kinder und deren Eltern oder Betreuer</t>
  </si>
  <si>
    <t>Büttner-Stiftung, Franz und Verena</t>
  </si>
  <si>
    <t>Franz und Verena Büttner-Stiftung</t>
  </si>
  <si>
    <t>Bezweckt die Unterstützung von Schwergeschädigten</t>
  </si>
  <si>
    <t>Caritas, Region</t>
  </si>
  <si>
    <t>Alle Behinderungen. Sich an die zuständige Regionalstelle wenden. Regional unterschiedliche Direkthilfe-Leistungen. Einzelne Regionen leisten keine finanzielle Direkthilfe.</t>
  </si>
  <si>
    <t>Casal Bernard, Stiftung</t>
  </si>
  <si>
    <t>Stiftung Casal Bernhard</t>
  </si>
  <si>
    <t>Nur Bündner</t>
  </si>
  <si>
    <t>Cassinelli-Vogel-Stiftung</t>
  </si>
  <si>
    <t>Einmalige Beiträge zur Überbrückung vorübergehender Notlage</t>
  </si>
  <si>
    <t>Casty-Buchmann, Stiftung</t>
  </si>
  <si>
    <t>Stiftung Casty-Buchmann</t>
  </si>
  <si>
    <t>Nur ganz definierte Vergabungen</t>
  </si>
  <si>
    <t>Cattori-Stuern, fondazioni, Lorenzo e Elsa</t>
  </si>
  <si>
    <t>Fondazione Lorenzo e Elsa Cattori e Stuern</t>
  </si>
  <si>
    <t>Cerebral Gelähmte Basel, Stiftung für</t>
  </si>
  <si>
    <t>Stiftung für cerebral Gelähmte Basel</t>
  </si>
  <si>
    <t>Cerebral, Stiftung</t>
  </si>
  <si>
    <t>Stiftung Cerebral</t>
  </si>
  <si>
    <t>Behinderungen: Cerebral, spina bifida, Muskeldystrophie. Nur, wenn 40% eigene PI Mittel eingesetzt werden. Autos max. Fr. 3000.-</t>
  </si>
  <si>
    <t>Comedia Schweiz</t>
  </si>
  <si>
    <t>Für Mitglieder der Gewerkschaft. Max. Fr. 1'500.-</t>
  </si>
  <si>
    <t>Conférences de St-Vincent de Paul</t>
  </si>
  <si>
    <t>Coop Patenschaft für Berggebiete</t>
  </si>
  <si>
    <t>Patenschaft Coop für Berggebiete</t>
  </si>
  <si>
    <t>Bergbevölkerung Zonen I - IV</t>
  </si>
  <si>
    <t>Coray-Stiftung, Dr. med. Albert</t>
  </si>
  <si>
    <t>Dr. med. Albert Coray-Stiftung</t>
  </si>
  <si>
    <t>Unterstützung von kranken und pflegebedürftigen Kindern bei auswärtiger Hospitalisation</t>
  </si>
  <si>
    <t>das behinderte Kind, Stiftung für</t>
  </si>
  <si>
    <t>Stiftung für das behinderte Kind</t>
  </si>
  <si>
    <t>www.behinderteskind.ch. Förderung und Unterstützung aller Art im Interesse und zum Nutzen von geistig und organisch behinderten Kindern in der CH</t>
  </si>
  <si>
    <t>Das Leben meistern, Stiftung</t>
  </si>
  <si>
    <t>Stiftung "Das Leben meistern"</t>
  </si>
  <si>
    <t>Schweizer Familien ab 3 Kindern</t>
  </si>
  <si>
    <t>Denk an mich, Stiftung</t>
  </si>
  <si>
    <t>Stiftung "Denk an mich"</t>
  </si>
  <si>
    <t>Ferien für geistig / körperlich behinderte und ihre Angehörigen</t>
  </si>
  <si>
    <t>Désendettement, fondation genevoise de,</t>
  </si>
  <si>
    <t>Fondation genevoise de désendettement</t>
  </si>
  <si>
    <t>Diakonie-Rappen</t>
  </si>
  <si>
    <t>Unterstützung in Notsituationen</t>
  </si>
  <si>
    <t>Dreifuss-Stiftung, Theodor und Bernhard</t>
  </si>
  <si>
    <t>Theodor und Bernhard Dreifuss-Stiftung</t>
  </si>
  <si>
    <t>Unterstützung von bedürftigen alten und/oder gebrechlichen Menschen; Unterstützung in der Erziehung von Not leidenden und bedürftigen Kindern; Förderung der Weiterbildung von jungen Leuten</t>
  </si>
  <si>
    <t>Duvillard, fondation</t>
  </si>
  <si>
    <t>Fondation Duvillard</t>
  </si>
  <si>
    <t>Elsener-Gut Stiftung, Carl und Elise</t>
  </si>
  <si>
    <t>Carl und Elise Elsener-Gut Stiftung</t>
  </si>
  <si>
    <t>Unterstützung von psychich kranken, körperlich und geistig behinderten Menschen.</t>
  </si>
  <si>
    <t>Evangelische Bürgschaftsgenossenschaft</t>
  </si>
  <si>
    <t>Gewähren Darlehen; auch für Schulden</t>
  </si>
  <si>
    <t>Evangelischer Kirchenrat des Kantons GR</t>
  </si>
  <si>
    <t>Angehörige der evang. Landeskirche</t>
  </si>
  <si>
    <t>Evangelischer Waisenhilfsverein, Bündner</t>
  </si>
  <si>
    <t>Bündner evangelischer Waisenhilfsverein</t>
  </si>
  <si>
    <t>Familienhilfe Bern, Stiftung</t>
  </si>
  <si>
    <t>Stiftung Familienhilfe Bern</t>
  </si>
  <si>
    <t>Unterstützung bedrängter Familien mit Kind(ern), minderjährig oder in Ausbildung. Z.B. Überbrückung von Notsituationen (Erholungsaufent-halte, Familienferien, Spitex, Kinderbetreuung), Verbesserung der Lebensqualität (Waschmaschinen, Kinderbetten), Beiträge an Aus- oder Weiterbildungen, soweit Stipendien fehlen. Wenn es um behinderungsbedingte Auslagen geht, muss gut begründet sein, weshalb nicht PI finanzieren kann. Entscheidsitzungen alle 2 Monate; es ist wenig Geld vorhanden.</t>
  </si>
  <si>
    <t>Fischer-Stiftung, Roman</t>
  </si>
  <si>
    <t>Roman-Fischer-Stiftung</t>
  </si>
  <si>
    <t>Für Menschen mit Behinderung, Hilfsmittel für Sehbehinderte  (v.a. Brillen oder med. Kosten)</t>
  </si>
  <si>
    <t>Fontheim-Stiftung, Kurt</t>
  </si>
  <si>
    <t>Kurt Fontheim-Stiftung</t>
  </si>
  <si>
    <t>Förderung der Ausbilung junger Menschen durch Gewähr von Stipendien.</t>
  </si>
  <si>
    <t>Förderung der sozialen Wohnungsvermittlung, Stiftung zur</t>
  </si>
  <si>
    <t>Stiftung zur Förderung der sozialen Wohnungsvermittlung</t>
  </si>
  <si>
    <t>Förderung körperbehinderter Hochbegabter, Stiftung zur</t>
  </si>
  <si>
    <t>Stiftung zur Förderung körperbehinderter Hochbegabter</t>
  </si>
  <si>
    <t>Körper- und sinnesbehinderte Personen, welche nach objektiven Kriterien als begabt gelten. Nur Ausbildungskosten.</t>
  </si>
  <si>
    <t>Fossati fondazione filatropica, Danilo e Luca</t>
  </si>
  <si>
    <t>Fondazione filatropica Danilo e Luca Fossati</t>
  </si>
  <si>
    <t>Fram Stiftung</t>
  </si>
  <si>
    <t>Finanzielle Unterstützung von Kindern und deren Familien in akuten Notlagen, insbesondere zur Entlastung bei schwerstbehinderten Kindern und deren Familie. Wohnsitz in erster Linie der Kanton Bern.</t>
  </si>
  <si>
    <t>Frauen in Not, Fonds, Frauenzentrale Zug</t>
  </si>
  <si>
    <t>Fonds Frauen in Not der Frauenzentrale Zug</t>
  </si>
  <si>
    <t>Freibettenfond der verschiedenen Spitäler</t>
  </si>
  <si>
    <t>Fürsorgefonds Militärpatienten, des Bundes Schweizerischer</t>
  </si>
  <si>
    <t>Fürsorgefonds des Bundes Schweizerischer Militärpatienten</t>
  </si>
  <si>
    <t>Unterstützt bedürftigte Militärpatienten</t>
  </si>
  <si>
    <t>Gademann-Bircher-Stiftung, Lilli</t>
  </si>
  <si>
    <t>Lilli-Gademann-Bircher-Stiftung</t>
  </si>
  <si>
    <t>Unterstützung von Institutionen im erzieherischen, therapeutischen und bildnerischen Bereich</t>
  </si>
  <si>
    <t>Galvanone, fondazione, Elia</t>
  </si>
  <si>
    <t>Fondazione Elia Galvanone</t>
  </si>
  <si>
    <t>Ganz-Murkowsky-Fonds, Ella</t>
  </si>
  <si>
    <t>Ella Ganz-Murkowsky-Fonds</t>
  </si>
  <si>
    <t>Unterstützungs- und Ausbildungskosten an benachteiligte Kinder und Jugendliche bis zum 20. Altersjahr im Kanton Bern</t>
  </si>
  <si>
    <t>Gemeinnützige Gesellschaft, kantonale Organisation</t>
  </si>
  <si>
    <t>Kantonal unterschiedliche Leistungen, zum Teil sogar nach Bezirk</t>
  </si>
  <si>
    <t>Gemeinnützige Gesellschaft, Schweizerische</t>
  </si>
  <si>
    <t>Schweizerische Gemeinnützige Gesellschaft</t>
  </si>
  <si>
    <t>Alle Behinderungen. Diverse Fonds/Stiftungen. Nur für EL- oder Sozialhilfebezüger/innen. Da sonst zur Bedingung gestellt wird, dass Gemeinde/Kanton einen Steuererlass gewährt, bevor das bewilligte Gesuch ausbezahlt wird.</t>
  </si>
  <si>
    <t>Gialdini, fondation, Giovanni et Mariora</t>
  </si>
  <si>
    <t>Fondation Giovanni et Mariora Gialdini</t>
  </si>
  <si>
    <t>Girod, fondation, Dr. Renée</t>
  </si>
  <si>
    <t>Fondation Dr Renée Girod</t>
  </si>
  <si>
    <t>Glückskette</t>
  </si>
  <si>
    <t>Alle Behinderungen. Pro Person max. Fr. 600.-</t>
  </si>
  <si>
    <t>Gotthelfverein, Ämter Aarberg und Erlach</t>
  </si>
  <si>
    <t>Gotthelfverein und Verein für Familienschutz der Ämter Aarberg und Erlach und angrenzenden Gemeinden</t>
  </si>
  <si>
    <t>Kinder, Jugendliche, Familien, welche sich in einem finanziellen Engpass befinden</t>
  </si>
  <si>
    <t>Graber-Brack Stiftung</t>
  </si>
  <si>
    <t>Soziale Stiftung nur für Bezirk Aarau</t>
  </si>
  <si>
    <t>Gschwend-Fonds, Norbert</t>
  </si>
  <si>
    <t>Nobert Gschwend-Fonds</t>
  </si>
  <si>
    <t>für Rheumapatienten Hilfsmittel, ergotherapeutische Massnahmen, Therapien, Erholungsurlaub, Transporthilfe</t>
  </si>
  <si>
    <t>Gürtler-Stiftung, Emil und Beatrice, Schnyder von Wartensee</t>
  </si>
  <si>
    <t>Emil und Beatrice Gürtler-Schnyder von Wartensee Stiftung</t>
  </si>
  <si>
    <t>Einreichen via KGS Bern (Antrag KGL). Alle Behinderungen, ohne Alterseinschränkung</t>
  </si>
  <si>
    <t>Hatt Bucher Stiftung</t>
  </si>
  <si>
    <t>Senioren ab 60 Jahren</t>
  </si>
  <si>
    <t>Häuptli Stiftung, Fanny</t>
  </si>
  <si>
    <t>Fanny Häuptli Stiftung</t>
  </si>
  <si>
    <t>Auszahlungen an Unbemittelte für Gesundheitskuren, welche nicht von der Krankenkasse übernommen werden.</t>
  </si>
  <si>
    <t>Heimgartner-Stiftung, Christian</t>
  </si>
  <si>
    <t>Christian Heimgartner-Stiftung</t>
  </si>
  <si>
    <t>Unterstützung von Jugendlichen in Ausbildung aus bedürftigen Familien bis zur Vollendung ihrer beruflichen Ausbildung (Erstausbildung)</t>
  </si>
  <si>
    <t>Helfer und Schlüter-Stiftung</t>
  </si>
  <si>
    <t>Körperbehinderte, insbesondere MS und neurologische Krankheiten. Max. Fr. 5'000.-, bei MS bis 8'000.-</t>
  </si>
  <si>
    <t>Hertner-Strasser Stiftung, Wilhelm und Jda</t>
  </si>
  <si>
    <t>Wilhelm und Jda Hertner-Strasser Stiftung</t>
  </si>
  <si>
    <t>Herzog-Theler Stiftung</t>
  </si>
  <si>
    <t>Für bedürftige Kinder im Kanton Luzern</t>
  </si>
  <si>
    <t>Hilfe für Mutter und Kind, Stiftung</t>
  </si>
  <si>
    <t>Stiftung "Hilfe für Mutter und Kind"</t>
  </si>
  <si>
    <t>Unterstützung von Familien, Müttern oder Vätern und ihrer Kinder in Notsituatonen.</t>
  </si>
  <si>
    <t>Hilfsbund, Bernischer</t>
  </si>
  <si>
    <t>Bernischer Hilfsbund zur Bekämpfung der extrathorakalen Tuberkulose</t>
  </si>
  <si>
    <t>Finanzielle Hilfe bei Tuberkulose und anderen langdauerenden Krankheiten mit Ausnahme der Lungenleiden.</t>
  </si>
  <si>
    <t>Hilfsverein für psychisch kranke Menschen</t>
  </si>
  <si>
    <t>Nur für psychisch Kranke</t>
  </si>
  <si>
    <t>Hören &amp; Verstehen, Stiftung, pro audito</t>
  </si>
  <si>
    <t>Stiftung Hören und Verstehen, pro audito</t>
  </si>
  <si>
    <t>Für Schwerhörige und Spätertaubte. Beiträge an Hörgeräte und Weiterbildung. Ebenfalls an Massnahmen zur Hebung der Versorgungsqualität Schwerhöriger mit Hörgeräten.</t>
  </si>
  <si>
    <t>Horizonte Stiftung, Basel</t>
  </si>
  <si>
    <t>Stiftung Horizonte, Basel</t>
  </si>
  <si>
    <t>Huber-Graf und Billeter-Graf-Stiftung</t>
  </si>
  <si>
    <t>Fürsorge für blinde, taubstumme, behinderte und gebrechliche Personen mit Wohnsitz im Kt. Zürich</t>
  </si>
  <si>
    <t>Hülfsgesellschaft in Zürich</t>
  </si>
  <si>
    <t>In Notlage Geratene mit Wohnsitz im Kanton Zürich ohne Bezirk Winterthur</t>
  </si>
  <si>
    <t>Hülfsgesellschaft Winterthur, Stiftung</t>
  </si>
  <si>
    <t>Stiftung "Hülfsgesellschaft Winterthur"</t>
  </si>
  <si>
    <t>Nur Region Winterthur. Unterstützung zur Linderung materieller Not oder zur Förderung der Ausbildung</t>
  </si>
  <si>
    <t>Humanitas Stiftung</t>
  </si>
  <si>
    <t>Stiftung Humanitas</t>
  </si>
  <si>
    <t>Beiträge zur Vermeidung von Notfällen. Geschäftsführung: Seehofstrasse 6, 8008 Zürich. Präsidentin: E. Ringier.</t>
  </si>
  <si>
    <t>Internationale Stiftung der Familie</t>
  </si>
  <si>
    <t>Förderung und Unterstützung von Initiativen zugunsten der Familie. Im Rahmen dieses Zwecks verfolgt die Stiftung verschiedene Tätigkeiten mit dem Ziele, die Ausbildung der Eltern in ihrer Erzieherrolle zu verbessern.</t>
  </si>
  <si>
    <t>Ja zum Leben, Regionalstelle</t>
  </si>
  <si>
    <t>finanzielle Unterstützung von Schwangeren oder Müttern v. Neugeborenen</t>
  </si>
  <si>
    <t>Jenner-Stiftung Bern</t>
  </si>
  <si>
    <t>Kinder, Krankheit, Behinderung</t>
  </si>
  <si>
    <t>Jenni-Stiftung, Paul Josef</t>
  </si>
  <si>
    <t>Paul Josef Jenni-Stiftung</t>
  </si>
  <si>
    <t>Johnson Stiftung, Sir Stanley Thomas</t>
  </si>
  <si>
    <t>Sir Stanley Thomas Johnson Stiftung</t>
  </si>
  <si>
    <t>Förderbereich Stipendien: Unterstützung von bedürftigen, in der Regel jungen Menschen in Erst- und Zweitausbildung mit stipendienrechtlichem Wohnsitz im Kanton Bern. Die gewählte Ausbildung sollte zu verbesserten Berufschancen und besseren Existenzmöglichkeiten führen.</t>
  </si>
  <si>
    <t>Jugendtag, Bärner</t>
  </si>
  <si>
    <t>Bärner Jugendtag</t>
  </si>
  <si>
    <t>Der BärnerJugendTag vergibt Ausbildungsbeiträge an junge Erwachsene unter 25 Jahren. Bei der Verwendung der Beiträge wirken die Jugendlichen aktiv mit.</t>
  </si>
  <si>
    <t>Kaiser-Stiftung, Giuseppe</t>
  </si>
  <si>
    <t>Giuseppe Kaiser-Stiftung</t>
  </si>
  <si>
    <t>Körperlich und geistig behinderte Menschen. Stipendien für Kinder.</t>
  </si>
  <si>
    <t>Kappeler Stiftung</t>
  </si>
  <si>
    <t>Unterstützung von körperlich und geistig Behinderten im Bezirk Baden</t>
  </si>
  <si>
    <t>Katholischer Frauenbund GR</t>
  </si>
  <si>
    <t>Einmalige Unterstützung bei gesundheitlichen und familiären Engpässen</t>
  </si>
  <si>
    <t>Katholischer Waisenunterstützungsverein GR</t>
  </si>
  <si>
    <t>Katzenhilfe Bern, Verein</t>
  </si>
  <si>
    <t>Verein Katzenhilfe Bern</t>
  </si>
  <si>
    <t>Für ausserordentliche Katzenhaltungskosten (z.B. Operation nach Unfall oder Erkrankung). Keine ordentlichen Kosten, wie Impfen, Kastration, Medikamente oder Futter. Die eigenen Gesuchsformulare dürfen verwendet werden. Es ist wenig Geld vorhanden.</t>
  </si>
  <si>
    <t>Kinder im Schatten, Verein</t>
  </si>
  <si>
    <t>Verein Kinder im Schatten</t>
  </si>
  <si>
    <t>Kinder und Jugendliche, Stiftung für</t>
  </si>
  <si>
    <t>Schweizerische Stiftung für Kinder und Jugendliche</t>
  </si>
  <si>
    <t>Alle Behinderungen. Kinder bis 18 Jahre und ihre Eltern.</t>
  </si>
  <si>
    <t>Kirchliche Liebestätigkeit, Stiftung für</t>
  </si>
  <si>
    <t>Stiftung für kirchliche Liebestätigkeit</t>
  </si>
  <si>
    <t>Für Menschen mit einer Behinderung, die in einer Notlage sind. Grundsätzlich keine Einschränkungen</t>
  </si>
  <si>
    <t>Kirsch Marian &amp; Zofia Stiftung</t>
  </si>
  <si>
    <t>Marian und Zofia Kirsch Stiftung</t>
  </si>
  <si>
    <t>Alle Behinderungen. Menschen mit polnischer Abstammung in der CH oder in Polen</t>
  </si>
  <si>
    <t>Kolping Stiftung</t>
  </si>
  <si>
    <t>Einzelhilfe bei sozialen Härtefällen</t>
  </si>
  <si>
    <t>Kommission für Mütterferien Katholischer Frauenbund Basel-Stadt</t>
  </si>
  <si>
    <t>Kommission zur Mitfinanzierung von Erziehungshilfen, ggg Basel</t>
  </si>
  <si>
    <t>kranke Kinder in Basel, Stiftung für</t>
  </si>
  <si>
    <t>Stiftung für kranke Kinder in Basel</t>
  </si>
  <si>
    <t>Kranken Kindern, wohnhaft in Basel und Umgebung, zur Heilung zu verhelfen und ihnen ärztliche Hilfe und leibliche und geistige Pflege zu gewähren.</t>
  </si>
  <si>
    <t>Krebsliga, regionale Organisation</t>
  </si>
  <si>
    <t>Regionale Krebsliga</t>
  </si>
  <si>
    <t>Nur für Krebspatienten</t>
  </si>
  <si>
    <t>Kunigunde + Heinrich Stiftung</t>
  </si>
  <si>
    <t>Ledermann Stiftung, Peter</t>
  </si>
  <si>
    <t>Stiftung Peter Ledermann</t>
  </si>
  <si>
    <t>Personen im In- und Ausland, die durch Krankheit, Krieg, Naturkatastrophen, Unfall, Epidemien und dergleichen in finanzielle Not geraten sind. Keine Ausbildungsbeiträge.</t>
  </si>
  <si>
    <t>Lienhard-Hunger, Stiftung, Ernst und Reta</t>
  </si>
  <si>
    <t>Stiftung Ernst und Reta Lienhard-Hunger</t>
  </si>
  <si>
    <t>Für Einzelpers. und Familien. Stiftung ist im christl. Sinne tätig, weshalb die Gesuche über die Landeskirchen behandelt werden.</t>
  </si>
  <si>
    <t>Lions Club</t>
  </si>
  <si>
    <t>Alle Behinderungen. Sich an die zuständige Regionalstelle wenden. Regional unterschiedliche Leistungen.</t>
  </si>
  <si>
    <t>LOBAG</t>
  </si>
  <si>
    <t>Unterstützung aller Bauern (mit Vorteil Mitglied der LOBAG), die in einer Notlage sind. Starthilfe auch möglich. Bauer muss das Gesuch immer selber stellen.</t>
  </si>
  <si>
    <t>Lord Michelham of Hellingly, fondation</t>
  </si>
  <si>
    <t>Fondation Lord Michelham of Hellingly</t>
  </si>
  <si>
    <t>Lorétan-Pasquier, fondation, Rose</t>
  </si>
  <si>
    <t>Fondation Rose-Lorétan-Pasquier</t>
  </si>
  <si>
    <t>Loris, fondo</t>
  </si>
  <si>
    <t>Fondo Loris</t>
  </si>
  <si>
    <t>Luchsinger Haggenmacher-Stiftung, SGG</t>
  </si>
  <si>
    <t>Stiftung der Schweiz. Gemeinnützigen Gesellschaft. Alle Behinderungen, Alter bis 26 Jahre in der CH. Keine Beiträge an Ferien im Ausland.</t>
  </si>
  <si>
    <t>Lungenliga, Kantonale Organisation</t>
  </si>
  <si>
    <t>Regional unterschiedliche Leistungen für die Zielgruppe.</t>
  </si>
  <si>
    <t>Malamoud, Stiftung, Valentin</t>
  </si>
  <si>
    <t>Stiftung Valentin Malamoud</t>
  </si>
  <si>
    <t>Unterstützung von bedürftigen behinderten und/oder notleidenden Menschen, Flüchtlingen, wohltätigen Institutionen oder Einzelpersonen in ihren Bemühungen zur Linderung sozialer oder gesundheitlicher Notlagen</t>
  </si>
  <si>
    <t>Mano Stiftung</t>
  </si>
  <si>
    <t>Stiftung Mano</t>
  </si>
  <si>
    <t>Unterstützung der Erziehung, Ausbildung und Weiterbildung von hilfsbedürftigen Menschen, insbesondere von Alleinerziehenden und ihren Kindern</t>
  </si>
  <si>
    <t>Milchsuppe-Stiftung</t>
  </si>
  <si>
    <t>Mimosa fonds, Croix-Rouge</t>
  </si>
  <si>
    <t>Fonds Mimosa, Croix-Rouge</t>
  </si>
  <si>
    <t>Misteli-Stiftung, Louise</t>
  </si>
  <si>
    <t>Louise Misteli-Stiftung</t>
  </si>
  <si>
    <t>Alle Behinderungen, Witwen, Waisen. Beiträge für Erziehungs-, Ausbildungs- und andere öffentliche Zwecke</t>
  </si>
  <si>
    <t>Morath-Stiftung, Catherine und Harry</t>
  </si>
  <si>
    <t>Catherine+Harry Morath-Stiftung</t>
  </si>
  <si>
    <t>Multiple Sklerose Gesellschaft, Schweizerische</t>
  </si>
  <si>
    <t>Schweizerische Multiple Sklerose Gesellschaft</t>
  </si>
  <si>
    <t>MS, Amytrophe Lateralsklerose, Friedreichsche Ataxie. Autoanschaffung max. Fr. 5'000.-</t>
  </si>
  <si>
    <t>Mundaun Stiftung, gemeinnützige</t>
  </si>
  <si>
    <t>Gemeinnützige Stiftung Mundaun</t>
  </si>
  <si>
    <t>Beiträge à Fonds perdu oder Darlehen für Einzelpers. oder Familien in Notlagen in finanzschwachen Gemeinden unter 200 Einwohner</t>
  </si>
  <si>
    <t>Mütter in Not, katholischer Frauenbund SG/AI/AR</t>
  </si>
  <si>
    <t>katholischer Frauenbund St. Gallen-Appenzell</t>
  </si>
  <si>
    <t>Mütterhilfe Stiftung</t>
  </si>
  <si>
    <t>Stiftung Mütterhilfe</t>
  </si>
  <si>
    <t>Unterstützung in der neuen Lebensphase der Elternschaft</t>
  </si>
  <si>
    <t>Nene Fondazione</t>
  </si>
  <si>
    <t>Fondazione Nene</t>
  </si>
  <si>
    <t>Nussbaumer-Simonin-Stiftung</t>
  </si>
  <si>
    <t>Geistig behinderte, insbesondere Trisomie 21 und deren Familien</t>
  </si>
  <si>
    <t>Ochsner-Stiftung, Max</t>
  </si>
  <si>
    <t>Max Ochsner-Stiftung</t>
  </si>
  <si>
    <t>Förderung der gesellschaftlichen Eingliederung behinderter und sozial benachteiligter Menschen durch Unterstützung ihrer beruflichen und persönlichen Weiterbildung.</t>
  </si>
  <si>
    <t>OHOm, Ostschweizer helfen Ostschweizern</t>
  </si>
  <si>
    <t>Ostschweizer helfen Ostschweizern</t>
  </si>
  <si>
    <t>vom St. Galler Tagblatt jährliche Sammelaktion auf Weihnachten hin</t>
  </si>
  <si>
    <t>OPOS Stiftung, zugunsten von Wahrnehmungsbehinderten</t>
  </si>
  <si>
    <t>Stiftung OPOS zugunsten von Wahrnehmungsbehinderten</t>
  </si>
  <si>
    <t>Ordòdy-König Stiftung, Ellionor</t>
  </si>
  <si>
    <t>Ellionor von Ordòdy-König Stiftung</t>
  </si>
  <si>
    <t>Die Stiftung bezweckt, Personen, die im Kanton St. Gallen oder in benachbarten Kantonen wohnen und die unverschuldet in Not geraten sind, mit angemessenen Unterstützungsbeiträgen beizustehen.</t>
  </si>
  <si>
    <t>Orphelina-Stifung</t>
  </si>
  <si>
    <t>Stiftung der Schweiz. Gemeinnützigen Gesellschaft. bezweckt die Förderung der Wohlfahrt von in der Schweiz sich dauernd oder vorübergehend aufhaltenden hilfsbedürftigen Kindern ohne Ansehen der Religion oder Nationalität. Eltern auf EL oder Sozialhilfeniveau. Mindestens Fr. 2'000.- beantragen.</t>
  </si>
  <si>
    <t>Orthodoxe philanthropische Stiftung</t>
  </si>
  <si>
    <t>Mit Rücksicht auf ihre Satzung und aufgrund ihrer beschränkten Mittel bearbeitet diese Stiftung nur Anträge von orthodoxen Christen mit Wohnsitz in der Schweiz.</t>
  </si>
  <si>
    <t>Padella-Stiftung</t>
  </si>
  <si>
    <t>Unterstützungsbeiträge an Einzelpersonen in Notsituationen</t>
  </si>
  <si>
    <t>Paraplegiker-Stiftung, Schweizerische</t>
  </si>
  <si>
    <t>Schweizerische Paraplegiker-Stiftung</t>
  </si>
  <si>
    <t>Behinderung: Praplegie, Tetraplegie. Betrag unbeschränkt. Uebrige Behinderungen: Rollstuhlbenutzer. Max. Fr. 4'000.-</t>
  </si>
  <si>
    <t>Pasquier fondation, Joseph</t>
  </si>
  <si>
    <t>Fondation Joseph Pasquier</t>
  </si>
  <si>
    <t>Patenschaft für Berggemeinden</t>
  </si>
  <si>
    <t>Schweizerische Patenschaft für Berggemeinden</t>
  </si>
  <si>
    <t>Alle Behinderungen, für Menschen im CH-Berggebiet.</t>
  </si>
  <si>
    <t>Paulz-Stiftung</t>
  </si>
  <si>
    <t>Hilfeleistung eher in der Ausrichtung einmaliger Beiträge (z.B. für aussergewöhnliche Aufwendungen) als in monatlichen bzw. dauernden Unterstützungen für über 60 Jährige.</t>
  </si>
  <si>
    <t>Pestalozzi Fonds, Bernischer</t>
  </si>
  <si>
    <t>Bernischer Pestalozzi-Fonds</t>
  </si>
  <si>
    <t>Finanzierung von Schulung, Erziehung, Ausbildung, Anlehre, Berufslehre und Eingliederung sowie Beiträge an Untersuchungen, Beratungen und Therapie für physisch, psychisch oder geistig behinderte oder sozial benachteiligte Kinder und Jugendliche bis 25-jährig mit Wohnsitz im Kanton Bern.</t>
  </si>
  <si>
    <t>Pflegekinderaktion GR</t>
  </si>
  <si>
    <t>Für Kinder in Pflege</t>
  </si>
  <si>
    <t>Plussport Behindertensport</t>
  </si>
  <si>
    <t>Beiträge an Sporthilfsmittel und sportl. Aktivitäten</t>
  </si>
  <si>
    <t>Poletti fondation, Paul</t>
  </si>
  <si>
    <t>Fondation Paul Poletti</t>
  </si>
  <si>
    <t>Post/Swisscom Personal, Wohlfahrtsfonds</t>
  </si>
  <si>
    <t>Wohlfahrtsfonds des Post- und Swisscom-Personals</t>
  </si>
  <si>
    <t>Alle Behinderungen, für Post- und Swisscom Mitarbeitende und Pensionierte</t>
  </si>
  <si>
    <t>Pro Aegrotis Stiftung</t>
  </si>
  <si>
    <t>Stiftung Pro Aegrotis</t>
  </si>
  <si>
    <t>Hilft Menschen, die zur Behandlung einer Krankheit, Behebung von Unfallfolgen, Verbesserung ihres Gesundheitszustandes oder für die Pflege zu Hause zusätzlicher, finanzieller Hilfe bedürfen. Keine Beiträge an Zahnbehandlung, Wohn-, Umzugs-, oder Ausbildungskosten.</t>
  </si>
  <si>
    <t>Pro Juventute Kanton</t>
  </si>
  <si>
    <t>Alle Behinderungen, für Familien, Kinder und Jugendliche bis 20 Jahre (in Ausbildung bis 25)</t>
  </si>
  <si>
    <t>Pro Juventute Schweiz, ZLWWW</t>
  </si>
  <si>
    <t>Pro Juventute Schweiz, Zusatzleistungen an Witwer, Witwer und Waisen (ZLWWW)</t>
  </si>
  <si>
    <t>Personen mit Witwen-, Witwer- oder Waisenrente. Personen mit Behinderung und Hinterlassenenleistung via PI CH, Direkthilfe</t>
  </si>
  <si>
    <t>Pro Senectute</t>
  </si>
  <si>
    <t>Pro Senectute, Individuelle Finanzhilfe</t>
  </si>
  <si>
    <t>Bundesmittel für Bezüger/innen von AHV-Leistungen. Auch für Personen, die die AHV vorbezogen haben (aktuell 62/63 Jahre). Sich bei der kantonalen PS-Organisation melden.</t>
  </si>
  <si>
    <t>Quadri Stiftung, Franco, Marianne, Cristina und Gianni</t>
  </si>
  <si>
    <t>Stiftung Franco, Marianne, Cristina und Gianni Quadri</t>
  </si>
  <si>
    <t>Geistig behinderte Kinder, insbesondere Trisomie 21</t>
  </si>
  <si>
    <t>REKA, Schweizer Reisekasse, Jubiläumsstiftung</t>
  </si>
  <si>
    <t>Jubiläumsstiftung der Schweizerischen Reisekasse</t>
  </si>
  <si>
    <t>Alle Behinderungen. Ferien für wirtschaftlich und sozial Benachteiligte in der Schweiz.</t>
  </si>
  <si>
    <t>Renfer-Stiftung, Dr. Eugen</t>
  </si>
  <si>
    <t>Dr. Eugen Renfer-Stiftung</t>
  </si>
  <si>
    <t>Alle Behinderungen, für medizinische und kieferorthopädische Behandlungen, max. Fr. 3'000.-</t>
  </si>
  <si>
    <t>Reuma Ticino, Lega</t>
  </si>
  <si>
    <t>Lega ticinese per la lotta contro il reumatismo</t>
  </si>
  <si>
    <t>Rhumatisants, Fondation genevoise pour l'aide aux</t>
  </si>
  <si>
    <t>Fondation genevoise pour l'aide aux rhumatisants</t>
  </si>
  <si>
    <t>Ronus-Schaufenbühl Stiftung, Peter und Johanna</t>
  </si>
  <si>
    <t>Peter und Johanna Ronus-Schaufelbühl-Stiftung c/o Evangelisch-reformierte Kirche Basel-Stadt</t>
  </si>
  <si>
    <t>Finanzielle Unterstützung von notleidenden alleinerziehenden Müttern mit vorschulpflichtigen, schulpflichtigen oder sich in Ausbildung befindlichen Kindern.</t>
  </si>
  <si>
    <t>Roos-Fonds, Geschwister</t>
  </si>
  <si>
    <t>Geschwister Roos-Fonds</t>
  </si>
  <si>
    <t>Berufsausbildung hörbehinderter Menschen</t>
  </si>
  <si>
    <t>Rosenburger-Stiftung, Alphons</t>
  </si>
  <si>
    <t>Alphons Rosenburger-Stiftung</t>
  </si>
  <si>
    <t>Beiträge an hilfsbedürftige EpileptikerInnen</t>
  </si>
  <si>
    <t>Rotary Club</t>
  </si>
  <si>
    <t>Rotes Kreuz, Schweizerisches</t>
  </si>
  <si>
    <t>Schweizerisches Rotes Kreuz</t>
  </si>
  <si>
    <t>Alle Behinderungen, Beiträge an Krankheitskosten, Abgabe von Kleidern, Bettwäsche usw. Sich an die Regionalstelle wenden. Regional unterschiedliche Leistungen.</t>
  </si>
  <si>
    <t>Rüegg-Stiftung, Gertrud</t>
  </si>
  <si>
    <t>Gertrud Rüegg-Stiftung</t>
  </si>
  <si>
    <t>Unterstützung für Mensch in einer Notsituation während der ersten Ausbildung in der Schweiz. Beiträge für Zweitausbildungen werden nur in Ausnahmefällen gewährt.</t>
  </si>
  <si>
    <t>Sandoz-Peter Stiftung, Lore</t>
  </si>
  <si>
    <t>Stiftung Lore Sandoz-Peter</t>
  </si>
  <si>
    <t>Leistung von gemeinnützigen und wohltätigen Unterstützungsbeiträgen an Bedürftigte mit Wohnsitz in Biel sowie die Unterstützung der Armen- und Krankenpflege der Gemeinde Biel</t>
  </si>
  <si>
    <t>Sanitas Stiftung, Davos</t>
  </si>
  <si>
    <t>Stiftung Sanitas Davos</t>
  </si>
  <si>
    <t>Für Kranke und Behinderte.</t>
  </si>
  <si>
    <t>Säuberli-Kühn Stiftung</t>
  </si>
  <si>
    <t>Hilfe für Einwohner i. Kt. AG, spez. aber Bez. Aarau u. Kulm, die durch körperliche oder geistige Krankheiten in finanzielle Not geraten sind.</t>
  </si>
  <si>
    <t>SBB Personalfonds</t>
  </si>
  <si>
    <t>Personalfonds SBB</t>
  </si>
  <si>
    <t>Alle Behinderungen. Für SBB Mitarbeitende.</t>
  </si>
  <si>
    <t>Schaad-Keller-Stiftung</t>
  </si>
  <si>
    <t>Alle Behinderungen.</t>
  </si>
  <si>
    <t>Schmid Fonds, Christian</t>
  </si>
  <si>
    <t>Christian Schmid Fonds</t>
  </si>
  <si>
    <t>Schulkinder, Lehrlinge und Studierende, männlich, evang., wohnhaft in bündnerischen Ortschaften über 800 m.</t>
  </si>
  <si>
    <t>Schmid Stiftung, Gisella G.</t>
  </si>
  <si>
    <t>Gisella G. Schmid Stiftung</t>
  </si>
  <si>
    <t>Cererbral, Spina Bifida, Muskeldystrophie und Blinde. Autofinanzierung Höchstbetrag Fr. 3'000.-. Telefonische Vorbesprechung mit Stiftung Cerebral.</t>
  </si>
  <si>
    <t>Schwendener Stiftung, H.</t>
  </si>
  <si>
    <t>H. Schwendener Stiftung</t>
  </si>
  <si>
    <t>Nur für Ausbildungen für reformierte Bündner</t>
  </si>
  <si>
    <t>Schwyzer hälfed Schwyzer, Stiftung</t>
  </si>
  <si>
    <t>Stiftung Schwyzer hälfed Schwyzer</t>
  </si>
  <si>
    <t>Alle Behinderungen. Eher kleinere Beiträge. Auch Autoanschaffung.</t>
  </si>
  <si>
    <t>Seraphisches Liebeswerk</t>
  </si>
  <si>
    <t>Schwesterngemeinschaft Seraphisches Liebeswerk Solothurn (SLS)</t>
  </si>
  <si>
    <t>Alle Behinderungen. Nur an Kinder und Jugendliche oder an deren Eltern.</t>
  </si>
  <si>
    <t>Service social de la Ville de Genève</t>
  </si>
  <si>
    <t>Sieber-Stiftung, Sylvia und Oskar</t>
  </si>
  <si>
    <t>Sylvia und Oskar Sieber-Stiftung</t>
  </si>
  <si>
    <t>Stiftung der Schweiz. Gemeinnützigen Gesellschaft. Für in Not geratene Kinder und Mütter. Schweiz oder Aufenthaltsbew. C.</t>
  </si>
  <si>
    <t>Solari, fondazione, Dott. Andrea</t>
  </si>
  <si>
    <t>Fondazione Dott. Andrea Solari</t>
  </si>
  <si>
    <t>Solidaritätsfonds für Mutter und Kind, Schweizerischer Katholischer Fraubenbund</t>
  </si>
  <si>
    <t>Hilfe für Mütter, die durch die Geburt eines Kindes in finanzielle Bedrängnis geraten. Spez. Formular ausfüllen.</t>
  </si>
  <si>
    <t>SOS Beobachter Stiftung</t>
  </si>
  <si>
    <t>Stiftung SOS Beobachter</t>
  </si>
  <si>
    <t>Alle Behinderungen. Zur Zeit keine Autofinanzierung</t>
  </si>
  <si>
    <t>Sozialdienst der Armee</t>
  </si>
  <si>
    <t>Angehörige von Armee und Zivilschutz. Muss sich im Dienst befinden, in der Regel RS oder Durchdiener.</t>
  </si>
  <si>
    <t>Spielhagen fondazione, Erich e Clara</t>
  </si>
  <si>
    <t>Fondazione Erich e Clara Spielhagen</t>
  </si>
  <si>
    <t>SSBL, Stiftung</t>
  </si>
  <si>
    <t>Stiftung SSBL</t>
  </si>
  <si>
    <t>Für Menschen mit Behinderung, die in dieser Institution leben</t>
  </si>
  <si>
    <t>SSSB, Stiftung für Selbst- und Sozialhilfe in der Landwirtschaft, insbes. Berggebiete</t>
  </si>
  <si>
    <t>SSSB, Stiftung für Selbst- und Sozialhilfe in der Landwirtschaft, insbesonder Berggebiete</t>
  </si>
  <si>
    <t>Alle Behinderungen, nur für Bauernbetriebe, insbesondere in Berggebieten.</t>
  </si>
  <si>
    <t>Steiger-Stiftung</t>
  </si>
  <si>
    <t>Für Sehbehindert, Erblindete, Parkinson, Alzheimer, Demenz, Multiple Sklerose oder schweres Rheuma. Abgabe von medizinischen Geräten und Hilfsmitteln, finanzielle Beiträgen an Therapien und Erholungsaufenthalte sowie finanzielle Beträge an die Lebenshaltungskosten.</t>
  </si>
  <si>
    <t>Strozzi fondazione, A+E+M</t>
  </si>
  <si>
    <t>Fondazione A+E+M Strozzi</t>
  </si>
  <si>
    <t>Sunnesyte, Stiftung</t>
  </si>
  <si>
    <t>Stiftung Sunnesyte</t>
  </si>
  <si>
    <t>Einreichen via KGS Bern (Antrag KGL). Finanzielle Beiträge an von Krankheit und Behinderung betroffene Kinder und Jugendliche bzw. deren Erziehungsberechtigte</t>
  </si>
  <si>
    <t>SVVB, Verbesserungen in der Berglandschaft</t>
  </si>
  <si>
    <t>Schweizerische Vereinigung für betriebliche Verbesserungen in der Berglandschaft (SVVB)</t>
  </si>
  <si>
    <t>Bergbauern.</t>
  </si>
  <si>
    <t>TCS</t>
  </si>
  <si>
    <t>Touring Club der Schweiz</t>
  </si>
  <si>
    <t>Alle Behinderungen - Beitrag an behinderungsbed. notwendige Autoanschaffung. Je nach Sektion unterschiedliche Leistungen. Einzelne Sektionen geben keine Beiträge.</t>
  </si>
  <si>
    <t>Téléthon fondation</t>
  </si>
  <si>
    <t>Fondation Téléthon</t>
  </si>
  <si>
    <t>Genetische Erkrankungen, seltene Erkrankungen.</t>
  </si>
  <si>
    <t>Tierschutz, Schweizer, STS</t>
  </si>
  <si>
    <t>Schweizer Tierschutz STS</t>
  </si>
  <si>
    <t>Für ausserordentliche Tierhaltungskosten (z.B. Operation nach Unfall oder Erkrankung). Keine ordentlichen Kosten, wie Impfen, Kastration, Medikamente oder Futter. Gesuche sind an die regionale Tierschutz-Organisation zurichten und werden von dieser an den Schweizer Tierschutz weitergeleitet. Beschränkte Mittel.</t>
  </si>
  <si>
    <t>Tierspital Bern</t>
  </si>
  <si>
    <t>Ermöglicht Tierhaltern mit einem begrenzten finanziellen Budget die Kosten der Behandlung im Tierspital Bern mitzutragen. Stiftung verfügt über ein begrenztes Kapital und kann deshalb nicht automatisch jeden Antrag bewilligen.</t>
  </si>
  <si>
    <t>Tilber Stiftung</t>
  </si>
  <si>
    <t>Alle Behinderungen. Nur wenige Vergabungen im Jahr.</t>
  </si>
  <si>
    <t>Tissot fondation, Willy</t>
  </si>
  <si>
    <t>Fondation Willy Tissot</t>
  </si>
  <si>
    <t>Trio-Stiftung</t>
  </si>
  <si>
    <t>Körperlich behinderte Menschen, vorwiegend Kinder und Jugendliche.</t>
  </si>
  <si>
    <t>UKBB</t>
  </si>
  <si>
    <t>Universitäts-Kinderspital beider Basel</t>
  </si>
  <si>
    <t>Unterstützungs-Gesellschaft, Bündner</t>
  </si>
  <si>
    <t>Bündner Unterstützungs-Gesellschaft</t>
  </si>
  <si>
    <t>Bedürftige, vornehmlich Bündner</t>
  </si>
  <si>
    <t>Volontarie Vincenziane, Associazione</t>
  </si>
  <si>
    <t>Associazione Volontarie Vincenziane</t>
  </si>
  <si>
    <t>Von Kuffner-Stiftung, Moritz und Elsa</t>
  </si>
  <si>
    <t>Moritz und Elsa von Kuffner-Stiftung</t>
  </si>
  <si>
    <t>Alle Behinderungen. Nur wenn Schweizerbürgerrecht.</t>
  </si>
  <si>
    <t>von Paul Stiftung, Vinzenz</t>
  </si>
  <si>
    <t>Vinzenz von Paul Stiftung</t>
  </si>
  <si>
    <t>Rasche Hilfe bei Notlagen vielfältiger Art</t>
  </si>
  <si>
    <t>Von Tscharner-Stiftung, Albert</t>
  </si>
  <si>
    <t>Albert von Tscharner-Stiftung</t>
  </si>
  <si>
    <t>Bündner Bürger. körperlich Behinderte, Suchtgeschädigte</t>
  </si>
  <si>
    <t>Vontobel Familienstiftung, Bank</t>
  </si>
  <si>
    <t>Familienstiftung Bank Vontobel</t>
  </si>
  <si>
    <t>Bedürftige natürliche Personen in der Schweiz. Maximal Fr. 30'000.-</t>
  </si>
  <si>
    <t>Weidmann Stiftung, August</t>
  </si>
  <si>
    <t>August Weidmann Fürsorge-Stiftung</t>
  </si>
  <si>
    <t>Unterstützung an in Not geratene Menschen, in bescheidenen Verhältnissen lebende behinderte Jugendliche und Erwachsene</t>
  </si>
  <si>
    <t>Weihnachtsaktion Luzerner Zeitung</t>
  </si>
  <si>
    <t>Für Einzelpersonen und Familien in schwierigen Situationen</t>
  </si>
  <si>
    <t>Wiederkehr-Stiftung, Max</t>
  </si>
  <si>
    <t>Max Wiederkehr-Stiftung</t>
  </si>
  <si>
    <t>Unterstützung und Förderung sozial beachteiligter Kinder und Jugendlicher</t>
  </si>
  <si>
    <t>Wigert-Stiftung, Irma</t>
  </si>
  <si>
    <t>Irma Wigert-Stiftung</t>
  </si>
  <si>
    <t>Alle Behinderungen, insbesondere Hörprobleme</t>
  </si>
  <si>
    <t>Wilsdorf fondation, Hans</t>
  </si>
  <si>
    <t>Fondation Hans Wilsdorf</t>
  </si>
  <si>
    <t>Winterhilfe</t>
  </si>
  <si>
    <t>Wittmann-Spiess-Stiftung, Alice und Walter</t>
  </si>
  <si>
    <t>Alice und Walter Wittmann-Spiess-Stiftung</t>
  </si>
  <si>
    <t>Ziegler Fonds</t>
  </si>
  <si>
    <t>Der Ziegler Fonds unterstützt Personen mit Wohnsitz in der Stadt Bern mit Beiträgen, die ausgewiesene, in der Regel medizinisch indizierte Gesundheitskosten nicht mit eigenen Mitteln und auch nicht anderswie finanzieren können.</t>
  </si>
  <si>
    <t>Zingg Stiftung, Susanne und Ernst</t>
  </si>
  <si>
    <t>Stiftung Suzanne und Ernst Zingg</t>
  </si>
  <si>
    <t>Die Stiftung unterstützt kranke und hilfsbedürftige Menschen im Kanton Bern mit Wiedereingliederungsmassnahmen sowie der Finanzierung von Wohnerleichterungen und Spezialgeräten.</t>
  </si>
  <si>
    <t>zmittsdrin, Verein</t>
  </si>
  <si>
    <t>Verein zmittsdrin</t>
  </si>
  <si>
    <t>Zonta Club</t>
  </si>
  <si>
    <t>Zu den Zielen von Zonta Intern. gehört die berufliche Förderung junger Frauen. Hierzu werden jährlich weltweit Stipendien und Preise vergeben.</t>
  </si>
  <si>
    <t>Übrige / Autres / Altri</t>
  </si>
  <si>
    <t>Zahlungskonto</t>
  </si>
  <si>
    <t>VertragNr</t>
  </si>
  <si>
    <t>KontoNr</t>
  </si>
  <si>
    <t>FondsTyp</t>
  </si>
  <si>
    <t>Abteilungen</t>
  </si>
  <si>
    <t>Intern</t>
  </si>
  <si>
    <t>261-320029</t>
  </si>
  <si>
    <t>261-320029.00F</t>
  </si>
  <si>
    <t>261-320026</t>
  </si>
  <si>
    <t>261-320026.00R</t>
  </si>
  <si>
    <t>261-320023</t>
  </si>
  <si>
    <t>261-320023.00D</t>
  </si>
  <si>
    <t>261-320022</t>
  </si>
  <si>
    <t>261-320022.00A</t>
  </si>
  <si>
    <t>261-320021</t>
  </si>
  <si>
    <t>261-320021.00P</t>
  </si>
  <si>
    <t>261-320020</t>
  </si>
  <si>
    <t>261-320020.00L</t>
  </si>
  <si>
    <t>261-320018</t>
  </si>
  <si>
    <t>261-320018.00Q</t>
  </si>
  <si>
    <t>261-320016</t>
  </si>
  <si>
    <t>261-320016.00V</t>
  </si>
  <si>
    <t>261-320013</t>
  </si>
  <si>
    <t>261-320013.00E</t>
  </si>
  <si>
    <t>261-320012</t>
  </si>
  <si>
    <t>261-320012.00W</t>
  </si>
  <si>
    <t>261-320011</t>
  </si>
  <si>
    <t>261-320011.00D</t>
  </si>
  <si>
    <t>261-320010</t>
  </si>
  <si>
    <t>261-320010.00A</t>
  </si>
  <si>
    <t>261-320009</t>
  </si>
  <si>
    <t>261-320009.00J</t>
  </si>
  <si>
    <t>261-320008</t>
  </si>
  <si>
    <t>261-320008.00H</t>
  </si>
  <si>
    <t>261-320007</t>
  </si>
  <si>
    <t>261-320007.00M</t>
  </si>
  <si>
    <t>261-320006</t>
  </si>
  <si>
    <t>261-320006.00Q</t>
  </si>
  <si>
    <t>261-320005</t>
  </si>
  <si>
    <t>261-320005.00F</t>
  </si>
  <si>
    <t>261-320004</t>
  </si>
  <si>
    <t>261-320004.00V</t>
  </si>
  <si>
    <t>261-320001</t>
  </si>
  <si>
    <t>261-320001.00E</t>
  </si>
  <si>
    <t>Extern</t>
  </si>
  <si>
    <t>Bemerkung D</t>
  </si>
  <si>
    <t>Bemerkung F</t>
  </si>
  <si>
    <t>Bemerkung I</t>
  </si>
  <si>
    <t>System (3206)</t>
  </si>
  <si>
    <t>0x00000000050A2379</t>
  </si>
  <si>
    <t>HS Zürich</t>
  </si>
  <si>
    <t>0x00000000050A237E</t>
  </si>
  <si>
    <t>0x00000000050A2381</t>
  </si>
  <si>
    <t>0x00000000050A2383</t>
  </si>
  <si>
    <t>0x00000000050A2388</t>
  </si>
  <si>
    <t>0x00000000050A238A</t>
  </si>
  <si>
    <t>KGS ZH</t>
  </si>
  <si>
    <t>0x00000000050A238D</t>
  </si>
  <si>
    <t>0x00000000050A238F</t>
  </si>
  <si>
    <t>0x00000000050A2391</t>
  </si>
  <si>
    <t>0x00000000050A2394</t>
  </si>
  <si>
    <t>0x00000000050A2396</t>
  </si>
  <si>
    <t>0x00000000050A2398</t>
  </si>
  <si>
    <t>ehemalige KGS Uri/Schwyz,KGS ZG-UR-SZ</t>
  </si>
  <si>
    <t>0x00000000050A239C</t>
  </si>
  <si>
    <t>0x00000000050A239F</t>
  </si>
  <si>
    <t>0x00000000050A23A2</t>
  </si>
  <si>
    <t>0x00000000050A23A5</t>
  </si>
  <si>
    <t>DCN TI</t>
  </si>
  <si>
    <t>0x00000000050A23A7</t>
  </si>
  <si>
    <t>0x00000000050A23A9</t>
  </si>
  <si>
    <t>0x00000000050A23AB</t>
  </si>
  <si>
    <t>0x00000000050A23AE</t>
  </si>
  <si>
    <t>0x00000000050A23B0</t>
  </si>
  <si>
    <t>0x00000000050A23B2</t>
  </si>
  <si>
    <t>0x00000000050A23B5</t>
  </si>
  <si>
    <t>0x00000000050A23B7</t>
  </si>
  <si>
    <t>0x00000000050A23BA</t>
  </si>
  <si>
    <t>0x00000000050A23BC</t>
  </si>
  <si>
    <t>0x00000000050A23BE</t>
  </si>
  <si>
    <t>DCN JU-NE</t>
  </si>
  <si>
    <t>0x00000000050A23C1</t>
  </si>
  <si>
    <t>KGS SG-AI-AR</t>
  </si>
  <si>
    <t>0x00000000050A23C3</t>
  </si>
  <si>
    <t>0x00000000050A23C5</t>
  </si>
  <si>
    <t>montant unique</t>
  </si>
  <si>
    <t>0x00000000050A23CA</t>
  </si>
  <si>
    <t>0x00000000050A23CF</t>
  </si>
  <si>
    <t>0x00000000050A23D4</t>
  </si>
  <si>
    <t>0x00000000050A23D7</t>
  </si>
  <si>
    <t>0x00000000050A23D9</t>
  </si>
  <si>
    <t>0x00000000050A23DE</t>
  </si>
  <si>
    <t>0x00000000050A23E1</t>
  </si>
  <si>
    <t>KGS LU-OW-NW</t>
  </si>
  <si>
    <t>0x00000000050A23E3</t>
  </si>
  <si>
    <t>0x00000000050A23E5</t>
  </si>
  <si>
    <t>DCN Jura</t>
  </si>
  <si>
    <t>0x00000000050A23EA</t>
  </si>
  <si>
    <t>0x00000000050A23ED</t>
  </si>
  <si>
    <t>0x00000000050A23EF</t>
  </si>
  <si>
    <t>0x00000000050A23F1</t>
  </si>
  <si>
    <t>0x00000000050A23F3</t>
  </si>
  <si>
    <t>KGS GR</t>
  </si>
  <si>
    <t>0x00000000050A23F5</t>
  </si>
  <si>
    <t>0x00000000050A23F8</t>
  </si>
  <si>
    <t>0x00000000050A23FA</t>
  </si>
  <si>
    <t>0x00000000050A23FD</t>
  </si>
  <si>
    <t>0x00000000050A23FF</t>
  </si>
  <si>
    <t>0x00000000050A2402</t>
  </si>
  <si>
    <t>0x00000000050A2404</t>
  </si>
  <si>
    <t>DCN GE</t>
  </si>
  <si>
    <t>0x00000000050A2407</t>
  </si>
  <si>
    <t>0x00000000050A2409</t>
  </si>
  <si>
    <t>0x00000000050A240B</t>
  </si>
  <si>
    <t>0x00000000050A240E</t>
  </si>
  <si>
    <t>DCN FR</t>
  </si>
  <si>
    <t>0x00000000050A2410</t>
  </si>
  <si>
    <t>0x00000000050A2412</t>
  </si>
  <si>
    <t>KGS BS</t>
  </si>
  <si>
    <t>0x00000000050A2415</t>
  </si>
  <si>
    <t>0x00000000050A2417</t>
  </si>
  <si>
    <t>0x00000000050A2419</t>
  </si>
  <si>
    <t>0x00000000050A241C</t>
  </si>
  <si>
    <t>0x00000000050A2421</t>
  </si>
  <si>
    <t>0x00000000050A2424</t>
  </si>
  <si>
    <t>KGS BE</t>
  </si>
  <si>
    <t>0x00000000050A2426</t>
  </si>
  <si>
    <t>0x00000000050A242B</t>
  </si>
  <si>
    <t>0x00000000050A242D</t>
  </si>
  <si>
    <t>0x00000000050A242F</t>
  </si>
  <si>
    <t>0x00000000050A2431</t>
  </si>
  <si>
    <t>0x00000000050A2433</t>
  </si>
  <si>
    <t>KGS AG-SO</t>
  </si>
  <si>
    <t>0x00000000050A2436</t>
  </si>
  <si>
    <t>0x00000000050A2438</t>
  </si>
  <si>
    <t>0x00000000050A243D</t>
  </si>
  <si>
    <t>0x00000000050A2442</t>
  </si>
  <si>
    <t>0x00000000050A2447</t>
  </si>
  <si>
    <t>0x00000000050A244C</t>
  </si>
  <si>
    <t>0x00000000050A2451</t>
  </si>
  <si>
    <t>personnes de plus de 60 ans ou en préretraite, suisse ou permis C, revenus modestes</t>
  </si>
  <si>
    <t>0x00000000050A2456</t>
  </si>
  <si>
    <t>maladies neuromusculaires</t>
  </si>
  <si>
    <t>0x00000000050A245B</t>
  </si>
  <si>
    <t>DCN GE,DCN VD,DCN FR,DCN JU-NE,DCN Jura,KGS BE,DCN TI</t>
  </si>
  <si>
    <t>0x00000000050A2463</t>
  </si>
  <si>
    <t>0x00000000050A2468</t>
  </si>
  <si>
    <t>aide pour les personnes de conditions modestes, formation pour les jeunes</t>
  </si>
  <si>
    <t>0x00000000050A246D</t>
  </si>
  <si>
    <t>0x00000000050A246F</t>
  </si>
  <si>
    <t>s'engage en faveur de l'agriculture. Elle intervient dans le domaine du désendettement et de l'aide au crédit.</t>
  </si>
  <si>
    <t>0x00000000050A2474</t>
  </si>
  <si>
    <t>0x00000000050A2476</t>
  </si>
  <si>
    <t>0x00000000050A2478</t>
  </si>
  <si>
    <t>0x00000000050A247D</t>
  </si>
  <si>
    <t>0x00000000050A2482</t>
  </si>
  <si>
    <t>0x00000000050A2487</t>
  </si>
  <si>
    <t>0x00000000050A248C</t>
  </si>
  <si>
    <t>0x00000000050A2491</t>
  </si>
  <si>
    <t>0x00000000050A2496</t>
  </si>
  <si>
    <t>0x00000000050A249B</t>
  </si>
  <si>
    <t>0x00000000050A249D</t>
  </si>
  <si>
    <t>0x00000000050A24A2</t>
  </si>
  <si>
    <t>0x00000000050A24A7</t>
  </si>
  <si>
    <t>0x00000000050A24AC</t>
  </si>
  <si>
    <t>0x00000000050A24B1</t>
  </si>
  <si>
    <t>Personnes dès 55 ans, se trouvant, par suite de revers de fortune, de suppression totale ou partielle de revenus, dans l'impossibilité de terminer décemment leur vie. Nationalité genevoise ou confédérée, religion protestante, habitant le canton de Genève</t>
  </si>
  <si>
    <t>0x00000000050A24B6</t>
  </si>
  <si>
    <t>0x00000000050A24BB</t>
  </si>
  <si>
    <t>0x00000000050A24C0</t>
  </si>
  <si>
    <t>0x00000000050A24C5</t>
  </si>
  <si>
    <t>0x00000000050A24CA</t>
  </si>
  <si>
    <t>0x00000000050A24CF</t>
  </si>
  <si>
    <t>0x00000000050A24D4</t>
  </si>
  <si>
    <t>0x00000000050A24D9</t>
  </si>
  <si>
    <t>0x00000000050A24DE</t>
  </si>
  <si>
    <t>0x00000000050A24E3</t>
  </si>
  <si>
    <t>0x00000000050A24E8</t>
  </si>
  <si>
    <t>0x00000000050A24ED</t>
  </si>
  <si>
    <t>0x00000000050A24F2</t>
  </si>
  <si>
    <t>0x00000000050A24F7</t>
  </si>
  <si>
    <t>0x00000000050A24F9</t>
  </si>
  <si>
    <t>0x00000000050A24FB</t>
  </si>
  <si>
    <t>0x00000000050A2501</t>
  </si>
  <si>
    <t>0x00000000050A2506</t>
  </si>
  <si>
    <t>0x00000000050A2508</t>
  </si>
  <si>
    <t>0x00000000050A250D</t>
  </si>
  <si>
    <t>0x00000000050A2512</t>
  </si>
  <si>
    <t>0x00000000050A2517</t>
  </si>
  <si>
    <t>0x00000000050A251C</t>
  </si>
  <si>
    <t>KGS BE,DCN FR,KGS Solothurn</t>
  </si>
  <si>
    <t>0x00000000050A2520</t>
  </si>
  <si>
    <t>0x00000000050A2526</t>
  </si>
  <si>
    <t>prêts d'honneur, domicilié à Genève, 18 ans revenus</t>
  </si>
  <si>
    <t>0x00000000050A252B</t>
  </si>
  <si>
    <t>0x00000000050A2530</t>
  </si>
  <si>
    <t>0x00000000050A2535</t>
  </si>
  <si>
    <t>personnes domiciliées en Gruyère, jusqu'à l'âge de 20 ans</t>
  </si>
  <si>
    <t>0x00000000050A253A</t>
  </si>
  <si>
    <t>0x00000000050A253F</t>
  </si>
  <si>
    <t>0x00000000050A2544</t>
  </si>
  <si>
    <t>0x00000000050A2549</t>
  </si>
  <si>
    <t>0x00000000050A254B</t>
  </si>
  <si>
    <t>0x00000000050A2550</t>
  </si>
  <si>
    <t>0x00000000050A2555</t>
  </si>
  <si>
    <t>0x00000000050A255A</t>
  </si>
  <si>
    <t>0x00000000050A255C</t>
  </si>
  <si>
    <t>0x00000000050A2561</t>
  </si>
  <si>
    <t>a favore di persone svantaggiate in ragione di condizione fisiche, psichiche, economiche</t>
  </si>
  <si>
    <t>2012-09-28 19:48:56.000</t>
  </si>
  <si>
    <t>0x00000000050A2566</t>
  </si>
  <si>
    <t>Soutien financier aux enfants et leurs familles qui sont confrontées à des difficultés aigües, en particulier les enfants très gravement handicapés et leur famille. Les familles domiciliées à Berne ont la priorité.</t>
  </si>
  <si>
    <t>0x00000000050A256B</t>
  </si>
  <si>
    <t>0x00000000050A256D</t>
  </si>
  <si>
    <t>KGS ZG-UR-SZ</t>
  </si>
  <si>
    <t>2012-09-28 19:48:56.003</t>
  </si>
  <si>
    <t>0x00000000050A256F</t>
  </si>
  <si>
    <t>2012-09-28 19:48:56.007</t>
  </si>
  <si>
    <t>0x00000000050A2574</t>
  </si>
  <si>
    <t>0x00000000050A2579</t>
  </si>
  <si>
    <t>Aiutare persone disabili e le loro famiglie in particolare bambini cerebolesi e strutture che operano in loro favore.</t>
  </si>
  <si>
    <t>2012-09-28 19:48:56.010</t>
  </si>
  <si>
    <t>0x00000000050A257E</t>
  </si>
  <si>
    <t>0x00000000050A2583</t>
  </si>
  <si>
    <t>2012-09-28 19:48:56.013</t>
  </si>
  <si>
    <t>0x00000000050A2588</t>
  </si>
  <si>
    <t>0x00000000050A258D</t>
  </si>
  <si>
    <t>Octroi de subsides, de secours, de dons ou de prêts sans intérêts en faveur d'aveugles, d'enfants jusqu'à 20 ans, de vieillards, de personnes infirmes, malades, délaissées ou indigentes.uniquement pour frais en Suisse</t>
  </si>
  <si>
    <t>2012-09-28 19:48:56.017</t>
  </si>
  <si>
    <t>0x00000000050A2592</t>
  </si>
  <si>
    <t>DCN FR,DCN GE,DCN JU-NE,DCN Jura,DCN VD</t>
  </si>
  <si>
    <t>Femmes vivant seules ou avec des ascendants ou descendants à leur charge et ne disposant que d'un revenu modeste. Dans l'ordre de préférence : genevoises, confédérées, étrangères</t>
  </si>
  <si>
    <t>0x00000000050A259B</t>
  </si>
  <si>
    <t>2012-09-28 19:48:56.020</t>
  </si>
  <si>
    <t>0x00000000050A25A0</t>
  </si>
  <si>
    <t>0x00000000050A25A5</t>
  </si>
  <si>
    <t>2012-09-28 19:48:56.023</t>
  </si>
  <si>
    <t>0x00000000050A25AA</t>
  </si>
  <si>
    <t>0x00000000050A25AF</t>
  </si>
  <si>
    <t>2012-09-28 19:48:56.027</t>
  </si>
  <si>
    <t>0x00000000050A25B4</t>
  </si>
  <si>
    <t>0x00000000050A25B9</t>
  </si>
  <si>
    <t>2012-09-28 19:48:56.030</t>
  </si>
  <si>
    <t>0x00000000050A25BE</t>
  </si>
  <si>
    <t>0x00000000050A25C3</t>
  </si>
  <si>
    <t>2012-09-28 19:48:56.033</t>
  </si>
  <si>
    <t>0x00000000050A25C8</t>
  </si>
  <si>
    <t>0x00000000050A25CA</t>
  </si>
  <si>
    <t>2012-09-28 19:48:56.037</t>
  </si>
  <si>
    <t>0x00000000050A25CF</t>
  </si>
  <si>
    <t>0x00000000050A25D4</t>
  </si>
  <si>
    <t>2012-09-28 19:48:56.040</t>
  </si>
  <si>
    <t>0x00000000050A25D9</t>
  </si>
  <si>
    <t>0x00000000050A25DE</t>
  </si>
  <si>
    <t>2012-09-28 19:48:56.043</t>
  </si>
  <si>
    <t>0x00000000050A25E3</t>
  </si>
  <si>
    <t>KGS BE,KGS Solothurn,KGS AG-SO</t>
  </si>
  <si>
    <t>2012-09-28 19:48:56.047</t>
  </si>
  <si>
    <t>0x00000000050A25E7</t>
  </si>
  <si>
    <t>2012-09-28 19:48:56.050</t>
  </si>
  <si>
    <t>0x00000000050A25EC</t>
  </si>
  <si>
    <t>0x00000000050A25F1</t>
  </si>
  <si>
    <t>2012-09-28 19:48:56.057</t>
  </si>
  <si>
    <t>0x00000000050A25F6</t>
  </si>
  <si>
    <t>2012-09-28 19:48:56.060</t>
  </si>
  <si>
    <t>0x00000000050A25FB</t>
  </si>
  <si>
    <t>0x00000000050A2601</t>
  </si>
  <si>
    <t>0x00000000050A2606</t>
  </si>
  <si>
    <t>2012-09-28 19:48:56.063</t>
  </si>
  <si>
    <t>0x00000000050A260B</t>
  </si>
  <si>
    <t>0x00000000050A260D</t>
  </si>
  <si>
    <t>2012-09-28 19:48:56.067</t>
  </si>
  <si>
    <t>0x00000000050A2612</t>
  </si>
  <si>
    <t>0x00000000050A2617</t>
  </si>
  <si>
    <t>2012-09-28 19:48:56.070</t>
  </si>
  <si>
    <t>0x00000000050A261C</t>
  </si>
  <si>
    <t>0x00000000050A2621</t>
  </si>
  <si>
    <t>2012-09-28 19:48:56.073</t>
  </si>
  <si>
    <t>0x00000000050A2626</t>
  </si>
  <si>
    <t>0x00000000050A2628</t>
  </si>
  <si>
    <t>2012-09-28 19:48:56.077</t>
  </si>
  <si>
    <t>0x00000000050A262D</t>
  </si>
  <si>
    <t>0x00000000050A262F</t>
  </si>
  <si>
    <t>2012-09-28 19:48:56.080</t>
  </si>
  <si>
    <t>0x00000000050A2634</t>
  </si>
  <si>
    <t>Pour les personnes handicapées qui se trouvent en difficulté. Par principe, pas de restriction.</t>
  </si>
  <si>
    <t>0x00000000050A2639</t>
  </si>
  <si>
    <t>2012-09-28 19:48:56.083</t>
  </si>
  <si>
    <t>0x00000000050A263E</t>
  </si>
  <si>
    <t>0x00000000050A2643</t>
  </si>
  <si>
    <t>2012-09-28 19:48:56.087</t>
  </si>
  <si>
    <t>0x00000000050A2645</t>
  </si>
  <si>
    <t>0x00000000050A2647</t>
  </si>
  <si>
    <t>2012-09-28 19:48:56.090</t>
  </si>
  <si>
    <t>0x00000000050A264C</t>
  </si>
  <si>
    <t>0x00000000050A2651</t>
  </si>
  <si>
    <t>0x00000000050A2653</t>
  </si>
  <si>
    <t>2012-09-28 19:48:56.093</t>
  </si>
  <si>
    <t>0x00000000050A2658</t>
  </si>
  <si>
    <t>2012-09-28 19:48:56.097</t>
  </si>
  <si>
    <t>0x00000000050A265D</t>
  </si>
  <si>
    <t>0x00000000050A2662</t>
  </si>
  <si>
    <t>0x00000000050A2667</t>
  </si>
  <si>
    <t>aide à la vieillesse dans le besoin et aux personnes handicapées; aide à la formation et à la recherche en matière technologique, dans tous les secteurs de l'économie, de manière à assister les efforts de développement des pays sous-développés</t>
  </si>
  <si>
    <t>0x00000000050A266C</t>
  </si>
  <si>
    <t>personnes domiciliées à La Tour-de-Trême, Le Pâquier, Gruyère, Enney, Villars-sous-Mont, Estavannens, Grandvillard, Lessoc, Neirivue, Albeuve, Montbovon</t>
  </si>
  <si>
    <t>0x00000000050A2671</t>
  </si>
  <si>
    <t>persone bisognose o disabili residenti in Ticino</t>
  </si>
  <si>
    <t>0x00000000050A2676</t>
  </si>
  <si>
    <t>0x00000000050A267B</t>
  </si>
  <si>
    <t>0x00000000050A2680</t>
  </si>
  <si>
    <t>0x00000000050A2685</t>
  </si>
  <si>
    <t>0x00000000050A268A</t>
  </si>
  <si>
    <t>0x00000000050A268C</t>
  </si>
  <si>
    <t>S'adresser au service cantonal de la Croix Rouge. Par ex. camps de vacances pour mineurs et traitements orthodontiques</t>
  </si>
  <si>
    <t>0x00000000050A2691</t>
  </si>
  <si>
    <t>0x00000000050A269A</t>
  </si>
  <si>
    <t>0x00000000050A269C</t>
  </si>
  <si>
    <t>0x00000000050A26A1</t>
  </si>
  <si>
    <t>0x00000000050A26A6</t>
  </si>
  <si>
    <t>0x00000000050A26A8</t>
  </si>
  <si>
    <t>0x00000000050A26AD</t>
  </si>
  <si>
    <t>aver esaurito gli aiuti degli enti pubblici</t>
  </si>
  <si>
    <t>0x00000000050A26B2</t>
  </si>
  <si>
    <t>0x00000000050A26B7</t>
  </si>
  <si>
    <t>0x00000000050A26BC</t>
  </si>
  <si>
    <t>0x00000000050A26C1</t>
  </si>
  <si>
    <t>KGS SG-AI-AR,KGS GR,KGS TG-SH</t>
  </si>
  <si>
    <t>0x00000000050A26C5</t>
  </si>
  <si>
    <t>0x00000000050A26CA</t>
  </si>
  <si>
    <t>KGS SG-AI-AR,KGS GR,KGS ZH,KGS TG-SH</t>
  </si>
  <si>
    <t>0x00000000050A26D2</t>
  </si>
  <si>
    <t>0x00000000050A26D7</t>
  </si>
  <si>
    <t>0x00000000050A26DC</t>
  </si>
  <si>
    <t>0x00000000050A26E1</t>
  </si>
  <si>
    <t>enfants (parfois adultes) originaires de la Gruyère, pour études, formation, loisirs</t>
  </si>
  <si>
    <t>0x00000000050A26E6</t>
  </si>
  <si>
    <t>0x00000000050A26EB</t>
  </si>
  <si>
    <t>0x00000000050A26FB</t>
  </si>
  <si>
    <t>0x00000000050A2701</t>
  </si>
  <si>
    <t>0x00000000050A2706</t>
  </si>
  <si>
    <t>0x00000000050A270B</t>
  </si>
  <si>
    <t>pour les enfants</t>
  </si>
  <si>
    <t>0x00000000050A2710</t>
  </si>
  <si>
    <t>0x00000000050A2715</t>
  </si>
  <si>
    <t>0x00000000050A271A</t>
  </si>
  <si>
    <t>0x00000000050A271F</t>
  </si>
  <si>
    <t>0x00000000050A2724</t>
  </si>
  <si>
    <t>0x00000000050A2729</t>
  </si>
  <si>
    <t>0x00000000050A272E</t>
  </si>
  <si>
    <t>0x00000000050A2733</t>
  </si>
  <si>
    <t>0x00000000050A2738</t>
  </si>
  <si>
    <t>sussidi per evtl. Mezzi ausiliari, scarpe ortopediche, cure termali, corsi ginnastica.</t>
  </si>
  <si>
    <t>0x00000000050A273D</t>
  </si>
  <si>
    <t>pour tout rhumatisant aux revenus modestes</t>
  </si>
  <si>
    <t>0x00000000050A2742</t>
  </si>
  <si>
    <t>0x00000000050A2747</t>
  </si>
  <si>
    <t>0x00000000050A274C</t>
  </si>
  <si>
    <t>0x00000000050A2751</t>
  </si>
  <si>
    <t>0x00000000050A2756</t>
  </si>
  <si>
    <t>0x00000000050A275B</t>
  </si>
  <si>
    <t>0x00000000050A2760</t>
  </si>
  <si>
    <t>0x00000000050A2765</t>
  </si>
  <si>
    <t>0x00000000050A276A</t>
  </si>
  <si>
    <t>0x00000000050A276F</t>
  </si>
  <si>
    <t>0x00000000050A2774</t>
  </si>
  <si>
    <t>0x00000000050A2779</t>
  </si>
  <si>
    <t>0x00000000050A277E</t>
  </si>
  <si>
    <t>0x00000000050A2783</t>
  </si>
  <si>
    <t>0x00000000050A2788</t>
  </si>
  <si>
    <t>0x00000000050A278D</t>
  </si>
  <si>
    <t>0x00000000050A2792</t>
  </si>
  <si>
    <t>Commune de Genève, afin d'éviter la détérioration d'une situation difficile. Prend aussi en charge les cusines scolaires.</t>
  </si>
  <si>
    <t>0x00000000050A2797</t>
  </si>
  <si>
    <t>0x00000000050A279C</t>
  </si>
  <si>
    <t>KGS ZH,KGS TG-SH,KGS AG-SO,KGS SG-AI-AR,ehemalige KGS Uri/Schwyz</t>
  </si>
  <si>
    <t>residenti in Ticino, per alleviare la sofferenza delle persone</t>
  </si>
  <si>
    <t>0x00000000050A27A5</t>
  </si>
  <si>
    <t>0x00000000050A27AA</t>
  </si>
  <si>
    <t>0x00000000050A27AF</t>
  </si>
  <si>
    <t>0x00000000050A27B4</t>
  </si>
  <si>
    <t>Operare in favore di enti assistenziali e di persone bisognose domiciliati nel Cantone Ticino</t>
  </si>
  <si>
    <t>0x00000000050A27B9</t>
  </si>
  <si>
    <t>0x00000000050A27BE</t>
  </si>
  <si>
    <t>0x00000000050A27C3</t>
  </si>
  <si>
    <t>0x00000000050A27C8</t>
  </si>
  <si>
    <t>0x00000000050A27CA</t>
  </si>
  <si>
    <t>contributions financières aux enfants et adolescents malades ou handicapés ou à leurs répondants</t>
  </si>
  <si>
    <t>0x00000000050A27CF</t>
  </si>
  <si>
    <t>0x00000000050A27D4</t>
  </si>
  <si>
    <t>0x00000000050A27D9</t>
  </si>
  <si>
    <t>0x00000000050A27DE</t>
  </si>
  <si>
    <t>0x00000000050A27EA</t>
  </si>
  <si>
    <t>0x00000000050A27EF</t>
  </si>
  <si>
    <t>0x00000000050A27F4</t>
  </si>
  <si>
    <t>pour personnes aveugles, jeunes (jusqu'à 20 ans), personnes âgées, handicapées, malades, délaissées ou indigentes</t>
  </si>
  <si>
    <t>0x00000000050A27F9</t>
  </si>
  <si>
    <t>0x00000000050A2803</t>
  </si>
  <si>
    <t>0x00000000050A2805</t>
  </si>
  <si>
    <t>0x00000000050A280A</t>
  </si>
  <si>
    <t>Ogni persone in situazione di sofferenza.</t>
  </si>
  <si>
    <t>0x00000000050A280F</t>
  </si>
  <si>
    <t>0x00000000050A2814</t>
  </si>
  <si>
    <t>0x00000000050A2819</t>
  </si>
  <si>
    <t>0x00000000050A281E</t>
  </si>
  <si>
    <t>0x00000000050A2823</t>
  </si>
  <si>
    <t>0x00000000050A2828</t>
  </si>
  <si>
    <t>0x00000000050A282D</t>
  </si>
  <si>
    <t>KGS LU-OW-NW,ehemalige KGS Uri/Schwyz,KGS ZG-UR-SZ</t>
  </si>
  <si>
    <t>0x00000000050A2834</t>
  </si>
  <si>
    <t>0x00000000050A2839</t>
  </si>
  <si>
    <t>aides multiples</t>
  </si>
  <si>
    <t>0x00000000050A283E</t>
  </si>
  <si>
    <t>0x00000000050A2843</t>
  </si>
  <si>
    <t>0x00000000050A2845</t>
  </si>
  <si>
    <t>0x00000000050A284A</t>
  </si>
  <si>
    <t>0x00000000050A284F</t>
  </si>
  <si>
    <t>0x00000000050A2851</t>
  </si>
  <si>
    <t>0x00000000050A2856</t>
  </si>
  <si>
    <t>0x0000000005BA7747</t>
  </si>
  <si>
    <t>Pro Audito, Fonds Irma Wigert</t>
  </si>
  <si>
    <t>FLB-PAH Suisse</t>
  </si>
  <si>
    <t>Autofonds/fonds véhicules PI HS/SP</t>
  </si>
  <si>
    <t>Ausserordentliche Direkthilfe/aide directe extraordinaire PI HS/SP</t>
  </si>
  <si>
    <t xml:space="preserve">Alle Behinderungen. Prioritär Muskelerkrankung. Unterstützung zu Themen Mobilität (Autoanschaffung) und Lebensfreude. Max. Fr. 2'500.-. </t>
  </si>
  <si>
    <t>Nur für Hörbehinderte und Gehörlose. Vorwiegend Hörgeräte. Da nur sporadische Entscheidsitzungen stattfinden, wird das Gesuch in der Regel via FLB-Schweiz oder anderer interner Fonds HS vorfinanziert.</t>
  </si>
  <si>
    <t>Autoabklärungsdienst/Service véhicule PI HS/SP</t>
  </si>
  <si>
    <t xml:space="preserve">Einreichung eines Autoabklärungsmandats an PI HS, Abteilung Direkthilfe. Starten sie die Vorlage im Register Beilagen/Dokumente und füllen sie sie aus. Es sind die gleichen Beilagen zu den Finanzen einzureichen, wie für ein Gesuch. </t>
  </si>
  <si>
    <t>FLB Gesuche über Fr. 10'000.- pro Fall/Jahr. Unabhängig vom Betrag alle Gesuche für autismusspezifische Behandlungsmethoden, Autoanschaffung und -Umbau, E-hockey-Sportgeräte, Hörgeräte, medizinische Massnahmen: Beiträge an alternative Behandlungsmethoden ab dem 2. Unterstützungsjahr</t>
  </si>
  <si>
    <t>Aufgrund einer speziellen Abmachungen werden Gesuche für e-hockey-Stühle via die Abteilung Direkthilfe, HS eingereicht. Max. Fr. 5'000.-.</t>
  </si>
  <si>
    <t>PAH-Canton JU/NE</t>
  </si>
  <si>
    <t>Parrainages JU/NE</t>
  </si>
  <si>
    <t>FLB-PAH BE</t>
  </si>
  <si>
    <t>PAH-FLB FR</t>
  </si>
  <si>
    <t>FLB-PAH canton BE</t>
  </si>
  <si>
    <t>PAH-FLB canton FR</t>
  </si>
  <si>
    <t>Paraplegiker-Stiftung, Schweizerische-nur/uniquement e-hockey</t>
  </si>
  <si>
    <t>Schweizerische Paraplegiker-Stiftung-nur/uniquement E-hockey</t>
  </si>
  <si>
    <t>Patenschaften AG/SO</t>
  </si>
  <si>
    <t>Dätwyler Stiftung</t>
  </si>
  <si>
    <t>ganze Schweiz</t>
  </si>
  <si>
    <t>PAH-FLB VS</t>
  </si>
  <si>
    <t>261-3200024</t>
  </si>
  <si>
    <t>PAH-FLB canton VS</t>
  </si>
  <si>
    <t>KGS VS</t>
  </si>
  <si>
    <t>261-320024.00W</t>
  </si>
  <si>
    <t>Per casi complicati che non possono essere risolti con le PAH e fondazioni esterne.</t>
  </si>
  <si>
    <t xml:space="preserve">Conferimento di un mandato di accertamento auto alla sede principale PI, settore Aiuti diretti. Aprite il modello sotto Allegati/documenti e compilatelo. Vanno presentati gli stessi allegati relativi alla situazione finanziaria come per una domanda. </t>
  </si>
  <si>
    <t>Acquisto di un veicolo a causa dall’handicap. Massimo 5000 franchi. Soltanto quando PAH e fonti esterne esaurite.</t>
  </si>
  <si>
    <t>Domande PAH superiori ai 10'000 franchi per caso/anno. A prescindere dall’importo, tutte le domande per metodi di trattamento specifici dell’autismo, acquisti e modifiche di veicoli, attrezzature sportive per l’hockey in carrozzina elettrica, apparecchi acustici, provvedimenti medici: contributi a metodi di trattamento alternativi a partire dal 2° anno di sostegno.</t>
  </si>
  <si>
    <t xml:space="preserve">Tutti i tipi di handicap. Priorità malattie muscolari. Sostegno alla mobilità (acquisto di un veicolo) e alla gioia di vivere. Massimo 2500 franchi. </t>
  </si>
  <si>
    <t>A seguito di uno speciale accordo, le domande per le carrozzine per l’hockey vanno presentate tramite il settore Aiuti diretti, sede principale. Massimo 5000 franchi.</t>
  </si>
  <si>
    <t>Soltanto per deboli d’udito e non udenti. Soprattutto apparecchi acustici. Poiché le riunioni decisionali hanno luogo solo sporadicamente, la domanda è in genere pre-finanziata tramite PAH Svizzera o altri fondi interni della sede principale.</t>
  </si>
  <si>
    <t>Pour les situations complexes, qui ne peuvent pas être résolues à l'aide des PAH et de fonds externes.</t>
  </si>
  <si>
    <t>Remise d'un mandat d'enquête automobile au service Aide directe du Siège principal de PI. Ouvrez le modèle depuis l'onglet Annexes/Doc. et remplissez-le. Il faut joindre les mêmes justificatifs relatifs à la situation financière que pour une demande.</t>
  </si>
  <si>
    <t>Acquisitions de véhicules nécessaires en raison du handicap. Au max. Fr. 5'000.-. A solliciter seulement une fois que les possibilités de recourir aux PAH et aux fonds externes sont épuisées.</t>
  </si>
  <si>
    <t>Demandes PAH de plus de Fr. 10'000.- par situation/an. Egalement, indépendamment du montant demandé, toutes les demandes pour des mesures thérapeutiques spécifiques pour personnes autistes, pour l'acquisition ou la transformation de véhicules, pour du matériel de e-hockey, pour des appareils auditifs et, à partir de la 2e année, pour des thérapies alternatives (mesures médicales).</t>
  </si>
  <si>
    <t xml:space="preserve">Tous types de handicap, mais la priorité est donnée aux maladies musculaires. Soutien visant à accroître la mobilité (acquisition de véhicules) et la joie de vivre. Au max. Fr. 2'500.-. </t>
  </si>
  <si>
    <t>Convention spéciale concernant les fauteuils roulants de e-hockey. Les demandes sont déposées par l'intermédiaire du service Aide directe du Siège principal de PI. Au max. Fr. 5'000.-.</t>
  </si>
  <si>
    <t>Seulement pour personnes malentendantes ou sourdes. Surtout pour appareils auditifs. Etant donné que la fondation ne tient pas de séances régulières pour statuer sur les demandes, l'Office national PAH ou un autre fonds interne du Siège principal avancent en général un montant.</t>
  </si>
  <si>
    <t>Fonds für ausserordentliche Direkthilfe, fonds pour les situations extraordinaires PI HS/SP</t>
  </si>
  <si>
    <t>FLB Kanton BL</t>
  </si>
  <si>
    <t>FLB Kanton GR</t>
  </si>
  <si>
    <t>FLB Kanton GL</t>
  </si>
  <si>
    <t>FLB Kanton ZH</t>
  </si>
  <si>
    <t>PAH canton VD</t>
  </si>
  <si>
    <t>FLB Kanton UR/SZ/ZG</t>
  </si>
  <si>
    <t>PAH Cantone TI</t>
  </si>
  <si>
    <t>FLB Kanton TG/SH</t>
  </si>
  <si>
    <t>FLB Kanton SG/AI/AR</t>
  </si>
  <si>
    <t>PAH canton JU/NE</t>
  </si>
  <si>
    <t>FLB Kanton LU/NW/OW</t>
  </si>
  <si>
    <t>PAH canton GE</t>
  </si>
  <si>
    <t>PAH FLB canton FR</t>
  </si>
  <si>
    <t>FLB Kanton BS</t>
  </si>
  <si>
    <t>FLB Kanton AG/SO</t>
  </si>
  <si>
    <t>IstCH</t>
  </si>
  <si>
    <t>DatumVon</t>
  </si>
  <si>
    <t>Abeteilungen oh.ganz.Sch.</t>
  </si>
  <si>
    <t>Abteilungen mit '</t>
  </si>
  <si>
    <t>INSERT STATEMENT</t>
  </si>
  <si>
    <t>INSERT COPY IT</t>
  </si>
  <si>
    <t>Frage</t>
  </si>
  <si>
    <t>Beantwortet</t>
  </si>
  <si>
    <t>DatumBis (manuell)</t>
  </si>
  <si>
    <t>UPDATE STATEMENT</t>
  </si>
  <si>
    <t>UPDATE COPY IT</t>
  </si>
  <si>
    <t>Update yes (manuell)</t>
  </si>
  <si>
    <t>manuel!!</t>
  </si>
  <si>
    <t>Anleitung um das Script vorzubereiten</t>
  </si>
  <si>
    <t>Daten auf der Linken Teil kopieren</t>
  </si>
  <si>
    <t>Insert Statement</t>
  </si>
  <si>
    <t>Ausführen</t>
  </si>
  <si>
    <t>Je nach Spalte sicherstellen dass die Werten richtig kommen (NULLable, Bits mit 0,1, Abeteilung : Werten komma separiert, usw...)</t>
  </si>
  <si>
    <t>Im 9941_Insert_GvFonds.sql die Daten "INSERT SQL Statements" kopieren, ausführen und prüfen</t>
  </si>
  <si>
    <t>Update Statement</t>
  </si>
  <si>
    <t>In der Spalte "INSERT COPY IT" , sicherstellen dass nur die Statements für die betroffnen Linien kopiert werden</t>
  </si>
  <si>
    <t>Speziell ist das DatumBis : falls das Fonds "entfernt wird" bedeutet es das es im Zeitraum ein Ende habe muss.</t>
  </si>
  <si>
    <r>
      <t xml:space="preserve">DatumBis muss dann </t>
    </r>
    <r>
      <rPr>
        <b/>
        <sz val="11"/>
        <color theme="9" tint="-0.249977111117893"/>
        <rFont val="Arial"/>
        <family val="2"/>
      </rPr>
      <t>manuell</t>
    </r>
    <r>
      <rPr>
        <sz val="11"/>
        <color theme="1"/>
        <rFont val="Arial"/>
        <family val="2"/>
      </rPr>
      <t xml:space="preserve"> aktualisiert sein</t>
    </r>
  </si>
  <si>
    <t>Im 9941_Update_GvFonds.sql kopieren, ausführen und prüfen</t>
  </si>
  <si>
    <r>
      <t xml:space="preserve">Update oder nicht Update ? das muss bis jetzt auch </t>
    </r>
    <r>
      <rPr>
        <b/>
        <sz val="11"/>
        <color theme="9" tint="-0.249977111117893"/>
        <rFont val="Arial"/>
        <family val="2"/>
      </rPr>
      <t>manuell</t>
    </r>
    <r>
      <rPr>
        <sz val="11"/>
        <color theme="1"/>
        <rFont val="Arial"/>
        <family val="2"/>
      </rPr>
      <t xml:space="preserve"> bestimmt sein (schneller gemacht als ein kompl. Formel zu suchen)</t>
    </r>
  </si>
  <si>
    <t>In dem Beispiel sind nur Datensätzen mit dem Feld GvFondsID leer für das Insert relevant.</t>
  </si>
  <si>
    <t>ev. Fehlenden Felder* merken, fragen, und ergänzen</t>
  </si>
  <si>
    <t>*nur relevanten Felder für Insert/Update betrachten : Siehe Insert/Update teil</t>
  </si>
  <si>
    <t>DCN VD</t>
  </si>
  <si>
    <t>KGS TG-SH</t>
  </si>
  <si>
    <t>DCN JU/NE</t>
  </si>
  <si>
    <t>KGS GL</t>
  </si>
  <si>
    <t>KGS BL</t>
  </si>
  <si>
    <t>KGS BE,DCN FR,KGS LU-OW-NW,DCN FR,ehemalige KGS Uri/Schwyz,DCN Jura,DCN TI,KGS SG-AI-AR,DCN VD,DCN JU-NE,KGS BS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</si>
</sst>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Arial"/>
      <family val="2"/>
    </font>
    <font>
      <sz val="11"/>
      <color rgb="FFFF0000"/>
      <name val="Arial"/>
      <family val="2"/>
    </font>
    <font>
      <strike/>
      <sz val="11"/>
      <color rgb="FFFF0000"/>
      <name val="Arial"/>
      <family val="2"/>
    </font>
    <font>
      <b/>
      <sz val="11"/>
      <color theme="1"/>
      <name val="Arial"/>
      <family val="2"/>
    </font>
    <font>
      <sz val="11"/>
      <name val="Arial"/>
      <family val="2"/>
    </font>
    <font>
      <b/>
      <sz val="11"/>
      <color theme="9" tint="-0.249977111117893"/>
      <name val="Arial"/>
      <family val="2"/>
    </font>
  </fonts>
  <fills count="6">
    <fill>
      <patternFill patternType="none"/>
    </fill>
    <fill>
      <patternFill patternType="gray125"/>
    </fill>
    <fill>
      <patternFill patternType="solid">
        <fgColor theme="1"/>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5">
    <xf numFmtId="0" fontId="0" fillId="0" borderId="0" xfId="0"/>
    <xf numFmtId="22" fontId="0" fillId="0" borderId="0" xfId="0" applyNumberFormat="1"/>
    <xf numFmtId="0" fontId="1" fillId="0" borderId="0" xfId="0" applyFont="1"/>
    <xf numFmtId="22" fontId="1" fillId="0" borderId="0" xfId="0" applyNumberFormat="1" applyFont="1"/>
    <xf numFmtId="0" fontId="2" fillId="0" borderId="0" xfId="0" applyFont="1"/>
    <xf numFmtId="22" fontId="2" fillId="0" borderId="0" xfId="0" applyNumberFormat="1" applyFont="1"/>
    <xf numFmtId="0" fontId="1" fillId="0" borderId="0" xfId="0" applyFont="1" applyFill="1"/>
    <xf numFmtId="0" fontId="2" fillId="0" borderId="0" xfId="0" applyFont="1" applyFill="1"/>
    <xf numFmtId="0" fontId="0" fillId="0" borderId="0" xfId="0" applyFill="1"/>
    <xf numFmtId="0" fontId="3" fillId="0" borderId="0" xfId="0" applyFont="1"/>
    <xf numFmtId="0" fontId="0" fillId="0" borderId="0" xfId="0" applyFont="1"/>
    <xf numFmtId="0" fontId="0" fillId="0" borderId="0" xfId="0" applyBorder="1"/>
    <xf numFmtId="0" fontId="0" fillId="0" borderId="0" xfId="0" applyFont="1" applyBorder="1"/>
    <xf numFmtId="0" fontId="0" fillId="0" borderId="0" xfId="0" applyFill="1" applyBorder="1"/>
    <xf numFmtId="14" fontId="0" fillId="0" borderId="0" xfId="0" quotePrefix="1" applyNumberFormat="1" applyFont="1"/>
    <xf numFmtId="0" fontId="0" fillId="2" borderId="0" xfId="0" applyFill="1"/>
    <xf numFmtId="0" fontId="1" fillId="2" borderId="0" xfId="0" applyFont="1" applyFill="1"/>
    <xf numFmtId="0" fontId="2" fillId="2" borderId="0" xfId="0" applyFont="1" applyFill="1"/>
    <xf numFmtId="0" fontId="0" fillId="3" borderId="0" xfId="0" applyFont="1" applyFill="1"/>
    <xf numFmtId="0" fontId="0" fillId="4" borderId="0" xfId="0" applyFont="1" applyFill="1"/>
    <xf numFmtId="0" fontId="0" fillId="5" borderId="0" xfId="0" applyFill="1"/>
    <xf numFmtId="0" fontId="4" fillId="0" borderId="0" xfId="0" applyFont="1" applyFill="1"/>
    <xf numFmtId="0" fontId="4" fillId="0" borderId="0" xfId="0" applyFont="1"/>
    <xf numFmtId="0" fontId="4" fillId="5" borderId="0" xfId="0" applyFont="1" applyFill="1"/>
    <xf numFmtId="0" fontId="0" fillId="0" borderId="0" xfId="0" quotePrefix="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3</xdr:row>
      <xdr:rowOff>9525</xdr:rowOff>
    </xdr:from>
    <xdr:to>
      <xdr:col>8</xdr:col>
      <xdr:colOff>504825</xdr:colOff>
      <xdr:row>10</xdr:row>
      <xdr:rowOff>153297</xdr:rowOff>
    </xdr:to>
    <xdr:pic>
      <xdr:nvPicPr>
        <xdr:cNvPr id="2" name="Grafik 1"/>
        <xdr:cNvPicPr>
          <a:picLocks noChangeAspect="1"/>
        </xdr:cNvPicPr>
      </xdr:nvPicPr>
      <xdr:blipFill>
        <a:blip xmlns:r="http://schemas.openxmlformats.org/officeDocument/2006/relationships" r:embed="rId1"/>
        <a:stretch>
          <a:fillRect/>
        </a:stretch>
      </xdr:blipFill>
      <xdr:spPr>
        <a:xfrm>
          <a:off x="876300" y="561975"/>
          <a:ext cx="6334125" cy="1410597"/>
        </a:xfrm>
        <a:prstGeom prst="rect">
          <a:avLst/>
        </a:prstGeom>
      </xdr:spPr>
    </xdr:pic>
    <xdr:clientData/>
  </xdr:twoCellAnchor>
  <xdr:twoCellAnchor editAs="oneCell">
    <xdr:from>
      <xdr:col>1</xdr:col>
      <xdr:colOff>9525</xdr:colOff>
      <xdr:row>16</xdr:row>
      <xdr:rowOff>66675</xdr:rowOff>
    </xdr:from>
    <xdr:to>
      <xdr:col>11</xdr:col>
      <xdr:colOff>438150</xdr:colOff>
      <xdr:row>24</xdr:row>
      <xdr:rowOff>169074</xdr:rowOff>
    </xdr:to>
    <xdr:pic>
      <xdr:nvPicPr>
        <xdr:cNvPr id="3" name="Grafik 2"/>
        <xdr:cNvPicPr>
          <a:picLocks noChangeAspect="1"/>
        </xdr:cNvPicPr>
      </xdr:nvPicPr>
      <xdr:blipFill>
        <a:blip xmlns:r="http://schemas.openxmlformats.org/officeDocument/2006/relationships" r:embed="rId2"/>
        <a:stretch>
          <a:fillRect/>
        </a:stretch>
      </xdr:blipFill>
      <xdr:spPr>
        <a:xfrm>
          <a:off x="847725" y="2790825"/>
          <a:ext cx="8810625" cy="1550199"/>
        </a:xfrm>
        <a:prstGeom prst="rect">
          <a:avLst/>
        </a:prstGeom>
      </xdr:spPr>
    </xdr:pic>
    <xdr:clientData/>
  </xdr:twoCellAnchor>
  <xdr:twoCellAnchor editAs="oneCell">
    <xdr:from>
      <xdr:col>0</xdr:col>
      <xdr:colOff>628650</xdr:colOff>
      <xdr:row>31</xdr:row>
      <xdr:rowOff>104775</xdr:rowOff>
    </xdr:from>
    <xdr:to>
      <xdr:col>8</xdr:col>
      <xdr:colOff>123050</xdr:colOff>
      <xdr:row>37</xdr:row>
      <xdr:rowOff>18925</xdr:rowOff>
    </xdr:to>
    <xdr:pic>
      <xdr:nvPicPr>
        <xdr:cNvPr id="5" name="Grafik 4"/>
        <xdr:cNvPicPr>
          <a:picLocks noChangeAspect="1"/>
        </xdr:cNvPicPr>
      </xdr:nvPicPr>
      <xdr:blipFill>
        <a:blip xmlns:r="http://schemas.openxmlformats.org/officeDocument/2006/relationships" r:embed="rId3"/>
        <a:stretch>
          <a:fillRect/>
        </a:stretch>
      </xdr:blipFill>
      <xdr:spPr>
        <a:xfrm>
          <a:off x="628650" y="5905500"/>
          <a:ext cx="6200000" cy="1000000"/>
        </a:xfrm>
        <a:prstGeom prst="rect">
          <a:avLst/>
        </a:prstGeom>
      </xdr:spPr>
    </xdr:pic>
    <xdr:clientData/>
  </xdr:twoCellAnchor>
  <xdr:twoCellAnchor editAs="oneCell">
    <xdr:from>
      <xdr:col>0</xdr:col>
      <xdr:colOff>819150</xdr:colOff>
      <xdr:row>41</xdr:row>
      <xdr:rowOff>104776</xdr:rowOff>
    </xdr:from>
    <xdr:to>
      <xdr:col>7</xdr:col>
      <xdr:colOff>561975</xdr:colOff>
      <xdr:row>48</xdr:row>
      <xdr:rowOff>173719</xdr:rowOff>
    </xdr:to>
    <xdr:pic>
      <xdr:nvPicPr>
        <xdr:cNvPr id="6" name="Grafik 5"/>
        <xdr:cNvPicPr>
          <a:picLocks noChangeAspect="1"/>
        </xdr:cNvPicPr>
      </xdr:nvPicPr>
      <xdr:blipFill>
        <a:blip xmlns:r="http://schemas.openxmlformats.org/officeDocument/2006/relationships" r:embed="rId4"/>
        <a:stretch>
          <a:fillRect/>
        </a:stretch>
      </xdr:blipFill>
      <xdr:spPr>
        <a:xfrm>
          <a:off x="819150" y="7534276"/>
          <a:ext cx="5610225" cy="1335768"/>
        </a:xfrm>
        <a:prstGeom prst="rect">
          <a:avLst/>
        </a:prstGeom>
      </xdr:spPr>
    </xdr:pic>
    <xdr:clientData/>
  </xdr:twoCellAnchor>
  <xdr:twoCellAnchor editAs="oneCell">
    <xdr:from>
      <xdr:col>1</xdr:col>
      <xdr:colOff>19050</xdr:colOff>
      <xdr:row>56</xdr:row>
      <xdr:rowOff>0</xdr:rowOff>
    </xdr:from>
    <xdr:to>
      <xdr:col>6</xdr:col>
      <xdr:colOff>151859</xdr:colOff>
      <xdr:row>61</xdr:row>
      <xdr:rowOff>104649</xdr:rowOff>
    </xdr:to>
    <xdr:pic>
      <xdr:nvPicPr>
        <xdr:cNvPr id="7" name="Grafik 6"/>
        <xdr:cNvPicPr>
          <a:picLocks noChangeAspect="1"/>
        </xdr:cNvPicPr>
      </xdr:nvPicPr>
      <xdr:blipFill>
        <a:blip xmlns:r="http://schemas.openxmlformats.org/officeDocument/2006/relationships" r:embed="rId5"/>
        <a:stretch>
          <a:fillRect/>
        </a:stretch>
      </xdr:blipFill>
      <xdr:spPr>
        <a:xfrm>
          <a:off x="857250" y="10163175"/>
          <a:ext cx="4323809" cy="1009524"/>
        </a:xfrm>
        <a:prstGeom prst="rect">
          <a:avLst/>
        </a:prstGeom>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94"/>
  <sheetViews>
    <sheetView tabSelected="1" workbookViewId="0">
      <pane xSplit="10848" topLeftCell="AB1"/>
      <selection pane="topRight" activeCell="AI76" sqref="AI76"/>
    </sheetView>
  </sheetViews>
  <sheetFormatPr baseColWidth="10" defaultColWidth="11" defaultRowHeight="13.8" x14ac:dyDescent="0.25"/>
  <cols>
    <col min="2" max="2" width="10" bestFit="1" customWidth="1"/>
    <col min="3" max="3" width="12.5" customWidth="1"/>
    <col min="4" max="5" width="11.5" customWidth="1"/>
    <col min="6" max="6" width="9.8984375" customWidth="1"/>
    <col min="7" max="7" width="8.3984375" customWidth="1"/>
    <col min="8" max="10" width="12" customWidth="1"/>
    <col min="11" max="11" width="8.8984375" customWidth="1"/>
    <col min="12" max="16" width="6.8984375" customWidth="1"/>
    <col min="17" max="17" width="19.8984375" customWidth="1"/>
    <col min="18" max="18" width="2.19921875" style="15" customWidth="1"/>
    <col min="19" max="19" width="7.09765625" style="11" customWidth="1"/>
    <col min="20" max="20" width="7.09765625" customWidth="1"/>
    <col min="22" max="22" width="12.09765625" bestFit="1" customWidth="1"/>
    <col min="23" max="23" width="11.8984375" bestFit="1" customWidth="1"/>
    <col min="26" max="27" width="12.09765625" customWidth="1"/>
    <col min="28" max="28" width="18.3984375" customWidth="1"/>
    <col min="29" max="29" width="12.09765625" customWidth="1"/>
    <col min="30" max="30" width="19.5" customWidth="1"/>
    <col min="31" max="31" width="17.69921875" customWidth="1"/>
    <col min="32" max="32" width="2" style="15" customWidth="1"/>
    <col min="33" max="33" width="13.59765625" style="21" customWidth="1"/>
    <col min="34" max="34" width="14.3984375" style="23" customWidth="1"/>
    <col min="35" max="35" width="6.19921875" style="23" customWidth="1"/>
    <col min="36" max="36" width="23.3984375" style="22" customWidth="1"/>
  </cols>
  <sheetData>
    <row r="1" spans="1:37" ht="15" x14ac:dyDescent="0.25">
      <c r="B1" t="s">
        <v>0</v>
      </c>
      <c r="C1" t="s">
        <v>636</v>
      </c>
      <c r="D1" t="s">
        <v>637</v>
      </c>
      <c r="E1" t="s">
        <v>638</v>
      </c>
      <c r="F1" t="s">
        <v>1</v>
      </c>
      <c r="G1" t="s">
        <v>2</v>
      </c>
      <c r="H1" t="s">
        <v>681</v>
      </c>
      <c r="I1" t="s">
        <v>682</v>
      </c>
      <c r="J1" t="s">
        <v>683</v>
      </c>
      <c r="K1" t="s">
        <v>639</v>
      </c>
      <c r="L1" t="s">
        <v>3</v>
      </c>
      <c r="M1" t="s">
        <v>4</v>
      </c>
      <c r="N1" t="s">
        <v>5</v>
      </c>
      <c r="O1" t="s">
        <v>6</v>
      </c>
      <c r="P1" t="s">
        <v>7</v>
      </c>
      <c r="Q1" t="s">
        <v>640</v>
      </c>
      <c r="S1" s="11" t="s">
        <v>636</v>
      </c>
      <c r="T1" s="13" t="s">
        <v>1</v>
      </c>
      <c r="U1" s="13" t="s">
        <v>2</v>
      </c>
      <c r="V1" s="13" t="s">
        <v>681</v>
      </c>
      <c r="W1" t="s">
        <v>682</v>
      </c>
      <c r="X1" t="s">
        <v>683</v>
      </c>
      <c r="Y1" t="s">
        <v>639</v>
      </c>
      <c r="Z1" s="13" t="s">
        <v>1112</v>
      </c>
      <c r="AA1" s="13" t="s">
        <v>1114</v>
      </c>
      <c r="AB1" s="13" t="s">
        <v>1115</v>
      </c>
      <c r="AC1" s="13" t="s">
        <v>1113</v>
      </c>
      <c r="AD1" s="10" t="s">
        <v>1116</v>
      </c>
      <c r="AE1" s="9" t="s">
        <v>1117</v>
      </c>
      <c r="AG1" s="21" t="s">
        <v>0</v>
      </c>
      <c r="AH1" s="23" t="s">
        <v>1120</v>
      </c>
      <c r="AI1" s="23" t="s">
        <v>1123</v>
      </c>
      <c r="AJ1" s="22" t="s">
        <v>1121</v>
      </c>
      <c r="AK1" s="9" t="s">
        <v>1122</v>
      </c>
    </row>
    <row r="2" spans="1:37" s="2" customFormat="1" x14ac:dyDescent="0.25">
      <c r="A2" s="18" t="s">
        <v>1118</v>
      </c>
      <c r="B2" s="2">
        <v>1</v>
      </c>
      <c r="C2" s="2" t="s">
        <v>8</v>
      </c>
      <c r="D2" s="2" t="s">
        <v>8</v>
      </c>
      <c r="E2" s="2" t="s">
        <v>8</v>
      </c>
      <c r="F2" s="2" t="s">
        <v>1059</v>
      </c>
      <c r="G2" s="2" t="s">
        <v>1096</v>
      </c>
      <c r="H2" s="2" t="s">
        <v>9</v>
      </c>
      <c r="I2" s="6" t="s">
        <v>1089</v>
      </c>
      <c r="J2" s="2" t="s">
        <v>1082</v>
      </c>
      <c r="K2" s="3" t="s">
        <v>641</v>
      </c>
      <c r="L2" s="3" t="s">
        <v>684</v>
      </c>
      <c r="M2" s="3">
        <v>41180.825636574074</v>
      </c>
      <c r="N2" s="2" t="s">
        <v>684</v>
      </c>
      <c r="O2" s="3">
        <v>41180.825636574074</v>
      </c>
      <c r="P2" s="2" t="s">
        <v>685</v>
      </c>
      <c r="Q2" s="2" t="s">
        <v>1076</v>
      </c>
      <c r="R2" s="16"/>
      <c r="S2" s="12" t="str">
        <f t="shared" ref="S2:S65" si="0">IF(C2="NULL","NULL",CONCATENATE("'",C2,"'"))</f>
        <v>NULL</v>
      </c>
      <c r="T2" s="12" t="str">
        <f t="shared" ref="T2:T65" si="1">IF(F2="NULL","NULL",CONCATENATE("'",SUBSTITUTE(F2,"'","''"),"'"))</f>
        <v>'Ausserordentliche Direkthilfe/aide directe extraordinaire PI HS/SP'</v>
      </c>
      <c r="U2" s="12" t="str">
        <f t="shared" ref="U2:U65" si="2">IF(G2="NULL","NULL",CONCATENATE("'",SUBSTITUTE(G2,"'","''"),"'"))</f>
        <v>'Fonds für ausserordentliche Direkthilfe, fonds pour les situations extraordinaires PI HS/SP'</v>
      </c>
      <c r="V2" s="12" t="str">
        <f t="shared" ref="V2:V65" si="3">IF(OR(H2="NULL", H2=""),"NULL",CONCATENATE("'",SUBSTITUTE(H2,"'","''"),"'"))</f>
        <v>'Für komplizierte Fälle, die nicht mit FLB und externen Stiftungen gelöst werden können.'</v>
      </c>
      <c r="W2" s="12" t="str">
        <f t="shared" ref="W2:W65" si="4">IF(OR(I2="NULL", I2=""),"NULL",CONCATENATE("'",SUBSTITUTE(I2,"'","''"),"'"))</f>
        <v>'Pour les situations complexes, qui ne peuvent pas être résolues à l''aide des PAH et de fonds externes.'</v>
      </c>
      <c r="X2" s="12" t="str">
        <f t="shared" ref="X2:X65" si="5">IF(OR(J2="NULL", J2=""),"NULL",CONCATENATE("'",SUBSTITUTE(J2,"'","''"),"'"))</f>
        <v>'Per casi complicati che non possono essere risolti con le PAH e fondazioni esterne.'</v>
      </c>
      <c r="Y2" s="12">
        <f t="shared" ref="Y2:Y65" si="6">IF(K2="Intern",1,IF(K2="Extern",2,"NULL"))</f>
        <v>1</v>
      </c>
      <c r="Z2" s="10">
        <f t="shared" ref="Z2:Z65" si="7">IF(IFERROR(SEARCH("ganze Schweiz",Q2),-1)&gt;=0,1,0)</f>
        <v>1</v>
      </c>
      <c r="AA2" s="10" t="str">
        <f>SUBSTITUTE(Q2, "ganze Schweiz","HS Zürich")</f>
        <v>HS Zürich</v>
      </c>
      <c r="AB2" s="10" t="str">
        <f>IF(AA2="","NULL",CONCATENATE("'",SUBSTITUTE(AA2,",",","),"'"))</f>
        <v>'HS Zürich'</v>
      </c>
      <c r="AC2" s="14" t="str">
        <f>"'2015-01-01'"</f>
        <v>'2015-01-01'</v>
      </c>
      <c r="AD2" s="10" t="str">
        <f>CONCATENATE("UNION ALL SELECT ",S2,",",T2,",",U2,",",V2,",",W2,",",X2,",",Y2,",",Z2,",",AB2,",",AC2)</f>
        <v>UNION ALL SELECT NULL,'Ausserordentliche Direkthilfe/aide directe extraordinaire PI HS/SP','Fonds für ausserordentliche Direkthilfe, fonds pour les situations extraordinaires PI HS/SP','Für komplizierte Fälle, die nicht mit FLB und externen Stiftungen gelöst werden können.','Pour les situations complexes, qui ne peuvent pas être résolues à l''aide des PAH et de fonds externes.','Per casi complicati che non possono essere risolti con le PAH e fondazioni esterne.',1,1,'HS Zürich','2015-01-01'</v>
      </c>
      <c r="AE2" s="10" t="str">
        <f t="shared" ref="AE2:AE65" si="8">IF(B2="",AD2,"")</f>
        <v/>
      </c>
      <c r="AF2" s="16"/>
      <c r="AG2" s="21">
        <f t="shared" ref="AG2:AG65" si="9">IF(B2&lt;&gt;"",B2,"")</f>
        <v>1</v>
      </c>
      <c r="AH2" s="23" t="s">
        <v>8</v>
      </c>
      <c r="AI2" s="23">
        <v>1</v>
      </c>
      <c r="AJ2" s="22" t="str">
        <f>CONCATENATE("UNION ALL SELECT ",AG2,",",S2,",",T2,",",U2,",",V2,",",W2,",",X2,",",Y2,",",Z2,",",AB2,",",AH2)</f>
        <v>UNION ALL SELECT 1,NULL,'Ausserordentliche Direkthilfe/aide directe extraordinaire PI HS/SP','Fonds für ausserordentliche Direkthilfe, fonds pour les situations extraordinaires PI HS/SP','Für komplizierte Fälle, die nicht mit FLB und externen Stiftungen gelöst werden können.','Pour les situations complexes, qui ne peuvent pas être résolues à l''aide des PAH et de fonds externes.','Per casi complicati che non possono essere risolti con le PAH e fondazioni esterne.',1,1,'HS Zürich',NULL</v>
      </c>
      <c r="AK2" s="22" t="str">
        <f>IF(AI2=1,AJ2,"")</f>
        <v>UNION ALL SELECT 1,NULL,'Ausserordentliche Direkthilfe/aide directe extraordinaire PI HS/SP','Fonds für ausserordentliche Direkthilfe, fonds pour les situations extraordinaires PI HS/SP','Für komplizierte Fälle, die nicht mit FLB und externen Stiftungen gelöst werden können.','Pour les situations complexes, qui ne peuvent pas être résolues à l''aide des PAH et de fonds externes.','Per casi complicati che non possono essere risolti con le PAH e fondazioni esterne.',1,1,'HS Zürich',NULL</v>
      </c>
    </row>
    <row r="3" spans="1:37" s="2" customFormat="1" x14ac:dyDescent="0.25">
      <c r="A3" s="19" t="s">
        <v>1119</v>
      </c>
      <c r="C3" s="2" t="s">
        <v>8</v>
      </c>
      <c r="D3" s="2" t="s">
        <v>8</v>
      </c>
      <c r="E3" s="2" t="s">
        <v>8</v>
      </c>
      <c r="F3" s="2" t="s">
        <v>1062</v>
      </c>
      <c r="G3" s="2" t="s">
        <v>1062</v>
      </c>
      <c r="H3" s="2" t="s">
        <v>1063</v>
      </c>
      <c r="I3" s="6" t="s">
        <v>1090</v>
      </c>
      <c r="J3" s="2" t="s">
        <v>1083</v>
      </c>
      <c r="K3" s="19" t="s">
        <v>641</v>
      </c>
      <c r="L3" s="3"/>
      <c r="M3" s="3"/>
      <c r="O3" s="3"/>
      <c r="Q3" s="2" t="s">
        <v>1076</v>
      </c>
      <c r="R3" s="16"/>
      <c r="S3" s="12" t="str">
        <f t="shared" si="0"/>
        <v>NULL</v>
      </c>
      <c r="T3" s="12" t="str">
        <f t="shared" si="1"/>
        <v>'Autoabklärungsdienst/Service véhicule PI HS/SP'</v>
      </c>
      <c r="U3" s="12" t="str">
        <f t="shared" si="2"/>
        <v>'Autoabklärungsdienst/Service véhicule PI HS/SP'</v>
      </c>
      <c r="V3" s="12" t="str">
        <f t="shared" si="3"/>
        <v>'Einreichung eines Autoabklärungsmandats an PI HS, Abteilung Direkthilfe. Starten sie die Vorlage im Register Beilagen/Dokumente und füllen sie sie aus. Es sind die gleichen Beilagen zu den Finanzen einzureichen, wie für ein Gesuch. '</v>
      </c>
      <c r="W3" s="12" t="str">
        <f t="shared" si="4"/>
        <v>'Remise d''un mandat d''enquête automobile au service Aide directe du Siège principal de PI. Ouvrez le modèle depuis l''onglet Annexes/Doc. et remplissez-le. Il faut joindre les mêmes justificatifs relatifs à la situation financière que pour une demande.'</v>
      </c>
      <c r="X3" s="12" t="str">
        <f t="shared" si="5"/>
        <v>'Conferimento di un mandato di accertamento auto alla sede principale PI, settore Aiuti diretti. Aprite il modello sotto Allegati/documenti e compilatelo. Vanno presentati gli stessi allegati relativi alla situazione finanziaria come per una domanda. '</v>
      </c>
      <c r="Y3" s="12">
        <f t="shared" si="6"/>
        <v>1</v>
      </c>
      <c r="Z3" s="10">
        <f t="shared" si="7"/>
        <v>1</v>
      </c>
      <c r="AA3" s="10" t="str">
        <f t="shared" ref="AA3:AA66" si="10">SUBSTITUTE(Q3, "ganze Schweiz","HS Zürich")</f>
        <v>HS Zürich</v>
      </c>
      <c r="AB3" s="10" t="str">
        <f t="shared" ref="AB3:AB66" si="11">IF(AA3="","NULL",CONCATENATE("'",SUBSTITUTE(AA3,",",","),"'"))</f>
        <v>'HS Zürich'</v>
      </c>
      <c r="AC3" s="14" t="str">
        <f t="shared" ref="AC3:AC66" si="12">"'2015-01-01'"</f>
        <v>'2015-01-01'</v>
      </c>
      <c r="AD3" s="10" t="str">
        <f t="shared" ref="AD3:AD66" si="13">CONCATENATE("UNION ALL SELECT ",S3,",",T3,",",U3,",",V3,",",W3,",",X3,",",Y3,",",Z3,",",AB3,",",AC3)</f>
        <v>UNION ALL SELECT NULL,'Autoabklärungsdienst/Service véhicule PI HS/SP','Autoabklärungsdienst/Service véhicule PI HS/SP','Einreichung eines Autoabklärungsmandats an PI HS, Abteilung Direkthilfe. Starten sie die Vorlage im Register Beilagen/Dokumente und füllen sie sie aus. Es sind die gleichen Beilagen zu den Finanzen einzureichen, wie für ein Gesuch. ','Remise d''un mandat d''enquête automobile au service Aide directe du Siège principal de PI. Ouvrez le modèle depuis l''onglet Annexes/Doc. et remplissez-le. Il faut joindre les mêmes justificatifs relatifs à la situation financière que pour une demande.','Conferimento di un mandato di accertamento auto alla sede principale PI, settore Aiuti diretti. Aprite il modello sotto Allegati/documenti e compilatelo. Vanno presentati gli stessi allegati relativi alla situazione finanziaria come per una domanda. ',1,1,'HS Zürich','2015-01-01'</v>
      </c>
      <c r="AE3" s="10" t="str">
        <f t="shared" si="8"/>
        <v>UNION ALL SELECT NULL,'Autoabklärungsdienst/Service véhicule PI HS/SP','Autoabklärungsdienst/Service véhicule PI HS/SP','Einreichung eines Autoabklärungsmandats an PI HS, Abteilung Direkthilfe. Starten sie die Vorlage im Register Beilagen/Dokumente und füllen sie sie aus. Es sind die gleichen Beilagen zu den Finanzen einzureichen, wie für ein Gesuch. ','Remise d''un mandat d''enquête automobile au service Aide directe du Siège principal de PI. Ouvrez le modèle depuis l''onglet Annexes/Doc. et remplissez-le. Il faut joindre les mêmes justificatifs relatifs à la situation financière que pour une demande.','Conferimento di un mandato di accertamento auto alla sede principale PI, settore Aiuti diretti. Aprite il modello sotto Allegati/documenti e compilatelo. Vanno presentati gli stessi allegati relativi alla situazione finanziaria come per una domanda. ',1,1,'HS Zürich','2015-01-01'</v>
      </c>
      <c r="AF3" s="16"/>
      <c r="AG3" s="21" t="str">
        <f t="shared" si="9"/>
        <v/>
      </c>
      <c r="AH3" s="23" t="s">
        <v>8</v>
      </c>
      <c r="AI3" s="23"/>
      <c r="AJ3" s="22" t="str">
        <f t="shared" ref="AJ3:AJ66" si="14">CONCATENATE("UNION ALL SELECT ",AG3,",",S3,",",T3,",",U3,",",V3,",",W3,",",X3,",",Y3,",",Z3,",",AB3,",",AH3)</f>
        <v>UNION ALL SELECT ,NULL,'Autoabklärungsdienst/Service véhicule PI HS/SP','Autoabklärungsdienst/Service véhicule PI HS/SP','Einreichung eines Autoabklärungsmandats an PI HS, Abteilung Direkthilfe. Starten sie die Vorlage im Register Beilagen/Dokumente und füllen sie sie aus. Es sind die gleichen Beilagen zu den Finanzen einzureichen, wie für ein Gesuch. ','Remise d''un mandat d''enquête automobile au service Aide directe du Siège principal de PI. Ouvrez le modèle depuis l''onglet Annexes/Doc. et remplissez-le. Il faut joindre les mêmes justificatifs relatifs à la situation financière que pour une demande.','Conferimento di un mandato di accertamento auto alla sede principale PI, settore Aiuti diretti. Aprite il modello sotto Allegati/documenti e compilatelo. Vanno presentati gli stessi allegati relativi alla situazione finanziaria come per una domanda. ',1,1,'HS Zürich',NULL</v>
      </c>
      <c r="AK3" s="22" t="str">
        <f t="shared" ref="AK3:AK66" si="15">IF(AI3=1,AJ3,"")</f>
        <v/>
      </c>
    </row>
    <row r="4" spans="1:37" s="2" customFormat="1" x14ac:dyDescent="0.25">
      <c r="A4" s="20" t="s">
        <v>1124</v>
      </c>
      <c r="B4" s="2">
        <v>2</v>
      </c>
      <c r="C4" s="2" t="s">
        <v>8</v>
      </c>
      <c r="D4" s="2" t="s">
        <v>8</v>
      </c>
      <c r="E4" s="2" t="s">
        <v>8</v>
      </c>
      <c r="F4" s="2" t="s">
        <v>1058</v>
      </c>
      <c r="G4" s="2" t="s">
        <v>1058</v>
      </c>
      <c r="H4" s="2" t="s">
        <v>10</v>
      </c>
      <c r="I4" s="6" t="s">
        <v>1091</v>
      </c>
      <c r="J4" s="2" t="s">
        <v>1084</v>
      </c>
      <c r="K4" s="3" t="s">
        <v>641</v>
      </c>
      <c r="L4" s="3" t="s">
        <v>684</v>
      </c>
      <c r="M4" s="3">
        <v>41180.825636574074</v>
      </c>
      <c r="N4" s="2" t="s">
        <v>684</v>
      </c>
      <c r="O4" s="3">
        <v>41180.825636574074</v>
      </c>
      <c r="P4" s="2" t="s">
        <v>687</v>
      </c>
      <c r="Q4" s="2" t="s">
        <v>1076</v>
      </c>
      <c r="R4" s="16"/>
      <c r="S4" s="12" t="str">
        <f t="shared" si="0"/>
        <v>NULL</v>
      </c>
      <c r="T4" s="12" t="str">
        <f t="shared" si="1"/>
        <v>'Autofonds/fonds véhicules PI HS/SP'</v>
      </c>
      <c r="U4" s="12" t="str">
        <f t="shared" si="2"/>
        <v>'Autofonds/fonds véhicules PI HS/SP'</v>
      </c>
      <c r="V4" s="12" t="str">
        <f t="shared" si="3"/>
        <v>'Behinderungsbedingte Autoanschaffungen. Max. Fr. 5''000.-. Erst, wenn FLB und externe Quellen ausgeschöpft.'</v>
      </c>
      <c r="W4" s="12" t="str">
        <f t="shared" si="4"/>
        <v>'Acquisitions de véhicules nécessaires en raison du handicap. Au max. Fr. 5''000.-. A solliciter seulement une fois que les possibilités de recourir aux PAH et aux fonds externes sont épuisées.'</v>
      </c>
      <c r="X4" s="12" t="str">
        <f t="shared" si="5"/>
        <v>'Acquisto di un veicolo a causa dall’handicap. Massimo 5000 franchi. Soltanto quando PAH e fonti esterne esaurite.'</v>
      </c>
      <c r="Y4" s="12">
        <f t="shared" si="6"/>
        <v>1</v>
      </c>
      <c r="Z4" s="10">
        <f t="shared" si="7"/>
        <v>1</v>
      </c>
      <c r="AA4" s="10" t="str">
        <f t="shared" si="10"/>
        <v>HS Zürich</v>
      </c>
      <c r="AB4" s="10" t="str">
        <f t="shared" si="11"/>
        <v>'HS Zürich'</v>
      </c>
      <c r="AC4" s="14" t="str">
        <f t="shared" si="12"/>
        <v>'2015-01-01'</v>
      </c>
      <c r="AD4" s="10" t="str">
        <f t="shared" si="13"/>
        <v>UNION ALL SELECT NULL,'Autofonds/fonds véhicules PI HS/SP','Autofonds/fonds véhicules PI HS/SP','Behinderungsbedingte Autoanschaffungen. Max. Fr. 5''000.-. Erst, wenn FLB und externe Quellen ausgeschöpft.','Acquisitions de véhicules nécessaires en raison du handicap. Au max. Fr. 5''000.-. A solliciter seulement une fois que les possibilités de recourir aux PAH et aux fonds externes sont épuisées.','Acquisto di un veicolo a causa dall’handicap. Massimo 5000 franchi. Soltanto quando PAH e fonti esterne esaurite.',1,1,'HS Zürich','2015-01-01'</v>
      </c>
      <c r="AE4" s="10" t="str">
        <f t="shared" si="8"/>
        <v/>
      </c>
      <c r="AF4" s="16"/>
      <c r="AG4" s="21">
        <f t="shared" si="9"/>
        <v>2</v>
      </c>
      <c r="AH4" s="23" t="s">
        <v>8</v>
      </c>
      <c r="AI4" s="23">
        <v>1</v>
      </c>
      <c r="AJ4" s="22" t="str">
        <f t="shared" si="14"/>
        <v>UNION ALL SELECT 2,NULL,'Autofonds/fonds véhicules PI HS/SP','Autofonds/fonds véhicules PI HS/SP','Behinderungsbedingte Autoanschaffungen. Max. Fr. 5''000.-. Erst, wenn FLB und externe Quellen ausgeschöpft.','Acquisitions de véhicules nécessaires en raison du handicap. Au max. Fr. 5''000.-. A solliciter seulement une fois que les possibilités de recourir aux PAH et aux fonds externes sont épuisées.','Acquisto di un veicolo a causa dall’handicap. Massimo 5000 franchi. Soltanto quando PAH e fonti esterne esaurite.',1,1,'HS Zürich',NULL</v>
      </c>
      <c r="AK4" s="22" t="str">
        <f t="shared" si="15"/>
        <v>UNION ALL SELECT 2,NULL,'Autofonds/fonds véhicules PI HS/SP','Autofonds/fonds véhicules PI HS/SP','Behinderungsbedingte Autoanschaffungen. Max. Fr. 5''000.-. Erst, wenn FLB und externe Quellen ausgeschöpft.','Acquisitions de véhicules nécessaires en raison du handicap. Au max. Fr. 5''000.-. A solliciter seulement une fois que les possibilités de recourir aux PAH et aux fonds externes sont épuisées.','Acquisto di un veicolo a causa dall’handicap. Massimo 5000 franchi. Soltanto quando PAH e fonti esterne esaurite.',1,1,'HS Zürich',NULL</v>
      </c>
    </row>
    <row r="5" spans="1:37" s="2" customFormat="1" x14ac:dyDescent="0.25">
      <c r="B5" s="2">
        <v>3</v>
      </c>
      <c r="C5" s="2" t="s">
        <v>11</v>
      </c>
      <c r="D5" s="2" t="s">
        <v>642</v>
      </c>
      <c r="E5" s="2" t="s">
        <v>643</v>
      </c>
      <c r="F5" s="2" t="s">
        <v>1057</v>
      </c>
      <c r="G5" s="2" t="s">
        <v>1057</v>
      </c>
      <c r="H5" s="2" t="s">
        <v>1064</v>
      </c>
      <c r="I5" s="6" t="s">
        <v>1092</v>
      </c>
      <c r="J5" s="2" t="s">
        <v>1085</v>
      </c>
      <c r="K5" s="3" t="s">
        <v>641</v>
      </c>
      <c r="L5" s="3" t="s">
        <v>684</v>
      </c>
      <c r="M5" s="3">
        <v>41180.825636574074</v>
      </c>
      <c r="N5" s="2" t="s">
        <v>684</v>
      </c>
      <c r="O5" s="3">
        <v>41180.825636574074</v>
      </c>
      <c r="P5" s="2" t="s">
        <v>688</v>
      </c>
      <c r="Q5" s="2" t="s">
        <v>1076</v>
      </c>
      <c r="R5" s="16"/>
      <c r="S5" s="12" t="str">
        <f t="shared" si="0"/>
        <v>'FLB-Schweiz'</v>
      </c>
      <c r="T5" s="12" t="str">
        <f t="shared" si="1"/>
        <v>'FLB-PAH Suisse'</v>
      </c>
      <c r="U5" s="12" t="str">
        <f t="shared" si="2"/>
        <v>'FLB-PAH Suisse'</v>
      </c>
      <c r="V5" s="12" t="str">
        <f t="shared" si="3"/>
        <v>'FLB Gesuche über Fr. 10''000.- pro Fall/Jahr. Unabhängig vom Betrag alle Gesuche für autismusspezifische Behandlungsmethoden, Autoanschaffung und -Umbau, E-hockey-Sportgeräte, Hörgeräte, medizinische Massnahmen: Beiträge an alternative Behandlungsmethoden ab dem 2. Unterstützungsjahr'</v>
      </c>
      <c r="W5" s="12" t="str">
        <f t="shared" si="4"/>
        <v>'Demandes PAH de plus de Fr. 10''000.- par situation/an. Egalement, indépendamment du montant demandé, toutes les demandes pour des mesures thérapeutiques spécifiques pour personnes autistes, pour l''acquisition ou la transformation de véhicules, pour du matériel de e-hockey, pour des appareils auditifs et, à partir de la 2e année, pour des thérapies alternatives (mesures médicales).'</v>
      </c>
      <c r="X5" s="12" t="str">
        <f t="shared" si="5"/>
        <v>'Domande PAH superiori ai 10''000 franchi per caso/anno. A prescindere dall’importo, tutte le domande per metodi di trattamento specifici dell’autismo, acquisti e modifiche di veicoli, attrezzature sportive per l’hockey in carrozzina elettrica, apparecchi acustici, provvedimenti medici: contributi a metodi di trattamento alternativi a partire dal 2° anno di sostegno.'</v>
      </c>
      <c r="Y5" s="12">
        <f t="shared" si="6"/>
        <v>1</v>
      </c>
      <c r="Z5" s="10">
        <f t="shared" si="7"/>
        <v>1</v>
      </c>
      <c r="AA5" s="10" t="str">
        <f t="shared" si="10"/>
        <v>HS Zürich</v>
      </c>
      <c r="AB5" s="10" t="str">
        <f t="shared" si="11"/>
        <v>'HS Zürich'</v>
      </c>
      <c r="AC5" s="14" t="str">
        <f t="shared" si="12"/>
        <v>'2015-01-01'</v>
      </c>
      <c r="AD5" s="10" t="str">
        <f t="shared" si="13"/>
        <v>UNION ALL SELECT 'FLB-Schweiz','FLB-PAH Suisse','FLB-PAH Suisse','FLB Gesuche über Fr. 10''000.- pro Fall/Jahr. Unabhängig vom Betrag alle Gesuche für autismusspezifische Behandlungsmethoden, Autoanschaffung und -Umbau, E-hockey-Sportgeräte, Hörgeräte, medizinische Massnahmen: Beiträge an alternative Behandlungsmethoden ab dem 2. Unterstützungsjahr','Demandes PAH de plus de Fr. 10''000.- par situation/an. Egalement, indépendamment du montant demandé, toutes les demandes pour des mesures thérapeutiques spécifiques pour personnes autistes, pour l''acquisition ou la transformation de véhicules, pour du matériel de e-hockey, pour des appareils auditifs et, à partir de la 2e année, pour des thérapies alternatives (mesures médicales).','Domande PAH superiori ai 10''000 franchi per caso/anno. A prescindere dall’importo, tutte le domande per metodi di trattamento specifici dell’autismo, acquisti e modifiche di veicoli, attrezzature sportive per l’hockey in carrozzina elettrica, apparecchi acustici, provvedimenti medici: contributi a metodi di trattamento alternativi a partire dal 2° anno di sostegno.',1,1,'HS Zürich','2015-01-01'</v>
      </c>
      <c r="AE5" s="10" t="str">
        <f t="shared" si="8"/>
        <v/>
      </c>
      <c r="AF5" s="16"/>
      <c r="AG5" s="21">
        <f t="shared" si="9"/>
        <v>3</v>
      </c>
      <c r="AH5" s="23" t="s">
        <v>8</v>
      </c>
      <c r="AI5" s="23">
        <v>1</v>
      </c>
      <c r="AJ5" s="22" t="str">
        <f t="shared" si="14"/>
        <v>UNION ALL SELECT 3,'FLB-Schweiz','FLB-PAH Suisse','FLB-PAH Suisse','FLB Gesuche über Fr. 10''000.- pro Fall/Jahr. Unabhängig vom Betrag alle Gesuche für autismusspezifische Behandlungsmethoden, Autoanschaffung und -Umbau, E-hockey-Sportgeräte, Hörgeräte, medizinische Massnahmen: Beiträge an alternative Behandlungsmethoden ab dem 2. Unterstützungsjahr','Demandes PAH de plus de Fr. 10''000.- par situation/an. Egalement, indépendamment du montant demandé, toutes les demandes pour des mesures thérapeutiques spécifiques pour personnes autistes, pour l''acquisition ou la transformation de véhicules, pour du matériel de e-hockey, pour des appareils auditifs et, à partir de la 2e année, pour des thérapies alternatives (mesures médicales).','Domande PAH superiori ai 10''000 franchi per caso/anno. A prescindere dall’importo, tutte le domande per metodi di trattamento specifici dell’autismo, acquisti e modifiche di veicoli, attrezzature sportive per l’hockey in carrozzina elettrica, apparecchi acustici, provvedimenti medici: contributi a metodi di trattamento alternativi a partire dal 2° anno di sostegno.',1,1,'HS Zürich',NULL</v>
      </c>
      <c r="AK5" s="22" t="str">
        <f t="shared" si="15"/>
        <v>UNION ALL SELECT 3,'FLB-Schweiz','FLB-PAH Suisse','FLB-PAH Suisse','FLB Gesuche über Fr. 10''000.- pro Fall/Jahr. Unabhängig vom Betrag alle Gesuche für autismusspezifische Behandlungsmethoden, Autoanschaffung und -Umbau, E-hockey-Sportgeräte, Hörgeräte, medizinische Massnahmen: Beiträge an alternative Behandlungsmethoden ab dem 2. Unterstützungsjahr','Demandes PAH de plus de Fr. 10''000.- par situation/an. Egalement, indépendamment du montant demandé, toutes les demandes pour des mesures thérapeutiques spécifiques pour personnes autistes, pour l''acquisition ou la transformation de véhicules, pour du matériel de e-hockey, pour des appareils auditifs et, à partir de la 2e année, pour des thérapies alternatives (mesures médicales).','Domande PAH superiori ai 10''000 franchi per caso/anno. A prescindere dall’importo, tutte le domande per metodi di trattamento specifici dell’autismo, acquisti e modifiche di veicoli, attrezzature sportive per l’hockey in carrozzina elettrica, apparecchi acustici, provvedimenti medici: contributi a metodi di trattamento alternativi a partire dal 2° anno di sostegno.',1,1,'HS Zürich',NULL</v>
      </c>
    </row>
    <row r="6" spans="1:37" x14ac:dyDescent="0.25">
      <c r="B6" s="4">
        <v>4</v>
      </c>
      <c r="C6" s="4" t="s">
        <v>8</v>
      </c>
      <c r="D6" s="4" t="s">
        <v>8</v>
      </c>
      <c r="E6" s="4" t="s">
        <v>8</v>
      </c>
      <c r="F6" s="4" t="s">
        <v>12</v>
      </c>
      <c r="G6" s="4" t="s">
        <v>13</v>
      </c>
      <c r="H6" s="4"/>
      <c r="I6" s="7"/>
      <c r="J6" s="4"/>
      <c r="K6" s="5" t="s">
        <v>641</v>
      </c>
      <c r="L6" s="5" t="s">
        <v>684</v>
      </c>
      <c r="M6" s="5">
        <v>41180.825636574074</v>
      </c>
      <c r="N6" s="4" t="s">
        <v>684</v>
      </c>
      <c r="O6" s="5">
        <v>41180.825636574074</v>
      </c>
      <c r="P6" s="4" t="s">
        <v>689</v>
      </c>
      <c r="Q6" s="4" t="s">
        <v>686</v>
      </c>
      <c r="S6" s="12" t="str">
        <f t="shared" si="0"/>
        <v>NULL</v>
      </c>
      <c r="T6" s="12" t="str">
        <f t="shared" si="1"/>
        <v>'Göhner-Stiftung, Ernst'</v>
      </c>
      <c r="U6" s="12" t="str">
        <f t="shared" si="2"/>
        <v>'Ernst Göhner-Stiftung'</v>
      </c>
      <c r="V6" s="12" t="str">
        <f t="shared" si="3"/>
        <v>NULL</v>
      </c>
      <c r="W6" s="12" t="str">
        <f t="shared" si="4"/>
        <v>NULL</v>
      </c>
      <c r="X6" s="12" t="str">
        <f t="shared" si="5"/>
        <v>NULL</v>
      </c>
      <c r="Y6" s="12">
        <f t="shared" si="6"/>
        <v>1</v>
      </c>
      <c r="Z6" s="10">
        <f t="shared" si="7"/>
        <v>0</v>
      </c>
      <c r="AA6" s="10" t="str">
        <f t="shared" si="10"/>
        <v>HS Zürich</v>
      </c>
      <c r="AB6" s="10" t="str">
        <f t="shared" si="11"/>
        <v>'HS Zürich'</v>
      </c>
      <c r="AC6" s="14" t="str">
        <f t="shared" si="12"/>
        <v>'2015-01-01'</v>
      </c>
      <c r="AD6" s="10" t="str">
        <f t="shared" si="13"/>
        <v>UNION ALL SELECT NULL,'Göhner-Stiftung, Ernst','Ernst Göhner-Stiftung',NULL,NULL,NULL,1,0,'HS Zürich','2015-01-01'</v>
      </c>
      <c r="AE6" s="10" t="str">
        <f t="shared" si="8"/>
        <v/>
      </c>
      <c r="AG6" s="21">
        <f t="shared" si="9"/>
        <v>4</v>
      </c>
      <c r="AH6" s="23" t="str">
        <f>"'2014-12-31'"</f>
        <v>'2014-12-31'</v>
      </c>
      <c r="AI6" s="23">
        <v>1</v>
      </c>
      <c r="AJ6" s="22" t="str">
        <f t="shared" si="14"/>
        <v>UNION ALL SELECT 4,NULL,'Göhner-Stiftung, Ernst','Ernst Göhner-Stiftung',NULL,NULL,NULL,1,0,'HS Zürich','2014-12-31'</v>
      </c>
      <c r="AK6" s="22" t="str">
        <f t="shared" si="15"/>
        <v>UNION ALL SELECT 4,NULL,'Göhner-Stiftung, Ernst','Ernst Göhner-Stiftung',NULL,NULL,NULL,1,0,'HS Zürich','2014-12-31'</v>
      </c>
    </row>
    <row r="7" spans="1:37" x14ac:dyDescent="0.25">
      <c r="B7">
        <v>5</v>
      </c>
      <c r="C7" t="s">
        <v>8</v>
      </c>
      <c r="D7" t="s">
        <v>8</v>
      </c>
      <c r="E7" t="s">
        <v>8</v>
      </c>
      <c r="F7" t="s">
        <v>14</v>
      </c>
      <c r="G7" t="s">
        <v>14</v>
      </c>
      <c r="H7" t="s">
        <v>1060</v>
      </c>
      <c r="I7" s="8" t="s">
        <v>1093</v>
      </c>
      <c r="J7" t="s">
        <v>1086</v>
      </c>
      <c r="K7" s="1" t="s">
        <v>641</v>
      </c>
      <c r="L7" s="1" t="s">
        <v>684</v>
      </c>
      <c r="M7" s="1">
        <v>41180.825636574074</v>
      </c>
      <c r="N7" t="s">
        <v>684</v>
      </c>
      <c r="O7" s="1">
        <v>41180.825636574074</v>
      </c>
      <c r="P7" t="s">
        <v>690</v>
      </c>
      <c r="Q7" t="s">
        <v>1076</v>
      </c>
      <c r="S7" s="12" t="str">
        <f t="shared" si="0"/>
        <v>NULL</v>
      </c>
      <c r="T7" s="12" t="str">
        <f t="shared" si="1"/>
        <v>'Love Ride Switzerland'</v>
      </c>
      <c r="U7" s="12" t="str">
        <f t="shared" si="2"/>
        <v>'Love Ride Switzerland'</v>
      </c>
      <c r="V7" s="12" t="str">
        <f t="shared" si="3"/>
        <v>'Alle Behinderungen. Prioritär Muskelerkrankung. Unterstützung zu Themen Mobilität (Autoanschaffung) und Lebensfreude. Max. Fr. 2''500.-. '</v>
      </c>
      <c r="W7" s="12" t="str">
        <f t="shared" si="4"/>
        <v>'Tous types de handicap, mais la priorité est donnée aux maladies musculaires. Soutien visant à accroître la mobilité (acquisition de véhicules) et la joie de vivre. Au max. Fr. 2''500.-. '</v>
      </c>
      <c r="X7" s="12" t="str">
        <f t="shared" si="5"/>
        <v>'Tutti i tipi di handicap. Priorità malattie muscolari. Sostegno alla mobilità (acquisto di un veicolo) e alla gioia di vivere. Massimo 2500 franchi. '</v>
      </c>
      <c r="Y7" s="12">
        <f t="shared" si="6"/>
        <v>1</v>
      </c>
      <c r="Z7" s="10">
        <f t="shared" si="7"/>
        <v>1</v>
      </c>
      <c r="AA7" s="10" t="str">
        <f t="shared" si="10"/>
        <v>HS Zürich</v>
      </c>
      <c r="AB7" s="10" t="str">
        <f t="shared" si="11"/>
        <v>'HS Zürich'</v>
      </c>
      <c r="AC7" s="14" t="str">
        <f t="shared" si="12"/>
        <v>'2015-01-01'</v>
      </c>
      <c r="AD7" s="10" t="str">
        <f t="shared" si="13"/>
        <v>UNION ALL SELECT NULL,'Love Ride Switzerland','Love Ride Switzerland','Alle Behinderungen. Prioritär Muskelerkrankung. Unterstützung zu Themen Mobilität (Autoanschaffung) und Lebensfreude. Max. Fr. 2''500.-. ','Tous types de handicap, mais la priorité est donnée aux maladies musculaires. Soutien visant à accroître la mobilité (acquisition de véhicules) et la joie de vivre. Au max. Fr. 2''500.-. ','Tutti i tipi di handicap. Priorità malattie muscolari. Sostegno alla mobilità (acquisto di un veicolo) e alla gioia di vivere. Massimo 2500 franchi. ',1,1,'HS Zürich','2015-01-01'</v>
      </c>
      <c r="AE7" s="10" t="str">
        <f t="shared" si="8"/>
        <v/>
      </c>
      <c r="AG7" s="21">
        <f t="shared" si="9"/>
        <v>5</v>
      </c>
      <c r="AH7" s="23" t="s">
        <v>8</v>
      </c>
      <c r="AI7" s="23">
        <v>1</v>
      </c>
      <c r="AJ7" s="22" t="str">
        <f t="shared" si="14"/>
        <v>UNION ALL SELECT 5,NULL,'Love Ride Switzerland','Love Ride Switzerland','Alle Behinderungen. Prioritär Muskelerkrankung. Unterstützung zu Themen Mobilität (Autoanschaffung) und Lebensfreude. Max. Fr. 2''500.-. ','Tous types de handicap, mais la priorité est donnée aux maladies musculaires. Soutien visant à accroître la mobilité (acquisition de véhicules) et la joie de vivre. Au max. Fr. 2''500.-. ','Tutti i tipi di handicap. Priorità malattie muscolari. Sostegno alla mobilità (acquisto di un veicolo) e alla gioia di vivere. Massimo 2500 franchi. ',1,1,'HS Zürich',NULL</v>
      </c>
      <c r="AK7" s="22" t="str">
        <f t="shared" si="15"/>
        <v>UNION ALL SELECT 5,NULL,'Love Ride Switzerland','Love Ride Switzerland','Alle Behinderungen. Prioritär Muskelerkrankung. Unterstützung zu Themen Mobilität (Autoanschaffung) und Lebensfreude. Max. Fr. 2''500.-. ','Tous types de handicap, mais la priorité est donnée aux maladies musculaires. Soutien visant à accroître la mobilité (acquisition de véhicules) et la joie de vivre. Au max. Fr. 2''500.-. ','Tutti i tipi di handicap. Priorità malattie muscolari. Sostegno alla mobilità (acquisto di un veicolo) e alla gioia di vivere. Massimo 2500 franchi. ',1,1,'HS Zürich',NULL</v>
      </c>
    </row>
    <row r="8" spans="1:37" x14ac:dyDescent="0.25">
      <c r="C8" t="s">
        <v>8</v>
      </c>
      <c r="D8" t="s">
        <v>8</v>
      </c>
      <c r="E8" t="s">
        <v>8</v>
      </c>
      <c r="F8" s="2" t="s">
        <v>1072</v>
      </c>
      <c r="G8" s="2" t="s">
        <v>1073</v>
      </c>
      <c r="H8" s="2" t="s">
        <v>1065</v>
      </c>
      <c r="I8" s="6" t="s">
        <v>1094</v>
      </c>
      <c r="J8" s="2" t="s">
        <v>1087</v>
      </c>
      <c r="K8" s="19" t="s">
        <v>641</v>
      </c>
      <c r="L8" s="1"/>
      <c r="M8" s="1"/>
      <c r="O8" s="1"/>
      <c r="Q8" s="2" t="s">
        <v>1076</v>
      </c>
      <c r="S8" s="12" t="str">
        <f t="shared" si="0"/>
        <v>NULL</v>
      </c>
      <c r="T8" s="12" t="str">
        <f t="shared" si="1"/>
        <v>'Paraplegiker-Stiftung, Schweizerische-nur/uniquement e-hockey'</v>
      </c>
      <c r="U8" s="12" t="str">
        <f t="shared" si="2"/>
        <v>'Schweizerische Paraplegiker-Stiftung-nur/uniquement E-hockey'</v>
      </c>
      <c r="V8" s="12" t="str">
        <f t="shared" si="3"/>
        <v>'Aufgrund einer speziellen Abmachungen werden Gesuche für e-hockey-Stühle via die Abteilung Direkthilfe, HS eingereicht. Max. Fr. 5''000.-.'</v>
      </c>
      <c r="W8" s="12" t="str">
        <f t="shared" si="4"/>
        <v>'Convention spéciale concernant les fauteuils roulants de e-hockey. Les demandes sont déposées par l''intermédiaire du service Aide directe du Siège principal de PI. Au max. Fr. 5''000.-.'</v>
      </c>
      <c r="X8" s="12" t="str">
        <f t="shared" si="5"/>
        <v>'A seguito di uno speciale accordo, le domande per le carrozzine per l’hockey vanno presentate tramite il settore Aiuti diretti, sede principale. Massimo 5000 franchi.'</v>
      </c>
      <c r="Y8" s="12">
        <f t="shared" si="6"/>
        <v>1</v>
      </c>
      <c r="Z8" s="10">
        <f t="shared" si="7"/>
        <v>1</v>
      </c>
      <c r="AA8" s="10" t="str">
        <f t="shared" si="10"/>
        <v>HS Zürich</v>
      </c>
      <c r="AB8" s="10" t="str">
        <f t="shared" si="11"/>
        <v>'HS Zürich'</v>
      </c>
      <c r="AC8" s="14" t="str">
        <f t="shared" si="12"/>
        <v>'2015-01-01'</v>
      </c>
      <c r="AD8" s="10" t="str">
        <f t="shared" si="13"/>
        <v>UNION ALL SELECT NULL,'Paraplegiker-Stiftung, Schweizerische-nur/uniquement e-hockey','Schweizerische Paraplegiker-Stiftung-nur/uniquement E-hockey','Aufgrund einer speziellen Abmachungen werden Gesuche für e-hockey-Stühle via die Abteilung Direkthilfe, HS eingereicht. Max. Fr. 5''000.-.','Convention spéciale concernant les fauteuils roulants de e-hockey. Les demandes sont déposées par l''intermédiaire du service Aide directe du Siège principal de PI. Au max. Fr. 5''000.-.','A seguito di uno speciale accordo, le domande per le carrozzine per l’hockey vanno presentate tramite il settore Aiuti diretti, sede principale. Massimo 5000 franchi.',1,1,'HS Zürich','2015-01-01'</v>
      </c>
      <c r="AE8" s="10" t="str">
        <f t="shared" si="8"/>
        <v>UNION ALL SELECT NULL,'Paraplegiker-Stiftung, Schweizerische-nur/uniquement e-hockey','Schweizerische Paraplegiker-Stiftung-nur/uniquement E-hockey','Aufgrund einer speziellen Abmachungen werden Gesuche für e-hockey-Stühle via die Abteilung Direkthilfe, HS eingereicht. Max. Fr. 5''000.-.','Convention spéciale concernant les fauteuils roulants de e-hockey. Les demandes sont déposées par l''intermédiaire du service Aide directe du Siège principal de PI. Au max. Fr. 5''000.-.','A seguito di uno speciale accordo, le domande per le carrozzine per l’hockey vanno presentate tramite il settore Aiuti diretti, sede principale. Massimo 5000 franchi.',1,1,'HS Zürich','2015-01-01'</v>
      </c>
      <c r="AG8" s="21" t="str">
        <f t="shared" si="9"/>
        <v/>
      </c>
      <c r="AH8" s="23" t="s">
        <v>8</v>
      </c>
      <c r="AJ8" s="22" t="str">
        <f t="shared" si="14"/>
        <v>UNION ALL SELECT ,NULL,'Paraplegiker-Stiftung, Schweizerische-nur/uniquement e-hockey','Schweizerische Paraplegiker-Stiftung-nur/uniquement E-hockey','Aufgrund einer speziellen Abmachungen werden Gesuche für e-hockey-Stühle via die Abteilung Direkthilfe, HS eingereicht. Max. Fr. 5''000.-.','Convention spéciale concernant les fauteuils roulants de e-hockey. Les demandes sont déposées par l''intermédiaire du service Aide directe du Siège principal de PI. Au max. Fr. 5''000.-.','A seguito di uno speciale accordo, le domande per le carrozzine per l’hockey vanno presentate tramite il settore Aiuti diretti, sede principale. Massimo 5000 franchi.',1,1,'HS Zürich',NULL</v>
      </c>
      <c r="AK8" s="22" t="str">
        <f t="shared" si="15"/>
        <v/>
      </c>
    </row>
    <row r="9" spans="1:37" s="2" customFormat="1" x14ac:dyDescent="0.25">
      <c r="C9" s="2" t="s">
        <v>8</v>
      </c>
      <c r="D9" s="2" t="s">
        <v>8</v>
      </c>
      <c r="E9" s="2" t="s">
        <v>8</v>
      </c>
      <c r="F9" s="2" t="s">
        <v>1056</v>
      </c>
      <c r="G9" s="2" t="s">
        <v>1056</v>
      </c>
      <c r="H9" s="2" t="s">
        <v>1061</v>
      </c>
      <c r="I9" s="6" t="s">
        <v>1095</v>
      </c>
      <c r="J9" s="2" t="s">
        <v>1088</v>
      </c>
      <c r="K9" s="19" t="s">
        <v>641</v>
      </c>
      <c r="L9" s="3"/>
      <c r="M9" s="3"/>
      <c r="O9" s="3"/>
      <c r="Q9" s="2" t="s">
        <v>1076</v>
      </c>
      <c r="R9" s="16"/>
      <c r="S9" s="12" t="str">
        <f t="shared" si="0"/>
        <v>NULL</v>
      </c>
      <c r="T9" s="12" t="str">
        <f t="shared" si="1"/>
        <v>'Pro Audito, Fonds Irma Wigert'</v>
      </c>
      <c r="U9" s="12" t="str">
        <f t="shared" si="2"/>
        <v>'Pro Audito, Fonds Irma Wigert'</v>
      </c>
      <c r="V9" s="12" t="str">
        <f t="shared" si="3"/>
        <v>'Nur für Hörbehinderte und Gehörlose. Vorwiegend Hörgeräte. Da nur sporadische Entscheidsitzungen stattfinden, wird das Gesuch in der Regel via FLB-Schweiz oder anderer interner Fonds HS vorfinanziert.'</v>
      </c>
      <c r="W9" s="12" t="str">
        <f t="shared" si="4"/>
        <v>'Seulement pour personnes malentendantes ou sourdes. Surtout pour appareils auditifs. Etant donné que la fondation ne tient pas de séances régulières pour statuer sur les demandes, l''Office national PAH ou un autre fonds interne du Siège principal avancent en général un montant.'</v>
      </c>
      <c r="X9" s="12" t="str">
        <f t="shared" si="5"/>
        <v>'Soltanto per deboli d’udito e non udenti. Soprattutto apparecchi acustici. Poiché le riunioni decisionali hanno luogo solo sporadicamente, la domanda è in genere pre-finanziata tramite PAH Svizzera o altri fondi interni della sede principale.'</v>
      </c>
      <c r="Y9" s="12">
        <f t="shared" si="6"/>
        <v>1</v>
      </c>
      <c r="Z9" s="10">
        <f t="shared" si="7"/>
        <v>1</v>
      </c>
      <c r="AA9" s="10" t="str">
        <f t="shared" si="10"/>
        <v>HS Zürich</v>
      </c>
      <c r="AB9" s="10" t="str">
        <f t="shared" si="11"/>
        <v>'HS Zürich'</v>
      </c>
      <c r="AC9" s="14" t="str">
        <f t="shared" si="12"/>
        <v>'2015-01-01'</v>
      </c>
      <c r="AD9" s="10" t="str">
        <f t="shared" si="13"/>
        <v>UNION ALL SELECT NULL,'Pro Audito, Fonds Irma Wigert','Pro Audito, Fonds Irma Wigert','Nur für Hörbehinderte und Gehörlose. Vorwiegend Hörgeräte. Da nur sporadische Entscheidsitzungen stattfinden, wird das Gesuch in der Regel via FLB-Schweiz oder anderer interner Fonds HS vorfinanziert.','Seulement pour personnes malentendantes ou sourdes. Surtout pour appareils auditifs. Etant donné que la fondation ne tient pas de séances régulières pour statuer sur les demandes, l''Office national PAH ou un autre fonds interne du Siège principal avancent en général un montant.','Soltanto per deboli d’udito e non udenti. Soprattutto apparecchi acustici. Poiché le riunioni decisionali hanno luogo solo sporadicamente, la domanda è in genere pre-finanziata tramite PAH Svizzera o altri fondi interni della sede principale.',1,1,'HS Zürich','2015-01-01'</v>
      </c>
      <c r="AE9" s="10" t="str">
        <f t="shared" si="8"/>
        <v>UNION ALL SELECT NULL,'Pro Audito, Fonds Irma Wigert','Pro Audito, Fonds Irma Wigert','Nur für Hörbehinderte und Gehörlose. Vorwiegend Hörgeräte. Da nur sporadische Entscheidsitzungen stattfinden, wird das Gesuch in der Regel via FLB-Schweiz oder anderer interner Fonds HS vorfinanziert.','Seulement pour personnes malentendantes ou sourdes. Surtout pour appareils auditifs. Etant donné que la fondation ne tient pas de séances régulières pour statuer sur les demandes, l''Office national PAH ou un autre fonds interne du Siège principal avancent en général un montant.','Soltanto per deboli d’udito e non udenti. Soprattutto apparecchi acustici. Poiché le riunioni decisionali hanno luogo solo sporadicamente, la domanda è in genere pre-finanziata tramite PAH Svizzera o altri fondi interni della sede principale.',1,1,'HS Zürich','2015-01-01'</v>
      </c>
      <c r="AF9" s="16"/>
      <c r="AG9" s="21" t="str">
        <f t="shared" si="9"/>
        <v/>
      </c>
      <c r="AH9" s="23" t="s">
        <v>8</v>
      </c>
      <c r="AI9" s="23"/>
      <c r="AJ9" s="22" t="str">
        <f t="shared" si="14"/>
        <v>UNION ALL SELECT ,NULL,'Pro Audito, Fonds Irma Wigert','Pro Audito, Fonds Irma Wigert','Nur für Hörbehinderte und Gehörlose. Vorwiegend Hörgeräte. Da nur sporadische Entscheidsitzungen stattfinden, wird das Gesuch in der Regel via FLB-Schweiz oder anderer interner Fonds HS vorfinanziert.','Seulement pour personnes malentendantes ou sourdes. Surtout pour appareils auditifs. Etant donné que la fondation ne tient pas de séances régulières pour statuer sur les demandes, l''Office national PAH ou un autre fonds interne du Siège principal avancent en général un montant.','Soltanto per deboli d’udito e non udenti. Soprattutto apparecchi acustici. Poiché le riunioni decisionali hanno luogo solo sporadicamente, la domanda è in genere pre-finanziata tramite PAH Svizzera o altri fondi interni della sede principale.',1,1,'HS Zürich',NULL</v>
      </c>
      <c r="AK9" s="22" t="str">
        <f t="shared" si="15"/>
        <v/>
      </c>
    </row>
    <row r="10" spans="1:37" x14ac:dyDescent="0.25">
      <c r="B10">
        <v>6</v>
      </c>
      <c r="C10" t="s">
        <v>8</v>
      </c>
      <c r="D10" t="s">
        <v>8</v>
      </c>
      <c r="E10" t="s">
        <v>8</v>
      </c>
      <c r="F10" t="s">
        <v>15</v>
      </c>
      <c r="G10" t="s">
        <v>16</v>
      </c>
      <c r="I10" t="s">
        <v>8</v>
      </c>
      <c r="J10" s="1" t="s">
        <v>8</v>
      </c>
      <c r="K10" s="1" t="s">
        <v>641</v>
      </c>
      <c r="L10" s="1" t="s">
        <v>684</v>
      </c>
      <c r="M10" s="1">
        <v>41180.825636574074</v>
      </c>
      <c r="N10" t="s">
        <v>684</v>
      </c>
      <c r="O10" s="1">
        <v>41180.825636574074</v>
      </c>
      <c r="P10" t="s">
        <v>691</v>
      </c>
      <c r="Q10" t="s">
        <v>692</v>
      </c>
      <c r="S10" s="12" t="str">
        <f t="shared" si="0"/>
        <v>NULL</v>
      </c>
      <c r="T10" s="12" t="str">
        <f t="shared" si="1"/>
        <v>'Ältere Behinderte, Fonds für'</v>
      </c>
      <c r="U10" s="12" t="str">
        <f t="shared" si="2"/>
        <v>'Fonds für "ältere" Behinderte'</v>
      </c>
      <c r="V10" s="12" t="str">
        <f t="shared" si="3"/>
        <v>NULL</v>
      </c>
      <c r="W10" s="12" t="str">
        <f t="shared" si="4"/>
        <v>NULL</v>
      </c>
      <c r="X10" s="12" t="str">
        <f t="shared" si="5"/>
        <v>NULL</v>
      </c>
      <c r="Y10" s="12">
        <f t="shared" si="6"/>
        <v>1</v>
      </c>
      <c r="Z10" s="10">
        <f t="shared" si="7"/>
        <v>0</v>
      </c>
      <c r="AA10" s="10" t="str">
        <f t="shared" si="10"/>
        <v>KGS ZH</v>
      </c>
      <c r="AB10" s="10" t="str">
        <f t="shared" si="11"/>
        <v>'KGS ZH'</v>
      </c>
      <c r="AC10" s="14" t="str">
        <f t="shared" si="12"/>
        <v>'2015-01-01'</v>
      </c>
      <c r="AD10" s="10" t="str">
        <f t="shared" si="13"/>
        <v>UNION ALL SELECT NULL,'Ältere Behinderte, Fonds für','Fonds für "ältere" Behinderte',NULL,NULL,NULL,1,0,'KGS ZH','2015-01-01'</v>
      </c>
      <c r="AE10" s="10" t="str">
        <f t="shared" si="8"/>
        <v/>
      </c>
      <c r="AG10" s="21">
        <f t="shared" si="9"/>
        <v>6</v>
      </c>
      <c r="AH10" s="23" t="s">
        <v>8</v>
      </c>
      <c r="AI10" s="23">
        <v>1</v>
      </c>
      <c r="AJ10" s="22" t="str">
        <f t="shared" si="14"/>
        <v>UNION ALL SELECT 6,NULL,'Ältere Behinderte, Fonds für','Fonds für "ältere" Behinderte',NULL,NULL,NULL,1,0,'KGS ZH',NULL</v>
      </c>
      <c r="AK10" s="22" t="str">
        <f t="shared" si="15"/>
        <v>UNION ALL SELECT 6,NULL,'Ältere Behinderte, Fonds für','Fonds für "ältere" Behinderte',NULL,NULL,NULL,1,0,'KGS ZH',NULL</v>
      </c>
    </row>
    <row r="11" spans="1:37" x14ac:dyDescent="0.25">
      <c r="B11">
        <v>7</v>
      </c>
      <c r="C11" t="s">
        <v>17</v>
      </c>
      <c r="D11" t="s">
        <v>644</v>
      </c>
      <c r="E11" t="s">
        <v>645</v>
      </c>
      <c r="F11" t="s">
        <v>1100</v>
      </c>
      <c r="G11" t="s">
        <v>1100</v>
      </c>
      <c r="I11" t="s">
        <v>8</v>
      </c>
      <c r="J11" s="1" t="s">
        <v>8</v>
      </c>
      <c r="K11" s="1" t="s">
        <v>641</v>
      </c>
      <c r="L11" s="1" t="s">
        <v>684</v>
      </c>
      <c r="M11" s="1">
        <v>41180.825636574074</v>
      </c>
      <c r="N11" t="s">
        <v>684</v>
      </c>
      <c r="O11" s="1">
        <v>41180.825636574074</v>
      </c>
      <c r="P11" t="s">
        <v>693</v>
      </c>
      <c r="Q11" t="s">
        <v>692</v>
      </c>
      <c r="S11" s="12" t="str">
        <f t="shared" si="0"/>
        <v>'FLB-Kanton ZH'</v>
      </c>
      <c r="T11" s="12" t="str">
        <f t="shared" si="1"/>
        <v>'FLB Kanton ZH'</v>
      </c>
      <c r="U11" s="12" t="str">
        <f t="shared" si="2"/>
        <v>'FLB Kanton ZH'</v>
      </c>
      <c r="V11" s="12" t="str">
        <f t="shared" si="3"/>
        <v>NULL</v>
      </c>
      <c r="W11" s="12" t="str">
        <f t="shared" si="4"/>
        <v>NULL</v>
      </c>
      <c r="X11" s="12" t="str">
        <f t="shared" si="5"/>
        <v>NULL</v>
      </c>
      <c r="Y11" s="12">
        <f t="shared" si="6"/>
        <v>1</v>
      </c>
      <c r="Z11" s="10">
        <f t="shared" si="7"/>
        <v>0</v>
      </c>
      <c r="AA11" s="10" t="str">
        <f t="shared" si="10"/>
        <v>KGS ZH</v>
      </c>
      <c r="AB11" s="10" t="str">
        <f t="shared" si="11"/>
        <v>'KGS ZH'</v>
      </c>
      <c r="AC11" s="14" t="str">
        <f t="shared" si="12"/>
        <v>'2015-01-01'</v>
      </c>
      <c r="AD11" s="10" t="str">
        <f t="shared" si="13"/>
        <v>UNION ALL SELECT 'FLB-Kanton ZH','FLB Kanton ZH','FLB Kanton ZH',NULL,NULL,NULL,1,0,'KGS ZH','2015-01-01'</v>
      </c>
      <c r="AE11" s="10" t="str">
        <f t="shared" si="8"/>
        <v/>
      </c>
      <c r="AG11" s="21">
        <f t="shared" si="9"/>
        <v>7</v>
      </c>
      <c r="AH11" s="23" t="s">
        <v>8</v>
      </c>
      <c r="AI11" s="23">
        <v>1</v>
      </c>
      <c r="AJ11" s="22" t="str">
        <f t="shared" si="14"/>
        <v>UNION ALL SELECT 7,'FLB-Kanton ZH','FLB Kanton ZH','FLB Kanton ZH',NULL,NULL,NULL,1,0,'KGS ZH',NULL</v>
      </c>
      <c r="AK11" s="22" t="str">
        <f t="shared" si="15"/>
        <v>UNION ALL SELECT 7,'FLB-Kanton ZH','FLB Kanton ZH','FLB Kanton ZH',NULL,NULL,NULL,1,0,'KGS ZH',NULL</v>
      </c>
    </row>
    <row r="12" spans="1:37" x14ac:dyDescent="0.25">
      <c r="B12">
        <v>8</v>
      </c>
      <c r="C12" t="s">
        <v>8</v>
      </c>
      <c r="D12" t="s">
        <v>8</v>
      </c>
      <c r="E12" t="s">
        <v>8</v>
      </c>
      <c r="F12" t="s">
        <v>18</v>
      </c>
      <c r="G12" t="s">
        <v>18</v>
      </c>
      <c r="I12" t="s">
        <v>8</v>
      </c>
      <c r="J12" s="1" t="s">
        <v>8</v>
      </c>
      <c r="K12" s="1" t="s">
        <v>641</v>
      </c>
      <c r="L12" s="1" t="s">
        <v>684</v>
      </c>
      <c r="M12" s="1">
        <v>41180.825636574074</v>
      </c>
      <c r="N12" t="s">
        <v>684</v>
      </c>
      <c r="O12" s="1">
        <v>41180.825636574074</v>
      </c>
      <c r="P12" t="s">
        <v>694</v>
      </c>
      <c r="Q12" t="s">
        <v>692</v>
      </c>
      <c r="S12" s="12" t="str">
        <f t="shared" si="0"/>
        <v>NULL</v>
      </c>
      <c r="T12" s="12" t="str">
        <f t="shared" si="1"/>
        <v>'Patenschaften ZH'</v>
      </c>
      <c r="U12" s="12" t="str">
        <f t="shared" si="2"/>
        <v>'Patenschaften ZH'</v>
      </c>
      <c r="V12" s="12" t="str">
        <f t="shared" si="3"/>
        <v>NULL</v>
      </c>
      <c r="W12" s="12" t="str">
        <f t="shared" si="4"/>
        <v>NULL</v>
      </c>
      <c r="X12" s="12" t="str">
        <f t="shared" si="5"/>
        <v>NULL</v>
      </c>
      <c r="Y12" s="12">
        <f t="shared" si="6"/>
        <v>1</v>
      </c>
      <c r="Z12" s="10">
        <f t="shared" si="7"/>
        <v>0</v>
      </c>
      <c r="AA12" s="10" t="str">
        <f t="shared" si="10"/>
        <v>KGS ZH</v>
      </c>
      <c r="AB12" s="10" t="str">
        <f t="shared" si="11"/>
        <v>'KGS ZH'</v>
      </c>
      <c r="AC12" s="14" t="str">
        <f t="shared" si="12"/>
        <v>'2015-01-01'</v>
      </c>
      <c r="AD12" s="10" t="str">
        <f t="shared" si="13"/>
        <v>UNION ALL SELECT NULL,'Patenschaften ZH','Patenschaften ZH',NULL,NULL,NULL,1,0,'KGS ZH','2015-01-01'</v>
      </c>
      <c r="AE12" s="10" t="str">
        <f t="shared" si="8"/>
        <v/>
      </c>
      <c r="AG12" s="21">
        <f t="shared" si="9"/>
        <v>8</v>
      </c>
      <c r="AH12" s="23" t="s">
        <v>8</v>
      </c>
      <c r="AI12" s="23">
        <v>1</v>
      </c>
      <c r="AJ12" s="22" t="str">
        <f t="shared" si="14"/>
        <v>UNION ALL SELECT 8,NULL,'Patenschaften ZH','Patenschaften ZH',NULL,NULL,NULL,1,0,'KGS ZH',NULL</v>
      </c>
      <c r="AK12" s="22" t="str">
        <f t="shared" si="15"/>
        <v>UNION ALL SELECT 8,NULL,'Patenschaften ZH','Patenschaften ZH',NULL,NULL,NULL,1,0,'KGS ZH',NULL</v>
      </c>
    </row>
    <row r="13" spans="1:37" x14ac:dyDescent="0.25">
      <c r="B13">
        <v>9</v>
      </c>
      <c r="C13" t="s">
        <v>8</v>
      </c>
      <c r="D13" t="s">
        <v>8</v>
      </c>
      <c r="E13" t="s">
        <v>8</v>
      </c>
      <c r="F13" t="s">
        <v>19</v>
      </c>
      <c r="G13" t="s">
        <v>20</v>
      </c>
      <c r="I13" t="s">
        <v>8</v>
      </c>
      <c r="J13" s="1" t="s">
        <v>8</v>
      </c>
      <c r="K13" s="1" t="s">
        <v>641</v>
      </c>
      <c r="L13" s="1" t="s">
        <v>684</v>
      </c>
      <c r="M13" s="1">
        <v>41180.825636574074</v>
      </c>
      <c r="N13" t="s">
        <v>684</v>
      </c>
      <c r="O13" s="1">
        <v>41180.825636574074</v>
      </c>
      <c r="P13" t="s">
        <v>695</v>
      </c>
      <c r="Q13" t="s">
        <v>1140</v>
      </c>
      <c r="S13" s="12" t="str">
        <f t="shared" si="0"/>
        <v>NULL</v>
      </c>
      <c r="T13" s="12" t="str">
        <f t="shared" si="1"/>
        <v>'Loisirs, fonds'</v>
      </c>
      <c r="U13" s="12" t="str">
        <f t="shared" si="2"/>
        <v>'Fonds loisirs'</v>
      </c>
      <c r="V13" s="12" t="str">
        <f t="shared" si="3"/>
        <v>NULL</v>
      </c>
      <c r="W13" s="12" t="str">
        <f t="shared" si="4"/>
        <v>NULL</v>
      </c>
      <c r="X13" s="12" t="str">
        <f t="shared" si="5"/>
        <v>NULL</v>
      </c>
      <c r="Y13" s="12">
        <f t="shared" si="6"/>
        <v>1</v>
      </c>
      <c r="Z13" s="10">
        <f t="shared" si="7"/>
        <v>0</v>
      </c>
      <c r="AA13" s="10" t="str">
        <f t="shared" si="10"/>
        <v>DCN VD</v>
      </c>
      <c r="AB13" s="10" t="str">
        <f t="shared" si="11"/>
        <v>'DCN VD'</v>
      </c>
      <c r="AC13" s="14" t="str">
        <f t="shared" si="12"/>
        <v>'2015-01-01'</v>
      </c>
      <c r="AD13" s="10" t="str">
        <f t="shared" si="13"/>
        <v>UNION ALL SELECT NULL,'Loisirs, fonds','Fonds loisirs',NULL,NULL,NULL,1,0,'DCN VD','2015-01-01'</v>
      </c>
      <c r="AE13" s="10" t="str">
        <f t="shared" si="8"/>
        <v/>
      </c>
      <c r="AG13" s="21">
        <f t="shared" si="9"/>
        <v>9</v>
      </c>
      <c r="AH13" s="23" t="s">
        <v>8</v>
      </c>
      <c r="AI13" s="23">
        <v>1</v>
      </c>
      <c r="AJ13" s="22" t="str">
        <f t="shared" si="14"/>
        <v>UNION ALL SELECT 9,NULL,'Loisirs, fonds','Fonds loisirs',NULL,NULL,NULL,1,0,'DCN VD',NULL</v>
      </c>
      <c r="AK13" s="22" t="str">
        <f t="shared" si="15"/>
        <v>UNION ALL SELECT 9,NULL,'Loisirs, fonds','Fonds loisirs',NULL,NULL,NULL,1,0,'DCN VD',NULL</v>
      </c>
    </row>
    <row r="14" spans="1:37" x14ac:dyDescent="0.25">
      <c r="B14">
        <v>10</v>
      </c>
      <c r="C14" t="s">
        <v>21</v>
      </c>
      <c r="D14" t="s">
        <v>646</v>
      </c>
      <c r="E14" t="s">
        <v>647</v>
      </c>
      <c r="F14" t="s">
        <v>1101</v>
      </c>
      <c r="G14" t="s">
        <v>1101</v>
      </c>
      <c r="I14" t="s">
        <v>8</v>
      </c>
      <c r="J14" s="1" t="s">
        <v>8</v>
      </c>
      <c r="K14" s="1" t="s">
        <v>641</v>
      </c>
      <c r="L14" s="1" t="s">
        <v>684</v>
      </c>
      <c r="M14" s="1">
        <v>41180.825636574074</v>
      </c>
      <c r="N14" t="s">
        <v>684</v>
      </c>
      <c r="O14" s="1">
        <v>41180.825636574074</v>
      </c>
      <c r="P14" t="s">
        <v>696</v>
      </c>
      <c r="Q14" t="s">
        <v>1140</v>
      </c>
      <c r="S14" s="12" t="str">
        <f t="shared" si="0"/>
        <v>'PAH-Canton VD'</v>
      </c>
      <c r="T14" s="12" t="str">
        <f t="shared" si="1"/>
        <v>'PAH canton VD'</v>
      </c>
      <c r="U14" s="12" t="str">
        <f t="shared" si="2"/>
        <v>'PAH canton VD'</v>
      </c>
      <c r="V14" s="12" t="str">
        <f t="shared" si="3"/>
        <v>NULL</v>
      </c>
      <c r="W14" s="12" t="str">
        <f t="shared" si="4"/>
        <v>NULL</v>
      </c>
      <c r="X14" s="12" t="str">
        <f t="shared" si="5"/>
        <v>NULL</v>
      </c>
      <c r="Y14" s="12">
        <f t="shared" si="6"/>
        <v>1</v>
      </c>
      <c r="Z14" s="10">
        <f t="shared" si="7"/>
        <v>0</v>
      </c>
      <c r="AA14" s="10" t="str">
        <f t="shared" si="10"/>
        <v>DCN VD</v>
      </c>
      <c r="AB14" s="10" t="str">
        <f t="shared" si="11"/>
        <v>'DCN VD'</v>
      </c>
      <c r="AC14" s="14" t="str">
        <f t="shared" si="12"/>
        <v>'2015-01-01'</v>
      </c>
      <c r="AD14" s="10" t="str">
        <f t="shared" si="13"/>
        <v>UNION ALL SELECT 'PAH-Canton VD','PAH canton VD','PAH canton VD',NULL,NULL,NULL,1,0,'DCN VD','2015-01-01'</v>
      </c>
      <c r="AE14" s="10" t="str">
        <f t="shared" si="8"/>
        <v/>
      </c>
      <c r="AG14" s="21">
        <f t="shared" si="9"/>
        <v>10</v>
      </c>
      <c r="AH14" s="23" t="s">
        <v>8</v>
      </c>
      <c r="AI14" s="23">
        <v>1</v>
      </c>
      <c r="AJ14" s="22" t="str">
        <f t="shared" si="14"/>
        <v>UNION ALL SELECT 10,'PAH-Canton VD','PAH canton VD','PAH canton VD',NULL,NULL,NULL,1,0,'DCN VD',NULL</v>
      </c>
      <c r="AK14" s="22" t="str">
        <f t="shared" si="15"/>
        <v>UNION ALL SELECT 10,'PAH-Canton VD','PAH canton VD','PAH canton VD',NULL,NULL,NULL,1,0,'DCN VD',NULL</v>
      </c>
    </row>
    <row r="15" spans="1:37" x14ac:dyDescent="0.25">
      <c r="B15">
        <v>11</v>
      </c>
      <c r="C15" t="s">
        <v>8</v>
      </c>
      <c r="D15" t="s">
        <v>8</v>
      </c>
      <c r="E15" t="s">
        <v>8</v>
      </c>
      <c r="F15" t="s">
        <v>22</v>
      </c>
      <c r="G15" t="s">
        <v>22</v>
      </c>
      <c r="I15" t="s">
        <v>8</v>
      </c>
      <c r="J15" s="1" t="s">
        <v>8</v>
      </c>
      <c r="K15" s="1" t="s">
        <v>641</v>
      </c>
      <c r="L15" s="1" t="s">
        <v>684</v>
      </c>
      <c r="M15" s="1">
        <v>41180.825636574074</v>
      </c>
      <c r="N15" t="s">
        <v>684</v>
      </c>
      <c r="O15" s="1">
        <v>41180.825636574074</v>
      </c>
      <c r="P15" t="s">
        <v>697</v>
      </c>
      <c r="Q15" t="s">
        <v>1140</v>
      </c>
      <c r="S15" s="12" t="str">
        <f t="shared" si="0"/>
        <v>NULL</v>
      </c>
      <c r="T15" s="12" t="str">
        <f t="shared" si="1"/>
        <v>'Parrainages VD'</v>
      </c>
      <c r="U15" s="12" t="str">
        <f t="shared" si="2"/>
        <v>'Parrainages VD'</v>
      </c>
      <c r="V15" s="12" t="str">
        <f t="shared" si="3"/>
        <v>NULL</v>
      </c>
      <c r="W15" s="12" t="str">
        <f t="shared" si="4"/>
        <v>NULL</v>
      </c>
      <c r="X15" s="12" t="str">
        <f t="shared" si="5"/>
        <v>NULL</v>
      </c>
      <c r="Y15" s="12">
        <f t="shared" si="6"/>
        <v>1</v>
      </c>
      <c r="Z15" s="10">
        <f t="shared" si="7"/>
        <v>0</v>
      </c>
      <c r="AA15" s="10" t="str">
        <f t="shared" si="10"/>
        <v>DCN VD</v>
      </c>
      <c r="AB15" s="10" t="str">
        <f t="shared" si="11"/>
        <v>'DCN VD'</v>
      </c>
      <c r="AC15" s="14" t="str">
        <f t="shared" si="12"/>
        <v>'2015-01-01'</v>
      </c>
      <c r="AD15" s="10" t="str">
        <f t="shared" si="13"/>
        <v>UNION ALL SELECT NULL,'Parrainages VD','Parrainages VD',NULL,NULL,NULL,1,0,'DCN VD','2015-01-01'</v>
      </c>
      <c r="AE15" s="10" t="str">
        <f t="shared" si="8"/>
        <v/>
      </c>
      <c r="AG15" s="21">
        <f t="shared" si="9"/>
        <v>11</v>
      </c>
      <c r="AH15" s="23" t="s">
        <v>8</v>
      </c>
      <c r="AI15" s="23">
        <v>1</v>
      </c>
      <c r="AJ15" s="22" t="str">
        <f t="shared" si="14"/>
        <v>UNION ALL SELECT 11,NULL,'Parrainages VD','Parrainages VD',NULL,NULL,NULL,1,0,'DCN VD',NULL</v>
      </c>
      <c r="AK15" s="22" t="str">
        <f t="shared" si="15"/>
        <v>UNION ALL SELECT 11,NULL,'Parrainages VD','Parrainages VD',NULL,NULL,NULL,1,0,'DCN VD',NULL</v>
      </c>
    </row>
    <row r="16" spans="1:37" x14ac:dyDescent="0.25">
      <c r="B16">
        <v>12</v>
      </c>
      <c r="C16" t="s">
        <v>8</v>
      </c>
      <c r="D16" t="s">
        <v>8</v>
      </c>
      <c r="E16" t="s">
        <v>8</v>
      </c>
      <c r="F16" t="s">
        <v>23</v>
      </c>
      <c r="G16" t="s">
        <v>24</v>
      </c>
      <c r="I16" t="s">
        <v>8</v>
      </c>
      <c r="J16" s="1" t="s">
        <v>8</v>
      </c>
      <c r="K16" s="1" t="s">
        <v>641</v>
      </c>
      <c r="L16" s="1" t="s">
        <v>684</v>
      </c>
      <c r="M16" s="1">
        <v>41180.825636574074</v>
      </c>
      <c r="N16" t="s">
        <v>684</v>
      </c>
      <c r="O16" s="1">
        <v>41180.825636574074</v>
      </c>
      <c r="P16" t="s">
        <v>698</v>
      </c>
      <c r="Q16" t="s">
        <v>699</v>
      </c>
      <c r="S16" s="12" t="str">
        <f t="shared" si="0"/>
        <v>NULL</v>
      </c>
      <c r="T16" s="12" t="str">
        <f t="shared" si="1"/>
        <v>'Arnold, Erbengemeinschaft, für CM-Kinder'</v>
      </c>
      <c r="U16" s="12" t="str">
        <f t="shared" si="2"/>
        <v>'Erbengemeinschaft Arnold für CM-Kinder'</v>
      </c>
      <c r="V16" s="12" t="str">
        <f t="shared" si="3"/>
        <v>NULL</v>
      </c>
      <c r="W16" s="12" t="str">
        <f t="shared" si="4"/>
        <v>NULL</v>
      </c>
      <c r="X16" s="12" t="str">
        <f t="shared" si="5"/>
        <v>NULL</v>
      </c>
      <c r="Y16" s="12">
        <f t="shared" si="6"/>
        <v>1</v>
      </c>
      <c r="Z16" s="10">
        <f t="shared" si="7"/>
        <v>0</v>
      </c>
      <c r="AA16" s="10" t="str">
        <f t="shared" si="10"/>
        <v>ehemalige KGS Uri/Schwyz,KGS ZG-UR-SZ</v>
      </c>
      <c r="AB16" s="10" t="str">
        <f t="shared" si="11"/>
        <v>'ehemalige KGS Uri/Schwyz,KGS ZG-UR-SZ'</v>
      </c>
      <c r="AC16" s="14" t="str">
        <f t="shared" si="12"/>
        <v>'2015-01-01'</v>
      </c>
      <c r="AD16" s="10" t="str">
        <f t="shared" si="13"/>
        <v>UNION ALL SELECT NULL,'Arnold, Erbengemeinschaft, für CM-Kinder','Erbengemeinschaft Arnold für CM-Kinder',NULL,NULL,NULL,1,0,'ehemalige KGS Uri/Schwyz,KGS ZG-UR-SZ','2015-01-01'</v>
      </c>
      <c r="AE16" s="10" t="str">
        <f t="shared" si="8"/>
        <v/>
      </c>
      <c r="AG16" s="21">
        <f t="shared" si="9"/>
        <v>12</v>
      </c>
      <c r="AH16" s="23" t="s">
        <v>8</v>
      </c>
      <c r="AI16" s="23">
        <v>1</v>
      </c>
      <c r="AJ16" s="22" t="str">
        <f t="shared" si="14"/>
        <v>UNION ALL SELECT 12,NULL,'Arnold, Erbengemeinschaft, für CM-Kinder','Erbengemeinschaft Arnold für CM-Kinder',NULL,NULL,NULL,1,0,'ehemalige KGS Uri/Schwyz,KGS ZG-UR-SZ',NULL</v>
      </c>
      <c r="AK16" s="22" t="str">
        <f t="shared" si="15"/>
        <v>UNION ALL SELECT 12,NULL,'Arnold, Erbengemeinschaft, für CM-Kinder','Erbengemeinschaft Arnold für CM-Kinder',NULL,NULL,NULL,1,0,'ehemalige KGS Uri/Schwyz,KGS ZG-UR-SZ',NULL</v>
      </c>
    </row>
    <row r="17" spans="2:37" x14ac:dyDescent="0.25">
      <c r="B17">
        <v>13</v>
      </c>
      <c r="C17" t="s">
        <v>25</v>
      </c>
      <c r="D17" t="s">
        <v>648</v>
      </c>
      <c r="E17" t="s">
        <v>649</v>
      </c>
      <c r="F17" t="s">
        <v>1102</v>
      </c>
      <c r="G17" t="s">
        <v>1102</v>
      </c>
      <c r="I17" t="s">
        <v>8</v>
      </c>
      <c r="J17" s="1" t="s">
        <v>8</v>
      </c>
      <c r="K17" s="1" t="s">
        <v>641</v>
      </c>
      <c r="L17" s="1" t="s">
        <v>684</v>
      </c>
      <c r="M17" s="1">
        <v>41180.825636574074</v>
      </c>
      <c r="N17" t="s">
        <v>684</v>
      </c>
      <c r="O17" s="1">
        <v>41180.825636574074</v>
      </c>
      <c r="P17" t="s">
        <v>700</v>
      </c>
      <c r="Q17" t="s">
        <v>699</v>
      </c>
      <c r="S17" s="12" t="str">
        <f t="shared" si="0"/>
        <v>'FLB-Kanton UR/SZ/ZG'</v>
      </c>
      <c r="T17" s="12" t="str">
        <f t="shared" si="1"/>
        <v>'FLB Kanton UR/SZ/ZG'</v>
      </c>
      <c r="U17" s="12" t="str">
        <f t="shared" si="2"/>
        <v>'FLB Kanton UR/SZ/ZG'</v>
      </c>
      <c r="V17" s="12" t="str">
        <f t="shared" si="3"/>
        <v>NULL</v>
      </c>
      <c r="W17" s="12" t="str">
        <f t="shared" si="4"/>
        <v>NULL</v>
      </c>
      <c r="X17" s="12" t="str">
        <f t="shared" si="5"/>
        <v>NULL</v>
      </c>
      <c r="Y17" s="12">
        <f t="shared" si="6"/>
        <v>1</v>
      </c>
      <c r="Z17" s="10">
        <f t="shared" si="7"/>
        <v>0</v>
      </c>
      <c r="AA17" s="10" t="str">
        <f t="shared" si="10"/>
        <v>ehemalige KGS Uri/Schwyz,KGS ZG-UR-SZ</v>
      </c>
      <c r="AB17" s="10" t="str">
        <f t="shared" si="11"/>
        <v>'ehemalige KGS Uri/Schwyz,KGS ZG-UR-SZ'</v>
      </c>
      <c r="AC17" s="14" t="str">
        <f t="shared" si="12"/>
        <v>'2015-01-01'</v>
      </c>
      <c r="AD17" s="10" t="str">
        <f t="shared" si="13"/>
        <v>UNION ALL SELECT 'FLB-Kanton UR/SZ/ZG','FLB Kanton UR/SZ/ZG','FLB Kanton UR/SZ/ZG',NULL,NULL,NULL,1,0,'ehemalige KGS Uri/Schwyz,KGS ZG-UR-SZ','2015-01-01'</v>
      </c>
      <c r="AE17" s="10" t="str">
        <f t="shared" si="8"/>
        <v/>
      </c>
      <c r="AG17" s="21">
        <f t="shared" si="9"/>
        <v>13</v>
      </c>
      <c r="AH17" s="23" t="s">
        <v>8</v>
      </c>
      <c r="AI17" s="23">
        <v>1</v>
      </c>
      <c r="AJ17" s="22" t="str">
        <f t="shared" si="14"/>
        <v>UNION ALL SELECT 13,'FLB-Kanton UR/SZ/ZG','FLB Kanton UR/SZ/ZG','FLB Kanton UR/SZ/ZG',NULL,NULL,NULL,1,0,'ehemalige KGS Uri/Schwyz,KGS ZG-UR-SZ',NULL</v>
      </c>
      <c r="AK17" s="22" t="str">
        <f t="shared" si="15"/>
        <v>UNION ALL SELECT 13,'FLB-Kanton UR/SZ/ZG','FLB Kanton UR/SZ/ZG','FLB Kanton UR/SZ/ZG',NULL,NULL,NULL,1,0,'ehemalige KGS Uri/Schwyz,KGS ZG-UR-SZ',NULL</v>
      </c>
    </row>
    <row r="18" spans="2:37" x14ac:dyDescent="0.25">
      <c r="B18">
        <v>14</v>
      </c>
      <c r="C18" t="s">
        <v>8</v>
      </c>
      <c r="D18" t="s">
        <v>8</v>
      </c>
      <c r="E18" t="s">
        <v>8</v>
      </c>
      <c r="F18" t="s">
        <v>26</v>
      </c>
      <c r="G18" t="s">
        <v>26</v>
      </c>
      <c r="I18" t="s">
        <v>8</v>
      </c>
      <c r="J18" s="1" t="s">
        <v>8</v>
      </c>
      <c r="K18" s="1" t="s">
        <v>641</v>
      </c>
      <c r="L18" s="1" t="s">
        <v>684</v>
      </c>
      <c r="M18" s="1">
        <v>41180.825636574074</v>
      </c>
      <c r="N18" t="s">
        <v>684</v>
      </c>
      <c r="O18" s="1">
        <v>41180.825636574074</v>
      </c>
      <c r="P18" t="s">
        <v>701</v>
      </c>
      <c r="Q18" t="s">
        <v>699</v>
      </c>
      <c r="S18" s="12" t="str">
        <f t="shared" si="0"/>
        <v>NULL</v>
      </c>
      <c r="T18" s="12" t="str">
        <f t="shared" si="1"/>
        <v>'Nothilfefonds Inner- Ausserschwyz'</v>
      </c>
      <c r="U18" s="12" t="str">
        <f t="shared" si="2"/>
        <v>'Nothilfefonds Inner- Ausserschwyz'</v>
      </c>
      <c r="V18" s="12" t="str">
        <f t="shared" si="3"/>
        <v>NULL</v>
      </c>
      <c r="W18" s="12" t="str">
        <f t="shared" si="4"/>
        <v>NULL</v>
      </c>
      <c r="X18" s="12" t="str">
        <f t="shared" si="5"/>
        <v>NULL</v>
      </c>
      <c r="Y18" s="12">
        <f t="shared" si="6"/>
        <v>1</v>
      </c>
      <c r="Z18" s="10">
        <f t="shared" si="7"/>
        <v>0</v>
      </c>
      <c r="AA18" s="10" t="str">
        <f t="shared" si="10"/>
        <v>ehemalige KGS Uri/Schwyz,KGS ZG-UR-SZ</v>
      </c>
      <c r="AB18" s="10" t="str">
        <f t="shared" si="11"/>
        <v>'ehemalige KGS Uri/Schwyz,KGS ZG-UR-SZ'</v>
      </c>
      <c r="AC18" s="14" t="str">
        <f t="shared" si="12"/>
        <v>'2015-01-01'</v>
      </c>
      <c r="AD18" s="10" t="str">
        <f t="shared" si="13"/>
        <v>UNION ALL SELECT NULL,'Nothilfefonds Inner- Ausserschwyz','Nothilfefonds Inner- Ausserschwyz',NULL,NULL,NULL,1,0,'ehemalige KGS Uri/Schwyz,KGS ZG-UR-SZ','2015-01-01'</v>
      </c>
      <c r="AE18" s="10" t="str">
        <f t="shared" si="8"/>
        <v/>
      </c>
      <c r="AG18" s="21">
        <f t="shared" si="9"/>
        <v>14</v>
      </c>
      <c r="AH18" s="23" t="s">
        <v>8</v>
      </c>
      <c r="AI18" s="23">
        <v>1</v>
      </c>
      <c r="AJ18" s="22" t="str">
        <f t="shared" si="14"/>
        <v>UNION ALL SELECT 14,NULL,'Nothilfefonds Inner- Ausserschwyz','Nothilfefonds Inner- Ausserschwyz',NULL,NULL,NULL,1,0,'ehemalige KGS Uri/Schwyz,KGS ZG-UR-SZ',NULL</v>
      </c>
      <c r="AK18" s="22" t="str">
        <f t="shared" si="15"/>
        <v>UNION ALL SELECT 14,NULL,'Nothilfefonds Inner- Ausserschwyz','Nothilfefonds Inner- Ausserschwyz',NULL,NULL,NULL,1,0,'ehemalige KGS Uri/Schwyz,KGS ZG-UR-SZ',NULL</v>
      </c>
    </row>
    <row r="19" spans="2:37" x14ac:dyDescent="0.25">
      <c r="B19">
        <v>15</v>
      </c>
      <c r="C19" t="s">
        <v>8</v>
      </c>
      <c r="D19" t="s">
        <v>8</v>
      </c>
      <c r="E19" t="s">
        <v>8</v>
      </c>
      <c r="F19" t="s">
        <v>27</v>
      </c>
      <c r="G19" t="s">
        <v>27</v>
      </c>
      <c r="I19" t="s">
        <v>8</v>
      </c>
      <c r="J19" s="1" t="s">
        <v>8</v>
      </c>
      <c r="K19" s="1" t="s">
        <v>641</v>
      </c>
      <c r="L19" s="1" t="s">
        <v>684</v>
      </c>
      <c r="M19" s="1">
        <v>41180.825636574074</v>
      </c>
      <c r="N19" t="s">
        <v>684</v>
      </c>
      <c r="O19" s="1">
        <v>41180.825636574074</v>
      </c>
      <c r="P19" t="s">
        <v>702</v>
      </c>
      <c r="Q19" t="s">
        <v>699</v>
      </c>
      <c r="S19" s="12" t="str">
        <f t="shared" si="0"/>
        <v>NULL</v>
      </c>
      <c r="T19" s="12" t="str">
        <f t="shared" si="1"/>
        <v>'Patenschaftsfonds UR SZ ZG'</v>
      </c>
      <c r="U19" s="12" t="str">
        <f t="shared" si="2"/>
        <v>'Patenschaftsfonds UR SZ ZG'</v>
      </c>
      <c r="V19" s="12" t="str">
        <f t="shared" si="3"/>
        <v>NULL</v>
      </c>
      <c r="W19" s="12" t="str">
        <f t="shared" si="4"/>
        <v>NULL</v>
      </c>
      <c r="X19" s="12" t="str">
        <f t="shared" si="5"/>
        <v>NULL</v>
      </c>
      <c r="Y19" s="12">
        <f t="shared" si="6"/>
        <v>1</v>
      </c>
      <c r="Z19" s="10">
        <f t="shared" si="7"/>
        <v>0</v>
      </c>
      <c r="AA19" s="10" t="str">
        <f t="shared" si="10"/>
        <v>ehemalige KGS Uri/Schwyz,KGS ZG-UR-SZ</v>
      </c>
      <c r="AB19" s="10" t="str">
        <f t="shared" si="11"/>
        <v>'ehemalige KGS Uri/Schwyz,KGS ZG-UR-SZ'</v>
      </c>
      <c r="AC19" s="14" t="str">
        <f t="shared" si="12"/>
        <v>'2015-01-01'</v>
      </c>
      <c r="AD19" s="10" t="str">
        <f t="shared" si="13"/>
        <v>UNION ALL SELECT NULL,'Patenschaftsfonds UR SZ ZG','Patenschaftsfonds UR SZ ZG',NULL,NULL,NULL,1,0,'ehemalige KGS Uri/Schwyz,KGS ZG-UR-SZ','2015-01-01'</v>
      </c>
      <c r="AE19" s="10" t="str">
        <f t="shared" si="8"/>
        <v/>
      </c>
      <c r="AG19" s="21">
        <f t="shared" si="9"/>
        <v>15</v>
      </c>
      <c r="AH19" s="23" t="s">
        <v>8</v>
      </c>
      <c r="AI19" s="23">
        <v>1</v>
      </c>
      <c r="AJ19" s="22" t="str">
        <f t="shared" si="14"/>
        <v>UNION ALL SELECT 15,NULL,'Patenschaftsfonds UR SZ ZG','Patenschaftsfonds UR SZ ZG',NULL,NULL,NULL,1,0,'ehemalige KGS Uri/Schwyz,KGS ZG-UR-SZ',NULL</v>
      </c>
      <c r="AK19" s="22" t="str">
        <f t="shared" si="15"/>
        <v>UNION ALL SELECT 15,NULL,'Patenschaftsfonds UR SZ ZG','Patenschaftsfonds UR SZ ZG',NULL,NULL,NULL,1,0,'ehemalige KGS Uri/Schwyz,KGS ZG-UR-SZ',NULL</v>
      </c>
    </row>
    <row r="20" spans="2:37" x14ac:dyDescent="0.25">
      <c r="B20">
        <v>16</v>
      </c>
      <c r="C20" t="s">
        <v>8</v>
      </c>
      <c r="D20" t="s">
        <v>8</v>
      </c>
      <c r="E20" t="s">
        <v>8</v>
      </c>
      <c r="F20" t="s">
        <v>28</v>
      </c>
      <c r="G20" t="s">
        <v>29</v>
      </c>
      <c r="I20" t="s">
        <v>8</v>
      </c>
      <c r="J20" s="1" t="s">
        <v>8</v>
      </c>
      <c r="K20" s="1" t="s">
        <v>641</v>
      </c>
      <c r="L20" s="1" t="s">
        <v>684</v>
      </c>
      <c r="M20" s="1">
        <v>41180.825636574074</v>
      </c>
      <c r="N20" t="s">
        <v>684</v>
      </c>
      <c r="O20" s="1">
        <v>41180.825636574074</v>
      </c>
      <c r="P20" t="s">
        <v>703</v>
      </c>
      <c r="Q20" t="s">
        <v>704</v>
      </c>
      <c r="S20" s="12" t="str">
        <f t="shared" si="0"/>
        <v>NULL</v>
      </c>
      <c r="T20" s="12" t="str">
        <f t="shared" si="1"/>
        <v>'Audiolesi, fondo'</v>
      </c>
      <c r="U20" s="12" t="str">
        <f t="shared" si="2"/>
        <v>'Fondo audiolesi'</v>
      </c>
      <c r="V20" s="12" t="str">
        <f t="shared" si="3"/>
        <v>NULL</v>
      </c>
      <c r="W20" s="12" t="str">
        <f t="shared" si="4"/>
        <v>NULL</v>
      </c>
      <c r="X20" s="12" t="str">
        <f t="shared" si="5"/>
        <v>NULL</v>
      </c>
      <c r="Y20" s="12">
        <f t="shared" si="6"/>
        <v>1</v>
      </c>
      <c r="Z20" s="10">
        <f t="shared" si="7"/>
        <v>0</v>
      </c>
      <c r="AA20" s="10" t="str">
        <f t="shared" si="10"/>
        <v>DCN TI</v>
      </c>
      <c r="AB20" s="10" t="str">
        <f t="shared" si="11"/>
        <v>'DCN TI'</v>
      </c>
      <c r="AC20" s="14" t="str">
        <f t="shared" si="12"/>
        <v>'2015-01-01'</v>
      </c>
      <c r="AD20" s="10" t="str">
        <f t="shared" si="13"/>
        <v>UNION ALL SELECT NULL,'Audiolesi, fondo','Fondo audiolesi',NULL,NULL,NULL,1,0,'DCN TI','2015-01-01'</v>
      </c>
      <c r="AE20" s="10" t="str">
        <f t="shared" si="8"/>
        <v/>
      </c>
      <c r="AG20" s="21">
        <f t="shared" si="9"/>
        <v>16</v>
      </c>
      <c r="AH20" s="23" t="s">
        <v>8</v>
      </c>
      <c r="AI20" s="23">
        <v>1</v>
      </c>
      <c r="AJ20" s="22" t="str">
        <f t="shared" si="14"/>
        <v>UNION ALL SELECT 16,NULL,'Audiolesi, fondo','Fondo audiolesi',NULL,NULL,NULL,1,0,'DCN TI',NULL</v>
      </c>
      <c r="AK20" s="22" t="str">
        <f t="shared" si="15"/>
        <v>UNION ALL SELECT 16,NULL,'Audiolesi, fondo','Fondo audiolesi',NULL,NULL,NULL,1,0,'DCN TI',NULL</v>
      </c>
    </row>
    <row r="21" spans="2:37" x14ac:dyDescent="0.25">
      <c r="B21">
        <v>17</v>
      </c>
      <c r="C21" t="s">
        <v>8</v>
      </c>
      <c r="D21" t="s">
        <v>8</v>
      </c>
      <c r="E21" t="s">
        <v>8</v>
      </c>
      <c r="F21" t="s">
        <v>30</v>
      </c>
      <c r="G21" t="s">
        <v>31</v>
      </c>
      <c r="I21" t="s">
        <v>8</v>
      </c>
      <c r="J21" s="1" t="s">
        <v>8</v>
      </c>
      <c r="K21" s="1" t="s">
        <v>641</v>
      </c>
      <c r="L21" s="1" t="s">
        <v>684</v>
      </c>
      <c r="M21" s="1">
        <v>41180.825636574074</v>
      </c>
      <c r="N21" t="s">
        <v>684</v>
      </c>
      <c r="O21" s="1">
        <v>41180.825636574074</v>
      </c>
      <c r="P21" t="s">
        <v>705</v>
      </c>
      <c r="Q21" t="s">
        <v>704</v>
      </c>
      <c r="S21" s="12" t="str">
        <f t="shared" si="0"/>
        <v>NULL</v>
      </c>
      <c r="T21" s="12" t="str">
        <f t="shared" si="1"/>
        <v>'Bambini Cerebolesi, fondo'</v>
      </c>
      <c r="U21" s="12" t="str">
        <f t="shared" si="2"/>
        <v>'Fondo Bambini Cerebolesi'</v>
      </c>
      <c r="V21" s="12" t="str">
        <f t="shared" si="3"/>
        <v>NULL</v>
      </c>
      <c r="W21" s="12" t="str">
        <f t="shared" si="4"/>
        <v>NULL</v>
      </c>
      <c r="X21" s="12" t="str">
        <f t="shared" si="5"/>
        <v>NULL</v>
      </c>
      <c r="Y21" s="12">
        <f t="shared" si="6"/>
        <v>1</v>
      </c>
      <c r="Z21" s="10">
        <f t="shared" si="7"/>
        <v>0</v>
      </c>
      <c r="AA21" s="10" t="str">
        <f t="shared" si="10"/>
        <v>DCN TI</v>
      </c>
      <c r="AB21" s="10" t="str">
        <f t="shared" si="11"/>
        <v>'DCN TI'</v>
      </c>
      <c r="AC21" s="14" t="str">
        <f t="shared" si="12"/>
        <v>'2015-01-01'</v>
      </c>
      <c r="AD21" s="10" t="str">
        <f t="shared" si="13"/>
        <v>UNION ALL SELECT NULL,'Bambini Cerebolesi, fondo','Fondo Bambini Cerebolesi',NULL,NULL,NULL,1,0,'DCN TI','2015-01-01'</v>
      </c>
      <c r="AE21" s="10" t="str">
        <f t="shared" si="8"/>
        <v/>
      </c>
      <c r="AG21" s="21">
        <f t="shared" si="9"/>
        <v>17</v>
      </c>
      <c r="AH21" s="23" t="s">
        <v>8</v>
      </c>
      <c r="AI21" s="23">
        <v>1</v>
      </c>
      <c r="AJ21" s="22" t="str">
        <f t="shared" si="14"/>
        <v>UNION ALL SELECT 17,NULL,'Bambini Cerebolesi, fondo','Fondo Bambini Cerebolesi',NULL,NULL,NULL,1,0,'DCN TI',NULL</v>
      </c>
      <c r="AK21" s="22" t="str">
        <f t="shared" si="15"/>
        <v>UNION ALL SELECT 17,NULL,'Bambini Cerebolesi, fondo','Fondo Bambini Cerebolesi',NULL,NULL,NULL,1,0,'DCN TI',NULL</v>
      </c>
    </row>
    <row r="22" spans="2:37" x14ac:dyDescent="0.25">
      <c r="B22">
        <v>18</v>
      </c>
      <c r="C22" t="s">
        <v>8</v>
      </c>
      <c r="D22" t="s">
        <v>8</v>
      </c>
      <c r="E22" t="s">
        <v>8</v>
      </c>
      <c r="F22" t="s">
        <v>32</v>
      </c>
      <c r="G22" t="s">
        <v>33</v>
      </c>
      <c r="I22" t="s">
        <v>8</v>
      </c>
      <c r="J22" s="1" t="s">
        <v>8</v>
      </c>
      <c r="K22" s="1" t="s">
        <v>641</v>
      </c>
      <c r="L22" s="1" t="s">
        <v>684</v>
      </c>
      <c r="M22" s="1">
        <v>41180.825636574074</v>
      </c>
      <c r="N22" t="s">
        <v>684</v>
      </c>
      <c r="O22" s="1">
        <v>41180.825636574074</v>
      </c>
      <c r="P22" t="s">
        <v>706</v>
      </c>
      <c r="Q22" t="s">
        <v>704</v>
      </c>
      <c r="S22" s="12" t="str">
        <f t="shared" si="0"/>
        <v>NULL</v>
      </c>
      <c r="T22" s="12" t="str">
        <f t="shared" si="1"/>
        <v>'Nessi, fondo'</v>
      </c>
      <c r="U22" s="12" t="str">
        <f t="shared" si="2"/>
        <v>'Fondo nessi'</v>
      </c>
      <c r="V22" s="12" t="str">
        <f t="shared" si="3"/>
        <v>NULL</v>
      </c>
      <c r="W22" s="12" t="str">
        <f t="shared" si="4"/>
        <v>NULL</v>
      </c>
      <c r="X22" s="12" t="str">
        <f t="shared" si="5"/>
        <v>NULL</v>
      </c>
      <c r="Y22" s="12">
        <f t="shared" si="6"/>
        <v>1</v>
      </c>
      <c r="Z22" s="10">
        <f t="shared" si="7"/>
        <v>0</v>
      </c>
      <c r="AA22" s="10" t="str">
        <f t="shared" si="10"/>
        <v>DCN TI</v>
      </c>
      <c r="AB22" s="10" t="str">
        <f t="shared" si="11"/>
        <v>'DCN TI'</v>
      </c>
      <c r="AC22" s="14" t="str">
        <f t="shared" si="12"/>
        <v>'2015-01-01'</v>
      </c>
      <c r="AD22" s="10" t="str">
        <f t="shared" si="13"/>
        <v>UNION ALL SELECT NULL,'Nessi, fondo','Fondo nessi',NULL,NULL,NULL,1,0,'DCN TI','2015-01-01'</v>
      </c>
      <c r="AE22" s="10" t="str">
        <f t="shared" si="8"/>
        <v/>
      </c>
      <c r="AG22" s="21">
        <f t="shared" si="9"/>
        <v>18</v>
      </c>
      <c r="AH22" s="23" t="s">
        <v>8</v>
      </c>
      <c r="AI22" s="23">
        <v>1</v>
      </c>
      <c r="AJ22" s="22" t="str">
        <f t="shared" si="14"/>
        <v>UNION ALL SELECT 18,NULL,'Nessi, fondo','Fondo nessi',NULL,NULL,NULL,1,0,'DCN TI',NULL</v>
      </c>
      <c r="AK22" s="22" t="str">
        <f t="shared" si="15"/>
        <v>UNION ALL SELECT 18,NULL,'Nessi, fondo','Fondo nessi',NULL,NULL,NULL,1,0,'DCN TI',NULL</v>
      </c>
    </row>
    <row r="23" spans="2:37" x14ac:dyDescent="0.25">
      <c r="B23">
        <v>19</v>
      </c>
      <c r="C23" t="s">
        <v>8</v>
      </c>
      <c r="D23" t="s">
        <v>8</v>
      </c>
      <c r="E23" t="s">
        <v>8</v>
      </c>
      <c r="F23" t="s">
        <v>34</v>
      </c>
      <c r="G23" t="s">
        <v>34</v>
      </c>
      <c r="I23" t="s">
        <v>8</v>
      </c>
      <c r="J23" s="1" t="s">
        <v>8</v>
      </c>
      <c r="K23" s="1" t="s">
        <v>641</v>
      </c>
      <c r="L23" s="1" t="s">
        <v>684</v>
      </c>
      <c r="M23" s="1">
        <v>41180.825636574074</v>
      </c>
      <c r="N23" t="s">
        <v>684</v>
      </c>
      <c r="O23" s="1">
        <v>41180.825636574074</v>
      </c>
      <c r="P23" t="s">
        <v>707</v>
      </c>
      <c r="Q23" t="s">
        <v>704</v>
      </c>
      <c r="S23" s="12" t="str">
        <f t="shared" si="0"/>
        <v>NULL</v>
      </c>
      <c r="T23" s="12" t="str">
        <f t="shared" si="1"/>
        <v>'Padrinati TI'</v>
      </c>
      <c r="U23" s="12" t="str">
        <f t="shared" si="2"/>
        <v>'Padrinati TI'</v>
      </c>
      <c r="V23" s="12" t="str">
        <f t="shared" si="3"/>
        <v>NULL</v>
      </c>
      <c r="W23" s="12" t="str">
        <f t="shared" si="4"/>
        <v>NULL</v>
      </c>
      <c r="X23" s="12" t="str">
        <f t="shared" si="5"/>
        <v>NULL</v>
      </c>
      <c r="Y23" s="12">
        <f t="shared" si="6"/>
        <v>1</v>
      </c>
      <c r="Z23" s="10">
        <f t="shared" si="7"/>
        <v>0</v>
      </c>
      <c r="AA23" s="10" t="str">
        <f t="shared" si="10"/>
        <v>DCN TI</v>
      </c>
      <c r="AB23" s="10" t="str">
        <f t="shared" si="11"/>
        <v>'DCN TI'</v>
      </c>
      <c r="AC23" s="14" t="str">
        <f t="shared" si="12"/>
        <v>'2015-01-01'</v>
      </c>
      <c r="AD23" s="10" t="str">
        <f t="shared" si="13"/>
        <v>UNION ALL SELECT NULL,'Padrinati TI','Padrinati TI',NULL,NULL,NULL,1,0,'DCN TI','2015-01-01'</v>
      </c>
      <c r="AE23" s="10" t="str">
        <f t="shared" si="8"/>
        <v/>
      </c>
      <c r="AG23" s="21">
        <f t="shared" si="9"/>
        <v>19</v>
      </c>
      <c r="AH23" s="23" t="s">
        <v>8</v>
      </c>
      <c r="AI23" s="23">
        <v>1</v>
      </c>
      <c r="AJ23" s="22" t="str">
        <f t="shared" si="14"/>
        <v>UNION ALL SELECT 19,NULL,'Padrinati TI','Padrinati TI',NULL,NULL,NULL,1,0,'DCN TI',NULL</v>
      </c>
      <c r="AK23" s="22" t="str">
        <f t="shared" si="15"/>
        <v>UNION ALL SELECT 19,NULL,'Padrinati TI','Padrinati TI',NULL,NULL,NULL,1,0,'DCN TI',NULL</v>
      </c>
    </row>
    <row r="24" spans="2:37" x14ac:dyDescent="0.25">
      <c r="B24">
        <v>20</v>
      </c>
      <c r="C24" t="s">
        <v>35</v>
      </c>
      <c r="D24" t="s">
        <v>650</v>
      </c>
      <c r="E24" t="s">
        <v>651</v>
      </c>
      <c r="F24" t="s">
        <v>1103</v>
      </c>
      <c r="G24" t="s">
        <v>1103</v>
      </c>
      <c r="I24" t="s">
        <v>8</v>
      </c>
      <c r="J24" s="1" t="s">
        <v>8</v>
      </c>
      <c r="K24" s="1" t="s">
        <v>641</v>
      </c>
      <c r="L24" s="1" t="s">
        <v>684</v>
      </c>
      <c r="M24" s="1">
        <v>41180.825636574074</v>
      </c>
      <c r="N24" t="s">
        <v>684</v>
      </c>
      <c r="O24" s="1">
        <v>41180.825636574074</v>
      </c>
      <c r="P24" t="s">
        <v>708</v>
      </c>
      <c r="Q24" t="s">
        <v>704</v>
      </c>
      <c r="S24" s="12" t="str">
        <f t="shared" si="0"/>
        <v>'PAH-Cantone TI'</v>
      </c>
      <c r="T24" s="12" t="str">
        <f t="shared" si="1"/>
        <v>'PAH Cantone TI'</v>
      </c>
      <c r="U24" s="12" t="str">
        <f t="shared" si="2"/>
        <v>'PAH Cantone TI'</v>
      </c>
      <c r="V24" s="12" t="str">
        <f t="shared" si="3"/>
        <v>NULL</v>
      </c>
      <c r="W24" s="12" t="str">
        <f t="shared" si="4"/>
        <v>NULL</v>
      </c>
      <c r="X24" s="12" t="str">
        <f t="shared" si="5"/>
        <v>NULL</v>
      </c>
      <c r="Y24" s="12">
        <f t="shared" si="6"/>
        <v>1</v>
      </c>
      <c r="Z24" s="10">
        <f t="shared" si="7"/>
        <v>0</v>
      </c>
      <c r="AA24" s="10" t="str">
        <f t="shared" si="10"/>
        <v>DCN TI</v>
      </c>
      <c r="AB24" s="10" t="str">
        <f t="shared" si="11"/>
        <v>'DCN TI'</v>
      </c>
      <c r="AC24" s="14" t="str">
        <f t="shared" si="12"/>
        <v>'2015-01-01'</v>
      </c>
      <c r="AD24" s="10" t="str">
        <f t="shared" si="13"/>
        <v>UNION ALL SELECT 'PAH-Cantone TI','PAH Cantone TI','PAH Cantone TI',NULL,NULL,NULL,1,0,'DCN TI','2015-01-01'</v>
      </c>
      <c r="AE24" s="10" t="str">
        <f t="shared" si="8"/>
        <v/>
      </c>
      <c r="AG24" s="21">
        <f t="shared" si="9"/>
        <v>20</v>
      </c>
      <c r="AH24" s="23" t="s">
        <v>8</v>
      </c>
      <c r="AI24" s="23">
        <v>1</v>
      </c>
      <c r="AJ24" s="22" t="str">
        <f t="shared" si="14"/>
        <v>UNION ALL SELECT 20,'PAH-Cantone TI','PAH Cantone TI','PAH Cantone TI',NULL,NULL,NULL,1,0,'DCN TI',NULL</v>
      </c>
      <c r="AK24" s="22" t="str">
        <f t="shared" si="15"/>
        <v>UNION ALL SELECT 20,'PAH-Cantone TI','PAH Cantone TI','PAH Cantone TI',NULL,NULL,NULL,1,0,'DCN TI',NULL</v>
      </c>
    </row>
    <row r="25" spans="2:37" x14ac:dyDescent="0.25">
      <c r="B25">
        <v>21</v>
      </c>
      <c r="C25" t="s">
        <v>8</v>
      </c>
      <c r="D25" t="s">
        <v>8</v>
      </c>
      <c r="E25" t="s">
        <v>8</v>
      </c>
      <c r="F25" t="s">
        <v>36</v>
      </c>
      <c r="G25" t="s">
        <v>37</v>
      </c>
      <c r="I25" t="s">
        <v>8</v>
      </c>
      <c r="J25" s="1" t="s">
        <v>8</v>
      </c>
      <c r="K25" s="1" t="s">
        <v>641</v>
      </c>
      <c r="L25" s="1" t="s">
        <v>684</v>
      </c>
      <c r="M25" s="1">
        <v>41180.825636574074</v>
      </c>
      <c r="N25" t="s">
        <v>684</v>
      </c>
      <c r="O25" s="1">
        <v>41180.825636574074</v>
      </c>
      <c r="P25" t="s">
        <v>709</v>
      </c>
      <c r="Q25" t="s">
        <v>704</v>
      </c>
      <c r="S25" s="12" t="str">
        <f t="shared" si="0"/>
        <v>NULL</v>
      </c>
      <c r="T25" s="12" t="str">
        <f t="shared" si="1"/>
        <v>'Peretti, fondo'</v>
      </c>
      <c r="U25" s="12" t="str">
        <f t="shared" si="2"/>
        <v>'Fondo Peretti'</v>
      </c>
      <c r="V25" s="12" t="str">
        <f t="shared" si="3"/>
        <v>NULL</v>
      </c>
      <c r="W25" s="12" t="str">
        <f t="shared" si="4"/>
        <v>NULL</v>
      </c>
      <c r="X25" s="12" t="str">
        <f t="shared" si="5"/>
        <v>NULL</v>
      </c>
      <c r="Y25" s="12">
        <f t="shared" si="6"/>
        <v>1</v>
      </c>
      <c r="Z25" s="10">
        <f t="shared" si="7"/>
        <v>0</v>
      </c>
      <c r="AA25" s="10" t="str">
        <f t="shared" si="10"/>
        <v>DCN TI</v>
      </c>
      <c r="AB25" s="10" t="str">
        <f t="shared" si="11"/>
        <v>'DCN TI'</v>
      </c>
      <c r="AC25" s="14" t="str">
        <f t="shared" si="12"/>
        <v>'2015-01-01'</v>
      </c>
      <c r="AD25" s="10" t="str">
        <f t="shared" si="13"/>
        <v>UNION ALL SELECT NULL,'Peretti, fondo','Fondo Peretti',NULL,NULL,NULL,1,0,'DCN TI','2015-01-01'</v>
      </c>
      <c r="AE25" s="10" t="str">
        <f t="shared" si="8"/>
        <v/>
      </c>
      <c r="AG25" s="21">
        <f t="shared" si="9"/>
        <v>21</v>
      </c>
      <c r="AH25" s="23" t="s">
        <v>8</v>
      </c>
      <c r="AI25" s="23">
        <v>1</v>
      </c>
      <c r="AJ25" s="22" t="str">
        <f t="shared" si="14"/>
        <v>UNION ALL SELECT 21,NULL,'Peretti, fondo','Fondo Peretti',NULL,NULL,NULL,1,0,'DCN TI',NULL</v>
      </c>
      <c r="AK25" s="22" t="str">
        <f t="shared" si="15"/>
        <v>UNION ALL SELECT 21,NULL,'Peretti, fondo','Fondo Peretti',NULL,NULL,NULL,1,0,'DCN TI',NULL</v>
      </c>
    </row>
    <row r="26" spans="2:37" x14ac:dyDescent="0.25">
      <c r="B26" s="4">
        <v>22</v>
      </c>
      <c r="C26" s="4" t="s">
        <v>8</v>
      </c>
      <c r="D26" s="4" t="s">
        <v>8</v>
      </c>
      <c r="E26" s="4" t="s">
        <v>8</v>
      </c>
      <c r="F26" s="4" t="s">
        <v>38</v>
      </c>
      <c r="G26" s="4" t="s">
        <v>38</v>
      </c>
      <c r="H26" s="4"/>
      <c r="I26" t="s">
        <v>8</v>
      </c>
      <c r="J26" s="1" t="s">
        <v>8</v>
      </c>
      <c r="K26" s="1" t="s">
        <v>641</v>
      </c>
      <c r="L26" s="1" t="s">
        <v>684</v>
      </c>
      <c r="M26" s="1">
        <v>41180.825636574074</v>
      </c>
      <c r="N26" t="s">
        <v>684</v>
      </c>
      <c r="O26" s="1">
        <v>41180.825636574074</v>
      </c>
      <c r="P26" t="s">
        <v>710</v>
      </c>
      <c r="Q26" s="4" t="s">
        <v>686</v>
      </c>
      <c r="S26" s="12" t="str">
        <f t="shared" si="0"/>
        <v>NULL</v>
      </c>
      <c r="T26" s="12" t="str">
        <f t="shared" si="1"/>
        <v>'Brantomyfonds'</v>
      </c>
      <c r="U26" s="12" t="str">
        <f t="shared" si="2"/>
        <v>'Brantomyfonds'</v>
      </c>
      <c r="V26" s="12" t="str">
        <f t="shared" si="3"/>
        <v>NULL</v>
      </c>
      <c r="W26" s="12" t="str">
        <f t="shared" si="4"/>
        <v>NULL</v>
      </c>
      <c r="X26" s="12" t="str">
        <f t="shared" si="5"/>
        <v>NULL</v>
      </c>
      <c r="Y26" s="12">
        <f t="shared" si="6"/>
        <v>1</v>
      </c>
      <c r="Z26" s="10">
        <f t="shared" si="7"/>
        <v>0</v>
      </c>
      <c r="AA26" s="10" t="str">
        <f t="shared" si="10"/>
        <v>HS Zürich</v>
      </c>
      <c r="AB26" s="10" t="str">
        <f t="shared" si="11"/>
        <v>'HS Zürich'</v>
      </c>
      <c r="AC26" s="14" t="str">
        <f t="shared" si="12"/>
        <v>'2015-01-01'</v>
      </c>
      <c r="AD26" s="10" t="str">
        <f t="shared" si="13"/>
        <v>UNION ALL SELECT NULL,'Brantomyfonds','Brantomyfonds',NULL,NULL,NULL,1,0,'HS Zürich','2015-01-01'</v>
      </c>
      <c r="AE26" s="10" t="str">
        <f t="shared" si="8"/>
        <v/>
      </c>
      <c r="AG26" s="21">
        <f t="shared" si="9"/>
        <v>22</v>
      </c>
      <c r="AH26" s="23" t="str">
        <f>"'2014-12-31'"</f>
        <v>'2014-12-31'</v>
      </c>
      <c r="AI26" s="23">
        <v>1</v>
      </c>
      <c r="AJ26" s="22" t="str">
        <f t="shared" si="14"/>
        <v>UNION ALL SELECT 22,NULL,'Brantomyfonds','Brantomyfonds',NULL,NULL,NULL,1,0,'HS Zürich','2014-12-31'</v>
      </c>
      <c r="AK26" s="22" t="str">
        <f t="shared" si="15"/>
        <v>UNION ALL SELECT 22,NULL,'Brantomyfonds','Brantomyfonds',NULL,NULL,NULL,1,0,'HS Zürich','2014-12-31'</v>
      </c>
    </row>
    <row r="27" spans="2:37" x14ac:dyDescent="0.25">
      <c r="B27">
        <v>23</v>
      </c>
      <c r="C27" t="s">
        <v>39</v>
      </c>
      <c r="D27" t="s">
        <v>652</v>
      </c>
      <c r="E27" t="s">
        <v>653</v>
      </c>
      <c r="F27" t="s">
        <v>1104</v>
      </c>
      <c r="G27" t="s">
        <v>1104</v>
      </c>
      <c r="I27" t="s">
        <v>8</v>
      </c>
      <c r="J27" s="1" t="s">
        <v>8</v>
      </c>
      <c r="K27" s="1" t="s">
        <v>641</v>
      </c>
      <c r="L27" s="1" t="s">
        <v>684</v>
      </c>
      <c r="M27" s="1">
        <v>41180.825636574074</v>
      </c>
      <c r="N27" t="s">
        <v>684</v>
      </c>
      <c r="O27" s="1">
        <v>41180.825636574074</v>
      </c>
      <c r="P27" t="s">
        <v>711</v>
      </c>
      <c r="Q27" t="s">
        <v>1141</v>
      </c>
      <c r="S27" s="12" t="str">
        <f t="shared" si="0"/>
        <v>'FLB-Kanton TG/SH'</v>
      </c>
      <c r="T27" s="12" t="str">
        <f t="shared" si="1"/>
        <v>'FLB Kanton TG/SH'</v>
      </c>
      <c r="U27" s="12" t="str">
        <f t="shared" si="2"/>
        <v>'FLB Kanton TG/SH'</v>
      </c>
      <c r="V27" s="12" t="str">
        <f t="shared" si="3"/>
        <v>NULL</v>
      </c>
      <c r="W27" s="12" t="str">
        <f t="shared" si="4"/>
        <v>NULL</v>
      </c>
      <c r="X27" s="12" t="str">
        <f t="shared" si="5"/>
        <v>NULL</v>
      </c>
      <c r="Y27" s="12">
        <f t="shared" si="6"/>
        <v>1</v>
      </c>
      <c r="Z27" s="10">
        <f t="shared" si="7"/>
        <v>0</v>
      </c>
      <c r="AA27" s="10" t="str">
        <f t="shared" si="10"/>
        <v>KGS TG-SH</v>
      </c>
      <c r="AB27" s="10" t="str">
        <f t="shared" si="11"/>
        <v>'KGS TG-SH'</v>
      </c>
      <c r="AC27" s="14" t="str">
        <f t="shared" si="12"/>
        <v>'2015-01-01'</v>
      </c>
      <c r="AD27" s="10" t="str">
        <f t="shared" si="13"/>
        <v>UNION ALL SELECT 'FLB-Kanton TG/SH','FLB Kanton TG/SH','FLB Kanton TG/SH',NULL,NULL,NULL,1,0,'KGS TG-SH','2015-01-01'</v>
      </c>
      <c r="AE27" s="10" t="str">
        <f t="shared" si="8"/>
        <v/>
      </c>
      <c r="AG27" s="21">
        <f t="shared" si="9"/>
        <v>23</v>
      </c>
      <c r="AH27" s="23" t="s">
        <v>8</v>
      </c>
      <c r="AI27" s="23">
        <v>1</v>
      </c>
      <c r="AJ27" s="22" t="str">
        <f t="shared" si="14"/>
        <v>UNION ALL SELECT 23,'FLB-Kanton TG/SH','FLB Kanton TG/SH','FLB Kanton TG/SH',NULL,NULL,NULL,1,0,'KGS TG-SH',NULL</v>
      </c>
      <c r="AK27" s="22" t="str">
        <f t="shared" si="15"/>
        <v>UNION ALL SELECT 23,'FLB-Kanton TG/SH','FLB Kanton TG/SH','FLB Kanton TG/SH',NULL,NULL,NULL,1,0,'KGS TG-SH',NULL</v>
      </c>
    </row>
    <row r="28" spans="2:37" x14ac:dyDescent="0.25">
      <c r="B28">
        <v>24</v>
      </c>
      <c r="C28" t="s">
        <v>8</v>
      </c>
      <c r="D28" t="s">
        <v>8</v>
      </c>
      <c r="E28" t="s">
        <v>8</v>
      </c>
      <c r="F28" t="s">
        <v>40</v>
      </c>
      <c r="G28" t="s">
        <v>40</v>
      </c>
      <c r="I28" t="s">
        <v>8</v>
      </c>
      <c r="J28" s="1" t="s">
        <v>8</v>
      </c>
      <c r="K28" s="1" t="s">
        <v>641</v>
      </c>
      <c r="L28" s="1" t="s">
        <v>684</v>
      </c>
      <c r="M28" s="1">
        <v>41180.825636574074</v>
      </c>
      <c r="N28" t="s">
        <v>684</v>
      </c>
      <c r="O28" s="1">
        <v>41180.825636574074</v>
      </c>
      <c r="P28" t="s">
        <v>712</v>
      </c>
      <c r="Q28" t="s">
        <v>1141</v>
      </c>
      <c r="S28" s="12" t="str">
        <f t="shared" si="0"/>
        <v>NULL</v>
      </c>
      <c r="T28" s="12" t="str">
        <f t="shared" si="1"/>
        <v>'Patenschaften TG/SH'</v>
      </c>
      <c r="U28" s="12" t="str">
        <f t="shared" si="2"/>
        <v>'Patenschaften TG/SH'</v>
      </c>
      <c r="V28" s="12" t="str">
        <f t="shared" si="3"/>
        <v>NULL</v>
      </c>
      <c r="W28" s="12" t="str">
        <f t="shared" si="4"/>
        <v>NULL</v>
      </c>
      <c r="X28" s="12" t="str">
        <f t="shared" si="5"/>
        <v>NULL</v>
      </c>
      <c r="Y28" s="12">
        <f t="shared" si="6"/>
        <v>1</v>
      </c>
      <c r="Z28" s="10">
        <f t="shared" si="7"/>
        <v>0</v>
      </c>
      <c r="AA28" s="10" t="str">
        <f t="shared" si="10"/>
        <v>KGS TG-SH</v>
      </c>
      <c r="AB28" s="10" t="str">
        <f t="shared" si="11"/>
        <v>'KGS TG-SH'</v>
      </c>
      <c r="AC28" s="14" t="str">
        <f t="shared" si="12"/>
        <v>'2015-01-01'</v>
      </c>
      <c r="AD28" s="10" t="str">
        <f t="shared" si="13"/>
        <v>UNION ALL SELECT NULL,'Patenschaften TG/SH','Patenschaften TG/SH',NULL,NULL,NULL,1,0,'KGS TG-SH','2015-01-01'</v>
      </c>
      <c r="AE28" s="10" t="str">
        <f t="shared" si="8"/>
        <v/>
      </c>
      <c r="AG28" s="21">
        <f t="shared" si="9"/>
        <v>24</v>
      </c>
      <c r="AH28" s="23" t="s">
        <v>8</v>
      </c>
      <c r="AI28" s="23">
        <v>1</v>
      </c>
      <c r="AJ28" s="22" t="str">
        <f t="shared" si="14"/>
        <v>UNION ALL SELECT 24,NULL,'Patenschaften TG/SH','Patenschaften TG/SH',NULL,NULL,NULL,1,0,'KGS TG-SH',NULL</v>
      </c>
      <c r="AK28" s="22" t="str">
        <f t="shared" si="15"/>
        <v>UNION ALL SELECT 24,NULL,'Patenschaften TG/SH','Patenschaften TG/SH',NULL,NULL,NULL,1,0,'KGS TG-SH',NULL</v>
      </c>
    </row>
    <row r="29" spans="2:37" s="4" customFormat="1" ht="14.25" x14ac:dyDescent="0.2">
      <c r="B29" s="4">
        <v>25</v>
      </c>
      <c r="C29" s="4" t="s">
        <v>41</v>
      </c>
      <c r="D29" s="4" t="s">
        <v>654</v>
      </c>
      <c r="E29" s="4" t="s">
        <v>655</v>
      </c>
      <c r="F29" s="4" t="s">
        <v>41</v>
      </c>
      <c r="G29" s="4" t="s">
        <v>41</v>
      </c>
      <c r="I29" s="4" t="s">
        <v>8</v>
      </c>
      <c r="J29" s="5" t="s">
        <v>8</v>
      </c>
      <c r="K29" s="5" t="s">
        <v>641</v>
      </c>
      <c r="L29" s="5" t="s">
        <v>684</v>
      </c>
      <c r="M29" s="5">
        <v>41180.825636574074</v>
      </c>
      <c r="N29" s="4" t="s">
        <v>684</v>
      </c>
      <c r="O29" s="5">
        <v>41180.825636574074</v>
      </c>
      <c r="P29" s="4" t="s">
        <v>713</v>
      </c>
      <c r="Q29" s="4" t="s">
        <v>42</v>
      </c>
      <c r="R29" s="17"/>
      <c r="S29" s="12" t="str">
        <f t="shared" si="0"/>
        <v>'FLB-Kanton SO'</v>
      </c>
      <c r="T29" s="12" t="str">
        <f t="shared" si="1"/>
        <v>'FLB-Kanton SO'</v>
      </c>
      <c r="U29" s="12" t="str">
        <f t="shared" si="2"/>
        <v>'FLB-Kanton SO'</v>
      </c>
      <c r="V29" s="12" t="str">
        <f t="shared" si="3"/>
        <v>NULL</v>
      </c>
      <c r="W29" s="12" t="str">
        <f t="shared" si="4"/>
        <v>NULL</v>
      </c>
      <c r="X29" s="12" t="str">
        <f t="shared" si="5"/>
        <v>NULL</v>
      </c>
      <c r="Y29" s="12">
        <f t="shared" si="6"/>
        <v>1</v>
      </c>
      <c r="Z29" s="10">
        <f t="shared" si="7"/>
        <v>0</v>
      </c>
      <c r="AA29" s="10" t="str">
        <f t="shared" si="10"/>
        <v>KGS Solothurn</v>
      </c>
      <c r="AB29" s="10" t="str">
        <f t="shared" si="11"/>
        <v>'KGS Solothurn'</v>
      </c>
      <c r="AC29" s="14" t="str">
        <f t="shared" si="12"/>
        <v>'2015-01-01'</v>
      </c>
      <c r="AD29" s="10" t="str">
        <f t="shared" si="13"/>
        <v>UNION ALL SELECT 'FLB-Kanton SO','FLB-Kanton SO','FLB-Kanton SO',NULL,NULL,NULL,1,0,'KGS Solothurn','2015-01-01'</v>
      </c>
      <c r="AE29" s="10" t="str">
        <f t="shared" si="8"/>
        <v/>
      </c>
      <c r="AF29" s="17"/>
      <c r="AG29" s="21">
        <f t="shared" si="9"/>
        <v>25</v>
      </c>
      <c r="AH29" s="23" t="str">
        <f>"'2014-12-31'"</f>
        <v>'2014-12-31'</v>
      </c>
      <c r="AI29" s="23">
        <v>1</v>
      </c>
      <c r="AJ29" s="22" t="str">
        <f t="shared" si="14"/>
        <v>UNION ALL SELECT 25,'FLB-Kanton SO','FLB-Kanton SO','FLB-Kanton SO',NULL,NULL,NULL,1,0,'KGS Solothurn','2014-12-31'</v>
      </c>
      <c r="AK29" s="22" t="str">
        <f t="shared" si="15"/>
        <v>UNION ALL SELECT 25,'FLB-Kanton SO','FLB-Kanton SO','FLB-Kanton SO',NULL,NULL,NULL,1,0,'KGS Solothurn','2014-12-31'</v>
      </c>
    </row>
    <row r="30" spans="2:37" s="4" customFormat="1" ht="14.25" x14ac:dyDescent="0.2">
      <c r="B30" s="4">
        <v>26</v>
      </c>
      <c r="C30" s="4" t="s">
        <v>8</v>
      </c>
      <c r="D30" s="4" t="s">
        <v>8</v>
      </c>
      <c r="E30" s="4" t="s">
        <v>8</v>
      </c>
      <c r="F30" s="4" t="s">
        <v>43</v>
      </c>
      <c r="G30" s="4" t="s">
        <v>43</v>
      </c>
      <c r="I30" s="4" t="s">
        <v>8</v>
      </c>
      <c r="J30" s="5" t="s">
        <v>8</v>
      </c>
      <c r="K30" s="5" t="s">
        <v>641</v>
      </c>
      <c r="L30" s="5" t="s">
        <v>684</v>
      </c>
      <c r="M30" s="5">
        <v>41180.825636574074</v>
      </c>
      <c r="N30" s="4" t="s">
        <v>684</v>
      </c>
      <c r="O30" s="5">
        <v>41180.825636574074</v>
      </c>
      <c r="P30" s="4" t="s">
        <v>714</v>
      </c>
      <c r="Q30" s="4" t="s">
        <v>42</v>
      </c>
      <c r="R30" s="17"/>
      <c r="S30" s="12" t="str">
        <f t="shared" si="0"/>
        <v>NULL</v>
      </c>
      <c r="T30" s="12" t="str">
        <f t="shared" si="1"/>
        <v>'Patenschaften SO'</v>
      </c>
      <c r="U30" s="12" t="str">
        <f t="shared" si="2"/>
        <v>'Patenschaften SO'</v>
      </c>
      <c r="V30" s="12" t="str">
        <f t="shared" si="3"/>
        <v>NULL</v>
      </c>
      <c r="W30" s="12" t="str">
        <f t="shared" si="4"/>
        <v>NULL</v>
      </c>
      <c r="X30" s="12" t="str">
        <f t="shared" si="5"/>
        <v>NULL</v>
      </c>
      <c r="Y30" s="12">
        <f t="shared" si="6"/>
        <v>1</v>
      </c>
      <c r="Z30" s="10">
        <f t="shared" si="7"/>
        <v>0</v>
      </c>
      <c r="AA30" s="10" t="str">
        <f t="shared" si="10"/>
        <v>KGS Solothurn</v>
      </c>
      <c r="AB30" s="10" t="str">
        <f t="shared" si="11"/>
        <v>'KGS Solothurn'</v>
      </c>
      <c r="AC30" s="14" t="str">
        <f t="shared" si="12"/>
        <v>'2015-01-01'</v>
      </c>
      <c r="AD30" s="10" t="str">
        <f t="shared" si="13"/>
        <v>UNION ALL SELECT NULL,'Patenschaften SO','Patenschaften SO',NULL,NULL,NULL,1,0,'KGS Solothurn','2015-01-01'</v>
      </c>
      <c r="AE30" s="10" t="str">
        <f t="shared" si="8"/>
        <v/>
      </c>
      <c r="AF30" s="17"/>
      <c r="AG30" s="21">
        <f t="shared" si="9"/>
        <v>26</v>
      </c>
      <c r="AH30" s="23" t="str">
        <f>"'2014-12-31'"</f>
        <v>'2014-12-31'</v>
      </c>
      <c r="AI30" s="23">
        <v>1</v>
      </c>
      <c r="AJ30" s="22" t="str">
        <f t="shared" si="14"/>
        <v>UNION ALL SELECT 26,NULL,'Patenschaften SO','Patenschaften SO',NULL,NULL,NULL,1,0,'KGS Solothurn','2014-12-31'</v>
      </c>
      <c r="AK30" s="22" t="str">
        <f t="shared" si="15"/>
        <v>UNION ALL SELECT 26,NULL,'Patenschaften SO','Patenschaften SO',NULL,NULL,NULL,1,0,'KGS Solothurn','2014-12-31'</v>
      </c>
    </row>
    <row r="31" spans="2:37" x14ac:dyDescent="0.25">
      <c r="B31">
        <v>27</v>
      </c>
      <c r="C31" t="s">
        <v>8</v>
      </c>
      <c r="D31" t="s">
        <v>8</v>
      </c>
      <c r="E31" t="s">
        <v>8</v>
      </c>
      <c r="F31" t="s">
        <v>44</v>
      </c>
      <c r="G31" t="s">
        <v>44</v>
      </c>
      <c r="I31" t="s">
        <v>8</v>
      </c>
      <c r="J31" s="1" t="s">
        <v>8</v>
      </c>
      <c r="K31" s="1" t="s">
        <v>641</v>
      </c>
      <c r="L31" s="1" t="s">
        <v>684</v>
      </c>
      <c r="M31" s="1">
        <v>41180.825636574074</v>
      </c>
      <c r="N31" t="s">
        <v>684</v>
      </c>
      <c r="O31" s="1">
        <v>41180.825636574074</v>
      </c>
      <c r="P31" t="s">
        <v>715</v>
      </c>
      <c r="Q31" t="s">
        <v>718</v>
      </c>
      <c r="S31" s="12" t="str">
        <f t="shared" si="0"/>
        <v>NULL</v>
      </c>
      <c r="T31" s="12" t="str">
        <f t="shared" si="1"/>
        <v>'CP Klienten AI'</v>
      </c>
      <c r="U31" s="12" t="str">
        <f t="shared" si="2"/>
        <v>'CP Klienten AI'</v>
      </c>
      <c r="V31" s="12" t="str">
        <f t="shared" si="3"/>
        <v>NULL</v>
      </c>
      <c r="W31" s="12" t="str">
        <f t="shared" si="4"/>
        <v>NULL</v>
      </c>
      <c r="X31" s="12" t="str">
        <f t="shared" si="5"/>
        <v>NULL</v>
      </c>
      <c r="Y31" s="12">
        <f t="shared" si="6"/>
        <v>1</v>
      </c>
      <c r="Z31" s="10">
        <f t="shared" si="7"/>
        <v>0</v>
      </c>
      <c r="AA31" s="10" t="str">
        <f t="shared" si="10"/>
        <v>KGS SG-AI-AR</v>
      </c>
      <c r="AB31" s="10" t="str">
        <f t="shared" si="11"/>
        <v>'KGS SG-AI-AR'</v>
      </c>
      <c r="AC31" s="14" t="str">
        <f t="shared" si="12"/>
        <v>'2015-01-01'</v>
      </c>
      <c r="AD31" s="10" t="str">
        <f t="shared" si="13"/>
        <v>UNION ALL SELECT NULL,'CP Klienten AI','CP Klienten AI',NULL,NULL,NULL,1,0,'KGS SG-AI-AR','2015-01-01'</v>
      </c>
      <c r="AE31" s="10" t="str">
        <f t="shared" si="8"/>
        <v/>
      </c>
      <c r="AG31" s="21">
        <f t="shared" si="9"/>
        <v>27</v>
      </c>
      <c r="AH31" s="23" t="s">
        <v>8</v>
      </c>
      <c r="AI31" s="23">
        <v>1</v>
      </c>
      <c r="AJ31" s="22" t="str">
        <f t="shared" si="14"/>
        <v>UNION ALL SELECT 27,NULL,'CP Klienten AI','CP Klienten AI',NULL,NULL,NULL,1,0,'KGS SG-AI-AR',NULL</v>
      </c>
      <c r="AK31" s="22" t="str">
        <f t="shared" si="15"/>
        <v>UNION ALL SELECT 27,NULL,'CP Klienten AI','CP Klienten AI',NULL,NULL,NULL,1,0,'KGS SG-AI-AR',NULL</v>
      </c>
    </row>
    <row r="32" spans="2:37" x14ac:dyDescent="0.25">
      <c r="B32">
        <v>28</v>
      </c>
      <c r="C32" t="s">
        <v>45</v>
      </c>
      <c r="D32" t="s">
        <v>656</v>
      </c>
      <c r="E32" t="s">
        <v>657</v>
      </c>
      <c r="F32" t="s">
        <v>1105</v>
      </c>
      <c r="G32" t="s">
        <v>1105</v>
      </c>
      <c r="I32" t="s">
        <v>8</v>
      </c>
      <c r="J32" s="1" t="s">
        <v>8</v>
      </c>
      <c r="K32" s="1" t="s">
        <v>641</v>
      </c>
      <c r="L32" s="1" t="s">
        <v>684</v>
      </c>
      <c r="M32" s="1">
        <v>41180.825636574074</v>
      </c>
      <c r="N32" t="s">
        <v>684</v>
      </c>
      <c r="O32" s="1">
        <v>41180.825636574074</v>
      </c>
      <c r="P32" t="s">
        <v>717</v>
      </c>
      <c r="Q32" t="s">
        <v>718</v>
      </c>
      <c r="S32" s="12" t="str">
        <f t="shared" si="0"/>
        <v>'FLB-Kanton SG/AI/AR'</v>
      </c>
      <c r="T32" s="12" t="str">
        <f t="shared" si="1"/>
        <v>'FLB Kanton SG/AI/AR'</v>
      </c>
      <c r="U32" s="12" t="str">
        <f t="shared" si="2"/>
        <v>'FLB Kanton SG/AI/AR'</v>
      </c>
      <c r="V32" s="12" t="str">
        <f t="shared" si="3"/>
        <v>NULL</v>
      </c>
      <c r="W32" s="12" t="str">
        <f t="shared" si="4"/>
        <v>NULL</v>
      </c>
      <c r="X32" s="12" t="str">
        <f t="shared" si="5"/>
        <v>NULL</v>
      </c>
      <c r="Y32" s="12">
        <f t="shared" si="6"/>
        <v>1</v>
      </c>
      <c r="Z32" s="10">
        <f t="shared" si="7"/>
        <v>0</v>
      </c>
      <c r="AA32" s="10" t="str">
        <f t="shared" si="10"/>
        <v>KGS SG-AI-AR</v>
      </c>
      <c r="AB32" s="10" t="str">
        <f t="shared" si="11"/>
        <v>'KGS SG-AI-AR'</v>
      </c>
      <c r="AC32" s="14" t="str">
        <f t="shared" si="12"/>
        <v>'2015-01-01'</v>
      </c>
      <c r="AD32" s="10" t="str">
        <f t="shared" si="13"/>
        <v>UNION ALL SELECT 'FLB-Kanton SG/AI/AR','FLB Kanton SG/AI/AR','FLB Kanton SG/AI/AR',NULL,NULL,NULL,1,0,'KGS SG-AI-AR','2015-01-01'</v>
      </c>
      <c r="AE32" s="10" t="str">
        <f t="shared" si="8"/>
        <v/>
      </c>
      <c r="AG32" s="21">
        <f t="shared" si="9"/>
        <v>28</v>
      </c>
      <c r="AH32" s="23" t="s">
        <v>8</v>
      </c>
      <c r="AI32" s="23">
        <v>1</v>
      </c>
      <c r="AJ32" s="22" t="str">
        <f t="shared" si="14"/>
        <v>UNION ALL SELECT 28,'FLB-Kanton SG/AI/AR','FLB Kanton SG/AI/AR','FLB Kanton SG/AI/AR',NULL,NULL,NULL,1,0,'KGS SG-AI-AR',NULL</v>
      </c>
      <c r="AK32" s="22" t="str">
        <f t="shared" si="15"/>
        <v>UNION ALL SELECT 28,'FLB-Kanton SG/AI/AR','FLB Kanton SG/AI/AR','FLB Kanton SG/AI/AR',NULL,NULL,NULL,1,0,'KGS SG-AI-AR',NULL</v>
      </c>
    </row>
    <row r="33" spans="2:37" x14ac:dyDescent="0.25">
      <c r="B33">
        <v>29</v>
      </c>
      <c r="C33" t="s">
        <v>8</v>
      </c>
      <c r="D33" t="s">
        <v>8</v>
      </c>
      <c r="E33" t="s">
        <v>8</v>
      </c>
      <c r="F33" t="s">
        <v>46</v>
      </c>
      <c r="G33" t="s">
        <v>46</v>
      </c>
      <c r="I33" t="s">
        <v>8</v>
      </c>
      <c r="J33" s="1" t="s">
        <v>8</v>
      </c>
      <c r="K33" s="1" t="s">
        <v>641</v>
      </c>
      <c r="L33" s="1" t="s">
        <v>684</v>
      </c>
      <c r="M33" s="1">
        <v>41180.825636574074</v>
      </c>
      <c r="N33" t="s">
        <v>684</v>
      </c>
      <c r="O33" s="1">
        <v>41180.825636574074</v>
      </c>
      <c r="P33" t="s">
        <v>719</v>
      </c>
      <c r="Q33" t="s">
        <v>718</v>
      </c>
      <c r="S33" s="12" t="str">
        <f t="shared" si="0"/>
        <v>NULL</v>
      </c>
      <c r="T33" s="12" t="str">
        <f t="shared" si="1"/>
        <v>'Maier J. und W.'</v>
      </c>
      <c r="U33" s="12" t="str">
        <f t="shared" si="2"/>
        <v>'Maier J. und W.'</v>
      </c>
      <c r="V33" s="12" t="str">
        <f t="shared" si="3"/>
        <v>NULL</v>
      </c>
      <c r="W33" s="12" t="str">
        <f t="shared" si="4"/>
        <v>NULL</v>
      </c>
      <c r="X33" s="12" t="str">
        <f t="shared" si="5"/>
        <v>NULL</v>
      </c>
      <c r="Y33" s="12">
        <f t="shared" si="6"/>
        <v>1</v>
      </c>
      <c r="Z33" s="10">
        <f t="shared" si="7"/>
        <v>0</v>
      </c>
      <c r="AA33" s="10" t="str">
        <f t="shared" si="10"/>
        <v>KGS SG-AI-AR</v>
      </c>
      <c r="AB33" s="10" t="str">
        <f t="shared" si="11"/>
        <v>'KGS SG-AI-AR'</v>
      </c>
      <c r="AC33" s="14" t="str">
        <f t="shared" si="12"/>
        <v>'2015-01-01'</v>
      </c>
      <c r="AD33" s="10" t="str">
        <f t="shared" si="13"/>
        <v>UNION ALL SELECT NULL,'Maier J. und W.','Maier J. und W.',NULL,NULL,NULL,1,0,'KGS SG-AI-AR','2015-01-01'</v>
      </c>
      <c r="AE33" s="10" t="str">
        <f t="shared" si="8"/>
        <v/>
      </c>
      <c r="AG33" s="21">
        <f t="shared" si="9"/>
        <v>29</v>
      </c>
      <c r="AH33" s="23" t="s">
        <v>8</v>
      </c>
      <c r="AI33" s="23">
        <v>1</v>
      </c>
      <c r="AJ33" s="22" t="str">
        <f t="shared" si="14"/>
        <v>UNION ALL SELECT 29,NULL,'Maier J. und W.','Maier J. und W.',NULL,NULL,NULL,1,0,'KGS SG-AI-AR',NULL</v>
      </c>
      <c r="AK33" s="22" t="str">
        <f t="shared" si="15"/>
        <v>UNION ALL SELECT 29,NULL,'Maier J. und W.','Maier J. und W.',NULL,NULL,NULL,1,0,'KGS SG-AI-AR',NULL</v>
      </c>
    </row>
    <row r="34" spans="2:37" x14ac:dyDescent="0.25">
      <c r="B34">
        <v>30</v>
      </c>
      <c r="C34" t="s">
        <v>8</v>
      </c>
      <c r="D34" t="s">
        <v>8</v>
      </c>
      <c r="E34" t="s">
        <v>8</v>
      </c>
      <c r="F34" t="s">
        <v>47</v>
      </c>
      <c r="G34" t="s">
        <v>47</v>
      </c>
      <c r="I34" t="s">
        <v>8</v>
      </c>
      <c r="J34" s="1" t="s">
        <v>8</v>
      </c>
      <c r="K34" s="1" t="s">
        <v>641</v>
      </c>
      <c r="L34" s="1" t="s">
        <v>684</v>
      </c>
      <c r="M34" s="1">
        <v>41180.825636574074</v>
      </c>
      <c r="N34" t="s">
        <v>684</v>
      </c>
      <c r="O34" s="1">
        <v>41180.825636574074</v>
      </c>
      <c r="P34" t="s">
        <v>720</v>
      </c>
      <c r="Q34" t="s">
        <v>718</v>
      </c>
      <c r="S34" s="12" t="str">
        <f t="shared" si="0"/>
        <v>NULL</v>
      </c>
      <c r="T34" s="12" t="str">
        <f t="shared" si="1"/>
        <v>'Patenschaften SG'</v>
      </c>
      <c r="U34" s="12" t="str">
        <f t="shared" si="2"/>
        <v>'Patenschaften SG'</v>
      </c>
      <c r="V34" s="12" t="str">
        <f t="shared" si="3"/>
        <v>NULL</v>
      </c>
      <c r="W34" s="12" t="str">
        <f t="shared" si="4"/>
        <v>NULL</v>
      </c>
      <c r="X34" s="12" t="str">
        <f t="shared" si="5"/>
        <v>NULL</v>
      </c>
      <c r="Y34" s="12">
        <f t="shared" si="6"/>
        <v>1</v>
      </c>
      <c r="Z34" s="10">
        <f t="shared" si="7"/>
        <v>0</v>
      </c>
      <c r="AA34" s="10" t="str">
        <f t="shared" si="10"/>
        <v>KGS SG-AI-AR</v>
      </c>
      <c r="AB34" s="10" t="str">
        <f t="shared" si="11"/>
        <v>'KGS SG-AI-AR'</v>
      </c>
      <c r="AC34" s="14" t="str">
        <f t="shared" si="12"/>
        <v>'2015-01-01'</v>
      </c>
      <c r="AD34" s="10" t="str">
        <f t="shared" si="13"/>
        <v>UNION ALL SELECT NULL,'Patenschaften SG','Patenschaften SG',NULL,NULL,NULL,1,0,'KGS SG-AI-AR','2015-01-01'</v>
      </c>
      <c r="AE34" s="10" t="str">
        <f t="shared" si="8"/>
        <v/>
      </c>
      <c r="AG34" s="21">
        <f t="shared" si="9"/>
        <v>30</v>
      </c>
      <c r="AH34" s="23" t="s">
        <v>8</v>
      </c>
      <c r="AI34" s="23">
        <v>1</v>
      </c>
      <c r="AJ34" s="22" t="str">
        <f t="shared" si="14"/>
        <v>UNION ALL SELECT 30,NULL,'Patenschaften SG','Patenschaften SG',NULL,NULL,NULL,1,0,'KGS SG-AI-AR',NULL</v>
      </c>
      <c r="AK34" s="22" t="str">
        <f t="shared" si="15"/>
        <v>UNION ALL SELECT 30,NULL,'Patenschaften SG','Patenschaften SG',NULL,NULL,NULL,1,0,'KGS SG-AI-AR',NULL</v>
      </c>
    </row>
    <row r="35" spans="2:37" x14ac:dyDescent="0.25">
      <c r="B35">
        <v>31</v>
      </c>
      <c r="C35" t="s">
        <v>8</v>
      </c>
      <c r="D35" t="s">
        <v>8</v>
      </c>
      <c r="E35" t="s">
        <v>8</v>
      </c>
      <c r="F35" t="s">
        <v>48</v>
      </c>
      <c r="G35" t="s">
        <v>49</v>
      </c>
      <c r="I35" t="s">
        <v>721</v>
      </c>
      <c r="J35" s="1"/>
      <c r="K35" s="1" t="s">
        <v>641</v>
      </c>
      <c r="L35" s="1" t="s">
        <v>684</v>
      </c>
      <c r="M35" s="1">
        <v>41180.825636574074</v>
      </c>
      <c r="N35" t="s">
        <v>684</v>
      </c>
      <c r="O35" s="1">
        <v>41180.825636574074</v>
      </c>
      <c r="P35" t="s">
        <v>722</v>
      </c>
      <c r="Q35" t="s">
        <v>716</v>
      </c>
      <c r="S35" s="12" t="str">
        <f t="shared" si="0"/>
        <v>NULL</v>
      </c>
      <c r="T35" s="12" t="str">
        <f t="shared" si="1"/>
        <v>'Adultes, fonds'</v>
      </c>
      <c r="U35" s="12" t="str">
        <f t="shared" si="2"/>
        <v>'Fonds Adultes'</v>
      </c>
      <c r="V35" s="12" t="str">
        <f t="shared" si="3"/>
        <v>NULL</v>
      </c>
      <c r="W35" s="12" t="str">
        <f t="shared" si="4"/>
        <v>'montant unique'</v>
      </c>
      <c r="X35" s="12" t="str">
        <f t="shared" si="5"/>
        <v>NULL</v>
      </c>
      <c r="Y35" s="12">
        <f t="shared" si="6"/>
        <v>1</v>
      </c>
      <c r="Z35" s="10">
        <f t="shared" si="7"/>
        <v>0</v>
      </c>
      <c r="AA35" s="10" t="str">
        <f t="shared" si="10"/>
        <v>DCN JU-NE</v>
      </c>
      <c r="AB35" s="10" t="str">
        <f t="shared" si="11"/>
        <v>'DCN JU-NE'</v>
      </c>
      <c r="AC35" s="14" t="str">
        <f t="shared" si="12"/>
        <v>'2015-01-01'</v>
      </c>
      <c r="AD35" s="10" t="str">
        <f t="shared" si="13"/>
        <v>UNION ALL SELECT NULL,'Adultes, fonds','Fonds Adultes',NULL,'montant unique',NULL,1,0,'DCN JU-NE','2015-01-01'</v>
      </c>
      <c r="AE35" s="10" t="str">
        <f t="shared" si="8"/>
        <v/>
      </c>
      <c r="AG35" s="21">
        <f t="shared" si="9"/>
        <v>31</v>
      </c>
      <c r="AH35" s="23" t="s">
        <v>8</v>
      </c>
      <c r="AI35" s="23">
        <v>1</v>
      </c>
      <c r="AJ35" s="22" t="str">
        <f t="shared" si="14"/>
        <v>UNION ALL SELECT 31,NULL,'Adultes, fonds','Fonds Adultes',NULL,'montant unique',NULL,1,0,'DCN JU-NE',NULL</v>
      </c>
      <c r="AK35" s="22" t="str">
        <f t="shared" si="15"/>
        <v>UNION ALL SELECT 31,NULL,'Adultes, fonds','Fonds Adultes',NULL,'montant unique',NULL,1,0,'DCN JU-NE',NULL</v>
      </c>
    </row>
    <row r="36" spans="2:37" x14ac:dyDescent="0.25">
      <c r="B36">
        <v>32</v>
      </c>
      <c r="C36" t="s">
        <v>8</v>
      </c>
      <c r="D36" t="s">
        <v>8</v>
      </c>
      <c r="E36" t="s">
        <v>8</v>
      </c>
      <c r="F36" t="s">
        <v>50</v>
      </c>
      <c r="G36" t="s">
        <v>51</v>
      </c>
      <c r="I36" t="s">
        <v>721</v>
      </c>
      <c r="J36" s="1"/>
      <c r="K36" s="1" t="s">
        <v>641</v>
      </c>
      <c r="L36" s="1" t="s">
        <v>684</v>
      </c>
      <c r="M36" s="1">
        <v>41180.825636574074</v>
      </c>
      <c r="N36" t="s">
        <v>684</v>
      </c>
      <c r="O36" s="1">
        <v>41180.825636574074</v>
      </c>
      <c r="P36" t="s">
        <v>723</v>
      </c>
      <c r="Q36" t="s">
        <v>716</v>
      </c>
      <c r="S36" s="12" t="str">
        <f t="shared" si="0"/>
        <v>NULL</v>
      </c>
      <c r="T36" s="12" t="str">
        <f t="shared" si="1"/>
        <v>'Jérémie, fonds'</v>
      </c>
      <c r="U36" s="12" t="str">
        <f t="shared" si="2"/>
        <v>'Fonds Jérémie'</v>
      </c>
      <c r="V36" s="12" t="str">
        <f t="shared" si="3"/>
        <v>NULL</v>
      </c>
      <c r="W36" s="12" t="str">
        <f t="shared" si="4"/>
        <v>'montant unique'</v>
      </c>
      <c r="X36" s="12" t="str">
        <f t="shared" si="5"/>
        <v>NULL</v>
      </c>
      <c r="Y36" s="12">
        <f t="shared" si="6"/>
        <v>1</v>
      </c>
      <c r="Z36" s="10">
        <f t="shared" si="7"/>
        <v>0</v>
      </c>
      <c r="AA36" s="10" t="str">
        <f t="shared" si="10"/>
        <v>DCN JU-NE</v>
      </c>
      <c r="AB36" s="10" t="str">
        <f t="shared" si="11"/>
        <v>'DCN JU-NE'</v>
      </c>
      <c r="AC36" s="14" t="str">
        <f t="shared" si="12"/>
        <v>'2015-01-01'</v>
      </c>
      <c r="AD36" s="10" t="str">
        <f t="shared" si="13"/>
        <v>UNION ALL SELECT NULL,'Jérémie, fonds','Fonds Jérémie',NULL,'montant unique',NULL,1,0,'DCN JU-NE','2015-01-01'</v>
      </c>
      <c r="AE36" s="10" t="str">
        <f t="shared" si="8"/>
        <v/>
      </c>
      <c r="AG36" s="21">
        <f t="shared" si="9"/>
        <v>32</v>
      </c>
      <c r="AH36" s="23" t="s">
        <v>8</v>
      </c>
      <c r="AI36" s="23">
        <v>1</v>
      </c>
      <c r="AJ36" s="22" t="str">
        <f t="shared" si="14"/>
        <v>UNION ALL SELECT 32,NULL,'Jérémie, fonds','Fonds Jérémie',NULL,'montant unique',NULL,1,0,'DCN JU-NE',NULL</v>
      </c>
      <c r="AK36" s="22" t="str">
        <f t="shared" si="15"/>
        <v>UNION ALL SELECT 32,NULL,'Jérémie, fonds','Fonds Jérémie',NULL,'montant unique',NULL,1,0,'DCN JU-NE',NULL</v>
      </c>
    </row>
    <row r="37" spans="2:37" x14ac:dyDescent="0.25">
      <c r="B37">
        <v>33</v>
      </c>
      <c r="C37" t="s">
        <v>8</v>
      </c>
      <c r="D37" t="s">
        <v>8</v>
      </c>
      <c r="E37" t="s">
        <v>8</v>
      </c>
      <c r="F37" t="s">
        <v>52</v>
      </c>
      <c r="G37" t="s">
        <v>53</v>
      </c>
      <c r="I37" t="s">
        <v>721</v>
      </c>
      <c r="J37" s="1"/>
      <c r="K37" s="1" t="s">
        <v>641</v>
      </c>
      <c r="L37" s="1" t="s">
        <v>684</v>
      </c>
      <c r="M37" s="1">
        <v>41180.825636574074</v>
      </c>
      <c r="N37" t="s">
        <v>684</v>
      </c>
      <c r="O37" s="1">
        <v>41180.825636574074</v>
      </c>
      <c r="P37" t="s">
        <v>724</v>
      </c>
      <c r="Q37" t="s">
        <v>716</v>
      </c>
      <c r="S37" s="12" t="str">
        <f t="shared" si="0"/>
        <v>NULL</v>
      </c>
      <c r="T37" s="12" t="str">
        <f t="shared" si="1"/>
        <v>'Jeunesse, fonds'</v>
      </c>
      <c r="U37" s="12" t="str">
        <f t="shared" si="2"/>
        <v>'Fonds Jeunesse'</v>
      </c>
      <c r="V37" s="12" t="str">
        <f t="shared" si="3"/>
        <v>NULL</v>
      </c>
      <c r="W37" s="12" t="str">
        <f t="shared" si="4"/>
        <v>'montant unique'</v>
      </c>
      <c r="X37" s="12" t="str">
        <f t="shared" si="5"/>
        <v>NULL</v>
      </c>
      <c r="Y37" s="12">
        <f t="shared" si="6"/>
        <v>1</v>
      </c>
      <c r="Z37" s="10">
        <f t="shared" si="7"/>
        <v>0</v>
      </c>
      <c r="AA37" s="10" t="str">
        <f t="shared" si="10"/>
        <v>DCN JU-NE</v>
      </c>
      <c r="AB37" s="10" t="str">
        <f t="shared" si="11"/>
        <v>'DCN JU-NE'</v>
      </c>
      <c r="AC37" s="14" t="str">
        <f t="shared" si="12"/>
        <v>'2015-01-01'</v>
      </c>
      <c r="AD37" s="10" t="str">
        <f t="shared" si="13"/>
        <v>UNION ALL SELECT NULL,'Jeunesse, fonds','Fonds Jeunesse',NULL,'montant unique',NULL,1,0,'DCN JU-NE','2015-01-01'</v>
      </c>
      <c r="AE37" s="10" t="str">
        <f t="shared" si="8"/>
        <v/>
      </c>
      <c r="AG37" s="21">
        <f t="shared" si="9"/>
        <v>33</v>
      </c>
      <c r="AH37" s="23" t="s">
        <v>8</v>
      </c>
      <c r="AI37" s="23">
        <v>1</v>
      </c>
      <c r="AJ37" s="22" t="str">
        <f t="shared" si="14"/>
        <v>UNION ALL SELECT 33,NULL,'Jeunesse, fonds','Fonds Jeunesse',NULL,'montant unique',NULL,1,0,'DCN JU-NE',NULL</v>
      </c>
      <c r="AK37" s="22" t="str">
        <f t="shared" si="15"/>
        <v>UNION ALL SELECT 33,NULL,'Jeunesse, fonds','Fonds Jeunesse',NULL,'montant unique',NULL,1,0,'DCN JU-NE',NULL</v>
      </c>
    </row>
    <row r="38" spans="2:37" x14ac:dyDescent="0.25">
      <c r="B38">
        <v>34</v>
      </c>
      <c r="C38" t="s">
        <v>1066</v>
      </c>
      <c r="D38" t="s">
        <v>658</v>
      </c>
      <c r="E38" t="s">
        <v>659</v>
      </c>
      <c r="F38" t="s">
        <v>1106</v>
      </c>
      <c r="G38" t="s">
        <v>1106</v>
      </c>
      <c r="I38" t="s">
        <v>8</v>
      </c>
      <c r="J38" s="1" t="s">
        <v>8</v>
      </c>
      <c r="K38" s="1" t="s">
        <v>641</v>
      </c>
      <c r="L38" s="1" t="s">
        <v>684</v>
      </c>
      <c r="M38" s="1">
        <v>41180.825636574074</v>
      </c>
      <c r="N38" t="s">
        <v>684</v>
      </c>
      <c r="O38" s="1">
        <v>41180.825636574074</v>
      </c>
      <c r="P38" t="s">
        <v>725</v>
      </c>
      <c r="Q38" t="s">
        <v>716</v>
      </c>
      <c r="S38" s="12" t="str">
        <f t="shared" si="0"/>
        <v>'PAH-Canton JU/NE'</v>
      </c>
      <c r="T38" s="12" t="str">
        <f t="shared" si="1"/>
        <v>'PAH canton JU/NE'</v>
      </c>
      <c r="U38" s="12" t="str">
        <f t="shared" si="2"/>
        <v>'PAH canton JU/NE'</v>
      </c>
      <c r="V38" s="12" t="str">
        <f t="shared" si="3"/>
        <v>NULL</v>
      </c>
      <c r="W38" s="12" t="str">
        <f t="shared" si="4"/>
        <v>NULL</v>
      </c>
      <c r="X38" s="12" t="str">
        <f t="shared" si="5"/>
        <v>NULL</v>
      </c>
      <c r="Y38" s="12">
        <f t="shared" si="6"/>
        <v>1</v>
      </c>
      <c r="Z38" s="10">
        <f t="shared" si="7"/>
        <v>0</v>
      </c>
      <c r="AA38" s="10" t="str">
        <f t="shared" si="10"/>
        <v>DCN JU-NE</v>
      </c>
      <c r="AB38" s="10" t="str">
        <f t="shared" si="11"/>
        <v>'DCN JU-NE'</v>
      </c>
      <c r="AC38" s="14" t="str">
        <f t="shared" si="12"/>
        <v>'2015-01-01'</v>
      </c>
      <c r="AD38" s="10" t="str">
        <f t="shared" si="13"/>
        <v>UNION ALL SELECT 'PAH-Canton JU/NE','PAH canton JU/NE','PAH canton JU/NE',NULL,NULL,NULL,1,0,'DCN JU-NE','2015-01-01'</v>
      </c>
      <c r="AE38" s="10" t="str">
        <f t="shared" si="8"/>
        <v/>
      </c>
      <c r="AG38" s="21">
        <f t="shared" si="9"/>
        <v>34</v>
      </c>
      <c r="AH38" s="23" t="s">
        <v>8</v>
      </c>
      <c r="AI38" s="23">
        <v>1</v>
      </c>
      <c r="AJ38" s="22" t="str">
        <f t="shared" si="14"/>
        <v>UNION ALL SELECT 34,'PAH-Canton JU/NE','PAH canton JU/NE','PAH canton JU/NE',NULL,NULL,NULL,1,0,'DCN JU-NE',NULL</v>
      </c>
      <c r="AK38" s="22" t="str">
        <f t="shared" si="15"/>
        <v>UNION ALL SELECT 34,'PAH-Canton JU/NE','PAH canton JU/NE','PAH canton JU/NE',NULL,NULL,NULL,1,0,'DCN JU-NE',NULL</v>
      </c>
    </row>
    <row r="39" spans="2:37" x14ac:dyDescent="0.25">
      <c r="B39">
        <v>35</v>
      </c>
      <c r="C39" t="s">
        <v>8</v>
      </c>
      <c r="D39" t="s">
        <v>8</v>
      </c>
      <c r="E39" t="s">
        <v>8</v>
      </c>
      <c r="F39" t="s">
        <v>1067</v>
      </c>
      <c r="G39" t="s">
        <v>1067</v>
      </c>
      <c r="I39" t="s">
        <v>8</v>
      </c>
      <c r="J39" s="1" t="s">
        <v>8</v>
      </c>
      <c r="K39" s="1" t="s">
        <v>641</v>
      </c>
      <c r="L39" s="1" t="s">
        <v>684</v>
      </c>
      <c r="M39" s="1">
        <v>41180.825636574074</v>
      </c>
      <c r="N39" t="s">
        <v>684</v>
      </c>
      <c r="O39" s="1">
        <v>41180.825636574074</v>
      </c>
      <c r="P39" t="s">
        <v>726</v>
      </c>
      <c r="Q39" t="s">
        <v>716</v>
      </c>
      <c r="S39" s="12" t="str">
        <f t="shared" si="0"/>
        <v>NULL</v>
      </c>
      <c r="T39" s="12" t="str">
        <f t="shared" si="1"/>
        <v>'Parrainages JU/NE'</v>
      </c>
      <c r="U39" s="12" t="str">
        <f t="shared" si="2"/>
        <v>'Parrainages JU/NE'</v>
      </c>
      <c r="V39" s="12" t="str">
        <f t="shared" si="3"/>
        <v>NULL</v>
      </c>
      <c r="W39" s="12" t="str">
        <f t="shared" si="4"/>
        <v>NULL</v>
      </c>
      <c r="X39" s="12" t="str">
        <f t="shared" si="5"/>
        <v>NULL</v>
      </c>
      <c r="Y39" s="12">
        <f t="shared" si="6"/>
        <v>1</v>
      </c>
      <c r="Z39" s="10">
        <f t="shared" si="7"/>
        <v>0</v>
      </c>
      <c r="AA39" s="10" t="str">
        <f t="shared" si="10"/>
        <v>DCN JU-NE</v>
      </c>
      <c r="AB39" s="10" t="str">
        <f t="shared" si="11"/>
        <v>'DCN JU-NE'</v>
      </c>
      <c r="AC39" s="14" t="str">
        <f t="shared" si="12"/>
        <v>'2015-01-01'</v>
      </c>
      <c r="AD39" s="10" t="str">
        <f t="shared" si="13"/>
        <v>UNION ALL SELECT NULL,'Parrainages JU/NE','Parrainages JU/NE',NULL,NULL,NULL,1,0,'DCN JU-NE','2015-01-01'</v>
      </c>
      <c r="AE39" s="10" t="str">
        <f t="shared" si="8"/>
        <v/>
      </c>
      <c r="AG39" s="21">
        <f t="shared" si="9"/>
        <v>35</v>
      </c>
      <c r="AH39" s="23" t="s">
        <v>8</v>
      </c>
      <c r="AI39" s="23">
        <v>1</v>
      </c>
      <c r="AJ39" s="22" t="str">
        <f t="shared" si="14"/>
        <v>UNION ALL SELECT 35,NULL,'Parrainages JU/NE','Parrainages JU/NE',NULL,NULL,NULL,1,0,'DCN JU-NE',NULL</v>
      </c>
      <c r="AK39" s="22" t="str">
        <f t="shared" si="15"/>
        <v>UNION ALL SELECT 35,NULL,'Parrainages JU/NE','Parrainages JU/NE',NULL,NULL,NULL,1,0,'DCN JU-NE',NULL</v>
      </c>
    </row>
    <row r="40" spans="2:37" x14ac:dyDescent="0.25">
      <c r="B40">
        <v>36</v>
      </c>
      <c r="C40" t="s">
        <v>8</v>
      </c>
      <c r="D40" t="s">
        <v>8</v>
      </c>
      <c r="E40" t="s">
        <v>8</v>
      </c>
      <c r="F40" t="s">
        <v>54</v>
      </c>
      <c r="G40" t="s">
        <v>55</v>
      </c>
      <c r="I40" t="s">
        <v>721</v>
      </c>
      <c r="J40" s="1"/>
      <c r="K40" s="1" t="s">
        <v>641</v>
      </c>
      <c r="L40" s="1" t="s">
        <v>684</v>
      </c>
      <c r="M40" s="1">
        <v>41180.825636574074</v>
      </c>
      <c r="N40" t="s">
        <v>684</v>
      </c>
      <c r="O40" s="1">
        <v>41180.825636574074</v>
      </c>
      <c r="P40" t="s">
        <v>727</v>
      </c>
      <c r="Q40" t="s">
        <v>716</v>
      </c>
      <c r="S40" s="12" t="str">
        <f t="shared" si="0"/>
        <v>NULL</v>
      </c>
      <c r="T40" s="12" t="str">
        <f t="shared" si="1"/>
        <v>'Prêts, fonds'</v>
      </c>
      <c r="U40" s="12" t="str">
        <f t="shared" si="2"/>
        <v>'Fonds Prêts'</v>
      </c>
      <c r="V40" s="12" t="str">
        <f t="shared" si="3"/>
        <v>NULL</v>
      </c>
      <c r="W40" s="12" t="str">
        <f t="shared" si="4"/>
        <v>'montant unique'</v>
      </c>
      <c r="X40" s="12" t="str">
        <f t="shared" si="5"/>
        <v>NULL</v>
      </c>
      <c r="Y40" s="12">
        <f t="shared" si="6"/>
        <v>1</v>
      </c>
      <c r="Z40" s="10">
        <f t="shared" si="7"/>
        <v>0</v>
      </c>
      <c r="AA40" s="10" t="str">
        <f t="shared" si="10"/>
        <v>DCN JU-NE</v>
      </c>
      <c r="AB40" s="10" t="str">
        <f t="shared" si="11"/>
        <v>'DCN JU-NE'</v>
      </c>
      <c r="AC40" s="14" t="str">
        <f t="shared" si="12"/>
        <v>'2015-01-01'</v>
      </c>
      <c r="AD40" s="10" t="str">
        <f t="shared" si="13"/>
        <v>UNION ALL SELECT NULL,'Prêts, fonds','Fonds Prêts',NULL,'montant unique',NULL,1,0,'DCN JU-NE','2015-01-01'</v>
      </c>
      <c r="AE40" s="10" t="str">
        <f t="shared" si="8"/>
        <v/>
      </c>
      <c r="AG40" s="21">
        <f t="shared" si="9"/>
        <v>36</v>
      </c>
      <c r="AH40" s="23" t="s">
        <v>8</v>
      </c>
      <c r="AI40" s="23">
        <v>1</v>
      </c>
      <c r="AJ40" s="22" t="str">
        <f t="shared" si="14"/>
        <v>UNION ALL SELECT 36,NULL,'Prêts, fonds','Fonds Prêts',NULL,'montant unique',NULL,1,0,'DCN JU-NE',NULL</v>
      </c>
      <c r="AK40" s="22" t="str">
        <f t="shared" si="15"/>
        <v>UNION ALL SELECT 36,NULL,'Prêts, fonds','Fonds Prêts',NULL,'montant unique',NULL,1,0,'DCN JU-NE',NULL</v>
      </c>
    </row>
    <row r="41" spans="2:37" x14ac:dyDescent="0.25">
      <c r="B41">
        <v>37</v>
      </c>
      <c r="C41" t="s">
        <v>56</v>
      </c>
      <c r="D41" t="s">
        <v>660</v>
      </c>
      <c r="E41" t="s">
        <v>661</v>
      </c>
      <c r="F41" t="s">
        <v>1107</v>
      </c>
      <c r="G41" t="s">
        <v>1107</v>
      </c>
      <c r="I41" t="s">
        <v>8</v>
      </c>
      <c r="J41" s="1" t="s">
        <v>8</v>
      </c>
      <c r="K41" s="1" t="s">
        <v>641</v>
      </c>
      <c r="L41" s="1" t="s">
        <v>684</v>
      </c>
      <c r="M41" s="1">
        <v>41180.825636574074</v>
      </c>
      <c r="N41" t="s">
        <v>684</v>
      </c>
      <c r="O41" s="1">
        <v>41180.825636574074</v>
      </c>
      <c r="P41" t="s">
        <v>728</v>
      </c>
      <c r="Q41" t="s">
        <v>729</v>
      </c>
      <c r="S41" s="12" t="str">
        <f t="shared" si="0"/>
        <v>'FLB-Kanton LU/NW/OW'</v>
      </c>
      <c r="T41" s="12" t="str">
        <f t="shared" si="1"/>
        <v>'FLB Kanton LU/NW/OW'</v>
      </c>
      <c r="U41" s="12" t="str">
        <f t="shared" si="2"/>
        <v>'FLB Kanton LU/NW/OW'</v>
      </c>
      <c r="V41" s="12" t="str">
        <f t="shared" si="3"/>
        <v>NULL</v>
      </c>
      <c r="W41" s="12" t="str">
        <f t="shared" si="4"/>
        <v>NULL</v>
      </c>
      <c r="X41" s="12" t="str">
        <f t="shared" si="5"/>
        <v>NULL</v>
      </c>
      <c r="Y41" s="12">
        <f t="shared" si="6"/>
        <v>1</v>
      </c>
      <c r="Z41" s="10">
        <f t="shared" si="7"/>
        <v>0</v>
      </c>
      <c r="AA41" s="10" t="str">
        <f t="shared" si="10"/>
        <v>KGS LU-OW-NW</v>
      </c>
      <c r="AB41" s="10" t="str">
        <f t="shared" si="11"/>
        <v>'KGS LU-OW-NW'</v>
      </c>
      <c r="AC41" s="14" t="str">
        <f t="shared" si="12"/>
        <v>'2015-01-01'</v>
      </c>
      <c r="AD41" s="10" t="str">
        <f t="shared" si="13"/>
        <v>UNION ALL SELECT 'FLB-Kanton LU/NW/OW','FLB Kanton LU/NW/OW','FLB Kanton LU/NW/OW',NULL,NULL,NULL,1,0,'KGS LU-OW-NW','2015-01-01'</v>
      </c>
      <c r="AE41" s="10" t="str">
        <f t="shared" si="8"/>
        <v/>
      </c>
      <c r="AG41" s="21">
        <f t="shared" si="9"/>
        <v>37</v>
      </c>
      <c r="AH41" s="23" t="s">
        <v>8</v>
      </c>
      <c r="AI41" s="23">
        <v>1</v>
      </c>
      <c r="AJ41" s="22" t="str">
        <f t="shared" si="14"/>
        <v>UNION ALL SELECT 37,'FLB-Kanton LU/NW/OW','FLB Kanton LU/NW/OW','FLB Kanton LU/NW/OW',NULL,NULL,NULL,1,0,'KGS LU-OW-NW',NULL</v>
      </c>
      <c r="AK41" s="22" t="str">
        <f t="shared" si="15"/>
        <v>UNION ALL SELECT 37,'FLB-Kanton LU/NW/OW','FLB Kanton LU/NW/OW','FLB Kanton LU/NW/OW',NULL,NULL,NULL,1,0,'KGS LU-OW-NW',NULL</v>
      </c>
    </row>
    <row r="42" spans="2:37" x14ac:dyDescent="0.25">
      <c r="B42">
        <v>38</v>
      </c>
      <c r="C42" t="s">
        <v>8</v>
      </c>
      <c r="D42" t="s">
        <v>8</v>
      </c>
      <c r="E42" t="s">
        <v>8</v>
      </c>
      <c r="F42" t="s">
        <v>57</v>
      </c>
      <c r="G42" t="s">
        <v>57</v>
      </c>
      <c r="I42" t="s">
        <v>8</v>
      </c>
      <c r="J42" s="1" t="s">
        <v>8</v>
      </c>
      <c r="K42" s="1" t="s">
        <v>641</v>
      </c>
      <c r="L42" s="1" t="s">
        <v>684</v>
      </c>
      <c r="M42" s="1">
        <v>41180.825636574074</v>
      </c>
      <c r="N42" t="s">
        <v>684</v>
      </c>
      <c r="O42" s="1">
        <v>41180.825636574074</v>
      </c>
      <c r="P42" t="s">
        <v>730</v>
      </c>
      <c r="Q42" t="s">
        <v>729</v>
      </c>
      <c r="S42" s="12" t="str">
        <f t="shared" si="0"/>
        <v>NULL</v>
      </c>
      <c r="T42" s="12" t="str">
        <f t="shared" si="1"/>
        <v>'Patenschaften LU-NW-OW'</v>
      </c>
      <c r="U42" s="12" t="str">
        <f t="shared" si="2"/>
        <v>'Patenschaften LU-NW-OW'</v>
      </c>
      <c r="V42" s="12" t="str">
        <f t="shared" si="3"/>
        <v>NULL</v>
      </c>
      <c r="W42" s="12" t="str">
        <f t="shared" si="4"/>
        <v>NULL</v>
      </c>
      <c r="X42" s="12" t="str">
        <f t="shared" si="5"/>
        <v>NULL</v>
      </c>
      <c r="Y42" s="12">
        <f t="shared" si="6"/>
        <v>1</v>
      </c>
      <c r="Z42" s="10">
        <f t="shared" si="7"/>
        <v>0</v>
      </c>
      <c r="AA42" s="10" t="str">
        <f t="shared" si="10"/>
        <v>KGS LU-OW-NW</v>
      </c>
      <c r="AB42" s="10" t="str">
        <f t="shared" si="11"/>
        <v>'KGS LU-OW-NW'</v>
      </c>
      <c r="AC42" s="14" t="str">
        <f t="shared" si="12"/>
        <v>'2015-01-01'</v>
      </c>
      <c r="AD42" s="10" t="str">
        <f t="shared" si="13"/>
        <v>UNION ALL SELECT NULL,'Patenschaften LU-NW-OW','Patenschaften LU-NW-OW',NULL,NULL,NULL,1,0,'KGS LU-OW-NW','2015-01-01'</v>
      </c>
      <c r="AE42" s="10" t="str">
        <f t="shared" si="8"/>
        <v/>
      </c>
      <c r="AG42" s="21">
        <f t="shared" si="9"/>
        <v>38</v>
      </c>
      <c r="AH42" s="23" t="s">
        <v>8</v>
      </c>
      <c r="AI42" s="23">
        <v>1</v>
      </c>
      <c r="AJ42" s="22" t="str">
        <f t="shared" si="14"/>
        <v>UNION ALL SELECT 38,NULL,'Patenschaften LU-NW-OW','Patenschaften LU-NW-OW',NULL,NULL,NULL,1,0,'KGS LU-OW-NW',NULL</v>
      </c>
      <c r="AK42" s="22" t="str">
        <f t="shared" si="15"/>
        <v>UNION ALL SELECT 38,NULL,'Patenschaften LU-NW-OW','Patenschaften LU-NW-OW',NULL,NULL,NULL,1,0,'KGS LU-OW-NW',NULL</v>
      </c>
    </row>
    <row r="43" spans="2:37" x14ac:dyDescent="0.25">
      <c r="B43">
        <v>39</v>
      </c>
      <c r="C43" t="s">
        <v>8</v>
      </c>
      <c r="D43" t="s">
        <v>8</v>
      </c>
      <c r="E43" t="s">
        <v>8</v>
      </c>
      <c r="F43" t="s">
        <v>58</v>
      </c>
      <c r="G43" t="s">
        <v>59</v>
      </c>
      <c r="I43" t="s">
        <v>8</v>
      </c>
      <c r="J43" s="1" t="s">
        <v>8</v>
      </c>
      <c r="K43" s="1" t="s">
        <v>641</v>
      </c>
      <c r="L43" s="1" t="s">
        <v>684</v>
      </c>
      <c r="M43" s="1">
        <v>41180.825636574074</v>
      </c>
      <c r="N43" t="s">
        <v>684</v>
      </c>
      <c r="O43" s="1">
        <v>41180.825636574074</v>
      </c>
      <c r="P43" t="s">
        <v>731</v>
      </c>
      <c r="Q43" t="s">
        <v>1142</v>
      </c>
      <c r="S43" s="12" t="str">
        <f t="shared" si="0"/>
        <v>NULL</v>
      </c>
      <c r="T43" s="12" t="str">
        <f t="shared" si="1"/>
        <v>'Accompagnement à domicile, fonds'</v>
      </c>
      <c r="U43" s="12" t="str">
        <f t="shared" si="2"/>
        <v>'Fonds Accompagnement à domicile'</v>
      </c>
      <c r="V43" s="12" t="str">
        <f t="shared" si="3"/>
        <v>NULL</v>
      </c>
      <c r="W43" s="12" t="str">
        <f t="shared" si="4"/>
        <v>NULL</v>
      </c>
      <c r="X43" s="12" t="str">
        <f t="shared" si="5"/>
        <v>NULL</v>
      </c>
      <c r="Y43" s="12">
        <f t="shared" si="6"/>
        <v>1</v>
      </c>
      <c r="Z43" s="10">
        <f t="shared" si="7"/>
        <v>0</v>
      </c>
      <c r="AA43" s="10" t="str">
        <f t="shared" si="10"/>
        <v>DCN JU/NE</v>
      </c>
      <c r="AB43" s="10" t="str">
        <f t="shared" si="11"/>
        <v>'DCN JU/NE'</v>
      </c>
      <c r="AC43" s="14" t="str">
        <f t="shared" si="12"/>
        <v>'2015-01-01'</v>
      </c>
      <c r="AD43" s="10" t="str">
        <f t="shared" si="13"/>
        <v>UNION ALL SELECT NULL,'Accompagnement à domicile, fonds','Fonds Accompagnement à domicile',NULL,NULL,NULL,1,0,'DCN JU/NE','2015-01-01'</v>
      </c>
      <c r="AE43" s="10" t="str">
        <f t="shared" si="8"/>
        <v/>
      </c>
      <c r="AG43" s="21">
        <f t="shared" si="9"/>
        <v>39</v>
      </c>
      <c r="AH43" s="23" t="s">
        <v>8</v>
      </c>
      <c r="AI43" s="23">
        <v>1</v>
      </c>
      <c r="AJ43" s="22" t="str">
        <f t="shared" si="14"/>
        <v>UNION ALL SELECT 39,NULL,'Accompagnement à domicile, fonds','Fonds Accompagnement à domicile',NULL,NULL,NULL,1,0,'DCN JU/NE',NULL</v>
      </c>
      <c r="AK43" s="22" t="str">
        <f t="shared" si="15"/>
        <v>UNION ALL SELECT 39,NULL,'Accompagnement à domicile, fonds','Fonds Accompagnement à domicile',NULL,NULL,NULL,1,0,'DCN JU/NE',NULL</v>
      </c>
    </row>
    <row r="44" spans="2:37" x14ac:dyDescent="0.25">
      <c r="B44">
        <v>40</v>
      </c>
      <c r="C44" t="s">
        <v>8</v>
      </c>
      <c r="D44" t="s">
        <v>8</v>
      </c>
      <c r="E44" t="s">
        <v>8</v>
      </c>
      <c r="F44" t="s">
        <v>60</v>
      </c>
      <c r="G44" t="s">
        <v>61</v>
      </c>
      <c r="I44" t="s">
        <v>721</v>
      </c>
      <c r="J44" s="1"/>
      <c r="K44" s="1" t="s">
        <v>641</v>
      </c>
      <c r="L44" s="1" t="s">
        <v>684</v>
      </c>
      <c r="M44" s="1">
        <v>41180.825636574074</v>
      </c>
      <c r="N44" t="s">
        <v>684</v>
      </c>
      <c r="O44" s="1">
        <v>41180.825636574074</v>
      </c>
      <c r="P44" t="s">
        <v>733</v>
      </c>
      <c r="Q44" t="s">
        <v>1142</v>
      </c>
      <c r="S44" s="12" t="str">
        <f t="shared" si="0"/>
        <v>NULL</v>
      </c>
      <c r="T44" s="12" t="str">
        <f t="shared" si="1"/>
        <v>'Hofstetter, fonds'</v>
      </c>
      <c r="U44" s="12" t="str">
        <f t="shared" si="2"/>
        <v>'Fonds Hofstetter'</v>
      </c>
      <c r="V44" s="12" t="str">
        <f t="shared" si="3"/>
        <v>NULL</v>
      </c>
      <c r="W44" s="12" t="str">
        <f t="shared" si="4"/>
        <v>'montant unique'</v>
      </c>
      <c r="X44" s="12" t="str">
        <f t="shared" si="5"/>
        <v>NULL</v>
      </c>
      <c r="Y44" s="12">
        <f t="shared" si="6"/>
        <v>1</v>
      </c>
      <c r="Z44" s="10">
        <f t="shared" si="7"/>
        <v>0</v>
      </c>
      <c r="AA44" s="10" t="str">
        <f t="shared" si="10"/>
        <v>DCN JU/NE</v>
      </c>
      <c r="AB44" s="10" t="str">
        <f t="shared" si="11"/>
        <v>'DCN JU/NE'</v>
      </c>
      <c r="AC44" s="14" t="str">
        <f t="shared" si="12"/>
        <v>'2015-01-01'</v>
      </c>
      <c r="AD44" s="10" t="str">
        <f t="shared" si="13"/>
        <v>UNION ALL SELECT NULL,'Hofstetter, fonds','Fonds Hofstetter',NULL,'montant unique',NULL,1,0,'DCN JU/NE','2015-01-01'</v>
      </c>
      <c r="AE44" s="10" t="str">
        <f t="shared" si="8"/>
        <v/>
      </c>
      <c r="AG44" s="21">
        <f t="shared" si="9"/>
        <v>40</v>
      </c>
      <c r="AH44" s="23" t="s">
        <v>8</v>
      </c>
      <c r="AI44" s="23">
        <v>1</v>
      </c>
      <c r="AJ44" s="22" t="str">
        <f t="shared" si="14"/>
        <v>UNION ALL SELECT 40,NULL,'Hofstetter, fonds','Fonds Hofstetter',NULL,'montant unique',NULL,1,0,'DCN JU/NE',NULL</v>
      </c>
      <c r="AK44" s="22" t="str">
        <f t="shared" si="15"/>
        <v>UNION ALL SELECT 40,NULL,'Hofstetter, fonds','Fonds Hofstetter',NULL,'montant unique',NULL,1,0,'DCN JU/NE',NULL</v>
      </c>
    </row>
    <row r="45" spans="2:37" s="4" customFormat="1" x14ac:dyDescent="0.25">
      <c r="B45" s="4">
        <v>41</v>
      </c>
      <c r="C45" s="4" t="s">
        <v>62</v>
      </c>
      <c r="D45" s="4" t="s">
        <v>662</v>
      </c>
      <c r="E45" s="4" t="s">
        <v>663</v>
      </c>
      <c r="F45" s="4" t="s">
        <v>62</v>
      </c>
      <c r="G45" s="4" t="s">
        <v>62</v>
      </c>
      <c r="I45" s="4" t="s">
        <v>8</v>
      </c>
      <c r="J45" s="5" t="s">
        <v>8</v>
      </c>
      <c r="K45" s="5" t="s">
        <v>641</v>
      </c>
      <c r="L45" s="5" t="s">
        <v>684</v>
      </c>
      <c r="M45" s="5">
        <v>41180.825636574074</v>
      </c>
      <c r="N45" s="4" t="s">
        <v>684</v>
      </c>
      <c r="O45" s="5">
        <v>41180.825636574074</v>
      </c>
      <c r="P45" s="4" t="s">
        <v>734</v>
      </c>
      <c r="Q45" s="4" t="s">
        <v>732</v>
      </c>
      <c r="R45" s="17"/>
      <c r="S45" s="12" t="str">
        <f t="shared" si="0"/>
        <v>'PAH-Canton JU'</v>
      </c>
      <c r="T45" s="12" t="str">
        <f t="shared" si="1"/>
        <v>'PAH-Canton JU'</v>
      </c>
      <c r="U45" s="12" t="str">
        <f t="shared" si="2"/>
        <v>'PAH-Canton JU'</v>
      </c>
      <c r="V45" s="12" t="str">
        <f t="shared" si="3"/>
        <v>NULL</v>
      </c>
      <c r="W45" s="12" t="str">
        <f t="shared" si="4"/>
        <v>NULL</v>
      </c>
      <c r="X45" s="12" t="str">
        <f t="shared" si="5"/>
        <v>NULL</v>
      </c>
      <c r="Y45" s="12">
        <f t="shared" si="6"/>
        <v>1</v>
      </c>
      <c r="Z45" s="10">
        <f t="shared" si="7"/>
        <v>0</v>
      </c>
      <c r="AA45" s="10" t="str">
        <f t="shared" si="10"/>
        <v>DCN Jura</v>
      </c>
      <c r="AB45" s="10" t="str">
        <f t="shared" si="11"/>
        <v>'DCN Jura'</v>
      </c>
      <c r="AC45" s="14" t="str">
        <f t="shared" si="12"/>
        <v>'2015-01-01'</v>
      </c>
      <c r="AD45" s="10" t="str">
        <f t="shared" si="13"/>
        <v>UNION ALL SELECT 'PAH-Canton JU','PAH-Canton JU','PAH-Canton JU',NULL,NULL,NULL,1,0,'DCN Jura','2015-01-01'</v>
      </c>
      <c r="AE45" s="10" t="str">
        <f t="shared" si="8"/>
        <v/>
      </c>
      <c r="AF45" s="17"/>
      <c r="AG45" s="21">
        <f t="shared" si="9"/>
        <v>41</v>
      </c>
      <c r="AH45" s="23" t="str">
        <f>"'2014-12-31'"</f>
        <v>'2014-12-31'</v>
      </c>
      <c r="AI45" s="23">
        <v>1</v>
      </c>
      <c r="AJ45" s="22" t="str">
        <f t="shared" si="14"/>
        <v>UNION ALL SELECT 41,'PAH-Canton JU','PAH-Canton JU','PAH-Canton JU',NULL,NULL,NULL,1,0,'DCN Jura','2014-12-31'</v>
      </c>
      <c r="AK45" s="22" t="str">
        <f t="shared" si="15"/>
        <v>UNION ALL SELECT 41,'PAH-Canton JU','PAH-Canton JU','PAH-Canton JU',NULL,NULL,NULL,1,0,'DCN Jura','2014-12-31'</v>
      </c>
    </row>
    <row r="46" spans="2:37" s="4" customFormat="1" x14ac:dyDescent="0.25">
      <c r="B46" s="4">
        <v>42</v>
      </c>
      <c r="C46" s="4" t="s">
        <v>8</v>
      </c>
      <c r="D46" s="4" t="s">
        <v>8</v>
      </c>
      <c r="E46" s="4" t="s">
        <v>8</v>
      </c>
      <c r="F46" s="4" t="s">
        <v>63</v>
      </c>
      <c r="G46" s="4" t="s">
        <v>63</v>
      </c>
      <c r="I46" s="4" t="s">
        <v>8</v>
      </c>
      <c r="J46" s="5" t="s">
        <v>8</v>
      </c>
      <c r="K46" s="5" t="s">
        <v>641</v>
      </c>
      <c r="L46" s="5" t="s">
        <v>684</v>
      </c>
      <c r="M46" s="5">
        <v>41180.825636574074</v>
      </c>
      <c r="N46" s="4" t="s">
        <v>684</v>
      </c>
      <c r="O46" s="5">
        <v>41180.825636574074</v>
      </c>
      <c r="P46" s="4" t="s">
        <v>735</v>
      </c>
      <c r="Q46" s="4" t="s">
        <v>732</v>
      </c>
      <c r="R46" s="17"/>
      <c r="S46" s="12" t="str">
        <f t="shared" si="0"/>
        <v>NULL</v>
      </c>
      <c r="T46" s="12" t="str">
        <f t="shared" si="1"/>
        <v>'Parrainages JU'</v>
      </c>
      <c r="U46" s="12" t="str">
        <f t="shared" si="2"/>
        <v>'Parrainages JU'</v>
      </c>
      <c r="V46" s="12" t="str">
        <f t="shared" si="3"/>
        <v>NULL</v>
      </c>
      <c r="W46" s="12" t="str">
        <f t="shared" si="4"/>
        <v>NULL</v>
      </c>
      <c r="X46" s="12" t="str">
        <f t="shared" si="5"/>
        <v>NULL</v>
      </c>
      <c r="Y46" s="12">
        <f t="shared" si="6"/>
        <v>1</v>
      </c>
      <c r="Z46" s="10">
        <f t="shared" si="7"/>
        <v>0</v>
      </c>
      <c r="AA46" s="10" t="str">
        <f t="shared" si="10"/>
        <v>DCN Jura</v>
      </c>
      <c r="AB46" s="10" t="str">
        <f t="shared" si="11"/>
        <v>'DCN Jura'</v>
      </c>
      <c r="AC46" s="14" t="str">
        <f t="shared" si="12"/>
        <v>'2015-01-01'</v>
      </c>
      <c r="AD46" s="10" t="str">
        <f t="shared" si="13"/>
        <v>UNION ALL SELECT NULL,'Parrainages JU','Parrainages JU',NULL,NULL,NULL,1,0,'DCN Jura','2015-01-01'</v>
      </c>
      <c r="AE46" s="10" t="str">
        <f t="shared" si="8"/>
        <v/>
      </c>
      <c r="AF46" s="17"/>
      <c r="AG46" s="21">
        <f t="shared" si="9"/>
        <v>42</v>
      </c>
      <c r="AH46" s="23" t="str">
        <f>"'2014-12-31'"</f>
        <v>'2014-12-31'</v>
      </c>
      <c r="AI46" s="23">
        <v>1</v>
      </c>
      <c r="AJ46" s="22" t="str">
        <f t="shared" si="14"/>
        <v>UNION ALL SELECT 42,NULL,'Parrainages JU','Parrainages JU',NULL,NULL,NULL,1,0,'DCN Jura','2014-12-31'</v>
      </c>
      <c r="AK46" s="22" t="str">
        <f t="shared" si="15"/>
        <v>UNION ALL SELECT 42,NULL,'Parrainages JU','Parrainages JU',NULL,NULL,NULL,1,0,'DCN Jura','2014-12-31'</v>
      </c>
    </row>
    <row r="47" spans="2:37" x14ac:dyDescent="0.25">
      <c r="B47">
        <v>43</v>
      </c>
      <c r="C47" t="s">
        <v>8</v>
      </c>
      <c r="D47" t="s">
        <v>8</v>
      </c>
      <c r="E47" t="s">
        <v>8</v>
      </c>
      <c r="F47" t="s">
        <v>64</v>
      </c>
      <c r="G47" t="s">
        <v>65</v>
      </c>
      <c r="I47" t="s">
        <v>8</v>
      </c>
      <c r="J47" s="1" t="s">
        <v>8</v>
      </c>
      <c r="K47" s="1" t="s">
        <v>641</v>
      </c>
      <c r="L47" s="1" t="s">
        <v>684</v>
      </c>
      <c r="M47" s="1">
        <v>41180.825636574074</v>
      </c>
      <c r="N47" t="s">
        <v>684</v>
      </c>
      <c r="O47" s="1">
        <v>41180.825636574074</v>
      </c>
      <c r="P47" t="s">
        <v>736</v>
      </c>
      <c r="Q47" t="s">
        <v>1142</v>
      </c>
      <c r="S47" s="12" t="str">
        <f t="shared" si="0"/>
        <v>NULL</v>
      </c>
      <c r="T47" s="12" t="str">
        <f t="shared" si="1"/>
        <v>'Rhumatisme, ligue jurassienne contre le'</v>
      </c>
      <c r="U47" s="12" t="str">
        <f t="shared" si="2"/>
        <v>'Ligue jurassienne contre le rhumatisme'</v>
      </c>
      <c r="V47" s="12" t="str">
        <f t="shared" si="3"/>
        <v>NULL</v>
      </c>
      <c r="W47" s="12" t="str">
        <f t="shared" si="4"/>
        <v>NULL</v>
      </c>
      <c r="X47" s="12" t="str">
        <f t="shared" si="5"/>
        <v>NULL</v>
      </c>
      <c r="Y47" s="12">
        <f t="shared" si="6"/>
        <v>1</v>
      </c>
      <c r="Z47" s="10">
        <f t="shared" si="7"/>
        <v>0</v>
      </c>
      <c r="AA47" s="10" t="str">
        <f t="shared" si="10"/>
        <v>DCN JU/NE</v>
      </c>
      <c r="AB47" s="10" t="str">
        <f t="shared" si="11"/>
        <v>'DCN JU/NE'</v>
      </c>
      <c r="AC47" s="14" t="str">
        <f t="shared" si="12"/>
        <v>'2015-01-01'</v>
      </c>
      <c r="AD47" s="10" t="str">
        <f t="shared" si="13"/>
        <v>UNION ALL SELECT NULL,'Rhumatisme, ligue jurassienne contre le','Ligue jurassienne contre le rhumatisme',NULL,NULL,NULL,1,0,'DCN JU/NE','2015-01-01'</v>
      </c>
      <c r="AE47" s="10" t="str">
        <f t="shared" si="8"/>
        <v/>
      </c>
      <c r="AG47" s="21">
        <f t="shared" si="9"/>
        <v>43</v>
      </c>
      <c r="AH47" s="23" t="s">
        <v>8</v>
      </c>
      <c r="AI47" s="23">
        <v>1</v>
      </c>
      <c r="AJ47" s="22" t="str">
        <f t="shared" si="14"/>
        <v>UNION ALL SELECT 43,NULL,'Rhumatisme, ligue jurassienne contre le','Ligue jurassienne contre le rhumatisme',NULL,NULL,NULL,1,0,'DCN JU/NE',NULL</v>
      </c>
      <c r="AK47" s="22" t="str">
        <f t="shared" si="15"/>
        <v>UNION ALL SELECT 43,NULL,'Rhumatisme, ligue jurassienne contre le','Ligue jurassienne contre le rhumatisme',NULL,NULL,NULL,1,0,'DCN JU/NE',NULL</v>
      </c>
    </row>
    <row r="48" spans="2:37" x14ac:dyDescent="0.25">
      <c r="B48">
        <v>44</v>
      </c>
      <c r="C48" t="s">
        <v>8</v>
      </c>
      <c r="D48" t="s">
        <v>8</v>
      </c>
      <c r="E48" t="s">
        <v>8</v>
      </c>
      <c r="F48" t="s">
        <v>66</v>
      </c>
      <c r="G48" t="s">
        <v>67</v>
      </c>
      <c r="I48" t="s">
        <v>8</v>
      </c>
      <c r="J48" s="1" t="s">
        <v>8</v>
      </c>
      <c r="K48" s="1" t="s">
        <v>641</v>
      </c>
      <c r="L48" s="1" t="s">
        <v>684</v>
      </c>
      <c r="M48" s="1">
        <v>41180.825636574074</v>
      </c>
      <c r="N48" t="s">
        <v>684</v>
      </c>
      <c r="O48" s="1">
        <v>41180.825636574074</v>
      </c>
      <c r="P48" t="s">
        <v>737</v>
      </c>
      <c r="Q48" t="s">
        <v>738</v>
      </c>
      <c r="S48" s="12" t="str">
        <f t="shared" si="0"/>
        <v>NULL</v>
      </c>
      <c r="T48" s="12" t="str">
        <f t="shared" si="1"/>
        <v>'Caflisch Stiftung, C.+E.'</v>
      </c>
      <c r="U48" s="12" t="str">
        <f t="shared" si="2"/>
        <v>'C. und E. Caflisch Stiftung'</v>
      </c>
      <c r="V48" s="12" t="str">
        <f t="shared" si="3"/>
        <v>NULL</v>
      </c>
      <c r="W48" s="12" t="str">
        <f t="shared" si="4"/>
        <v>NULL</v>
      </c>
      <c r="X48" s="12" t="str">
        <f t="shared" si="5"/>
        <v>NULL</v>
      </c>
      <c r="Y48" s="12">
        <f t="shared" si="6"/>
        <v>1</v>
      </c>
      <c r="Z48" s="10">
        <f t="shared" si="7"/>
        <v>0</v>
      </c>
      <c r="AA48" s="10" t="str">
        <f t="shared" si="10"/>
        <v>KGS GR</v>
      </c>
      <c r="AB48" s="10" t="str">
        <f t="shared" si="11"/>
        <v>'KGS GR'</v>
      </c>
      <c r="AC48" s="14" t="str">
        <f t="shared" si="12"/>
        <v>'2015-01-01'</v>
      </c>
      <c r="AD48" s="10" t="str">
        <f t="shared" si="13"/>
        <v>UNION ALL SELECT NULL,'Caflisch Stiftung, C.+E.','C. und E. Caflisch Stiftung',NULL,NULL,NULL,1,0,'KGS GR','2015-01-01'</v>
      </c>
      <c r="AE48" s="10" t="str">
        <f t="shared" si="8"/>
        <v/>
      </c>
      <c r="AG48" s="21">
        <f t="shared" si="9"/>
        <v>44</v>
      </c>
      <c r="AH48" s="23" t="s">
        <v>8</v>
      </c>
      <c r="AI48" s="23">
        <v>1</v>
      </c>
      <c r="AJ48" s="22" t="str">
        <f t="shared" si="14"/>
        <v>UNION ALL SELECT 44,NULL,'Caflisch Stiftung, C.+E.','C. und E. Caflisch Stiftung',NULL,NULL,NULL,1,0,'KGS GR',NULL</v>
      </c>
      <c r="AK48" s="22" t="str">
        <f t="shared" si="15"/>
        <v>UNION ALL SELECT 44,NULL,'Caflisch Stiftung, C.+E.','C. und E. Caflisch Stiftung',NULL,NULL,NULL,1,0,'KGS GR',NULL</v>
      </c>
    </row>
    <row r="49" spans="2:37" x14ac:dyDescent="0.25">
      <c r="B49">
        <v>45</v>
      </c>
      <c r="C49" t="s">
        <v>8</v>
      </c>
      <c r="D49" t="s">
        <v>8</v>
      </c>
      <c r="E49" t="s">
        <v>8</v>
      </c>
      <c r="F49" t="s">
        <v>68</v>
      </c>
      <c r="G49" t="s">
        <v>69</v>
      </c>
      <c r="I49" t="s">
        <v>8</v>
      </c>
      <c r="J49" s="1" t="s">
        <v>8</v>
      </c>
      <c r="K49" s="1" t="s">
        <v>641</v>
      </c>
      <c r="L49" s="1" t="s">
        <v>684</v>
      </c>
      <c r="M49" s="1">
        <v>41180.825636574074</v>
      </c>
      <c r="N49" t="s">
        <v>684</v>
      </c>
      <c r="O49" s="1">
        <v>41180.825636574074</v>
      </c>
      <c r="P49" t="s">
        <v>739</v>
      </c>
      <c r="Q49" t="s">
        <v>738</v>
      </c>
      <c r="S49" s="12" t="str">
        <f t="shared" si="0"/>
        <v>NULL</v>
      </c>
      <c r="T49" s="12" t="str">
        <f t="shared" si="1"/>
        <v>'Coray, Legat'</v>
      </c>
      <c r="U49" s="12" t="str">
        <f t="shared" si="2"/>
        <v>'Legat Coray'</v>
      </c>
      <c r="V49" s="12" t="str">
        <f t="shared" si="3"/>
        <v>NULL</v>
      </c>
      <c r="W49" s="12" t="str">
        <f t="shared" si="4"/>
        <v>NULL</v>
      </c>
      <c r="X49" s="12" t="str">
        <f t="shared" si="5"/>
        <v>NULL</v>
      </c>
      <c r="Y49" s="12">
        <f t="shared" si="6"/>
        <v>1</v>
      </c>
      <c r="Z49" s="10">
        <f t="shared" si="7"/>
        <v>0</v>
      </c>
      <c r="AA49" s="10" t="str">
        <f t="shared" si="10"/>
        <v>KGS GR</v>
      </c>
      <c r="AB49" s="10" t="str">
        <f t="shared" si="11"/>
        <v>'KGS GR'</v>
      </c>
      <c r="AC49" s="14" t="str">
        <f t="shared" si="12"/>
        <v>'2015-01-01'</v>
      </c>
      <c r="AD49" s="10" t="str">
        <f t="shared" si="13"/>
        <v>UNION ALL SELECT NULL,'Coray, Legat','Legat Coray',NULL,NULL,NULL,1,0,'KGS GR','2015-01-01'</v>
      </c>
      <c r="AE49" s="10" t="str">
        <f t="shared" si="8"/>
        <v/>
      </c>
      <c r="AG49" s="21">
        <f t="shared" si="9"/>
        <v>45</v>
      </c>
      <c r="AH49" s="23" t="s">
        <v>8</v>
      </c>
      <c r="AI49" s="23">
        <v>1</v>
      </c>
      <c r="AJ49" s="22" t="str">
        <f t="shared" si="14"/>
        <v>UNION ALL SELECT 45,NULL,'Coray, Legat','Legat Coray',NULL,NULL,NULL,1,0,'KGS GR',NULL</v>
      </c>
      <c r="AK49" s="22" t="str">
        <f t="shared" si="15"/>
        <v>UNION ALL SELECT 45,NULL,'Coray, Legat','Legat Coray',NULL,NULL,NULL,1,0,'KGS GR',NULL</v>
      </c>
    </row>
    <row r="50" spans="2:37" x14ac:dyDescent="0.25">
      <c r="B50">
        <v>46</v>
      </c>
      <c r="C50" t="s">
        <v>70</v>
      </c>
      <c r="D50" t="s">
        <v>664</v>
      </c>
      <c r="E50" t="s">
        <v>665</v>
      </c>
      <c r="F50" t="s">
        <v>1098</v>
      </c>
      <c r="G50" t="s">
        <v>1098</v>
      </c>
      <c r="I50" t="s">
        <v>8</v>
      </c>
      <c r="J50" s="1" t="s">
        <v>8</v>
      </c>
      <c r="K50" s="1" t="s">
        <v>641</v>
      </c>
      <c r="L50" s="1" t="s">
        <v>684</v>
      </c>
      <c r="M50" s="1">
        <v>41180.825636574074</v>
      </c>
      <c r="N50" t="s">
        <v>684</v>
      </c>
      <c r="O50" s="1">
        <v>41180.825636574074</v>
      </c>
      <c r="P50" t="s">
        <v>740</v>
      </c>
      <c r="Q50" t="s">
        <v>738</v>
      </c>
      <c r="S50" s="12" t="str">
        <f t="shared" si="0"/>
        <v>'FLB-Kanton GR'</v>
      </c>
      <c r="T50" s="12" t="str">
        <f t="shared" si="1"/>
        <v>'FLB Kanton GR'</v>
      </c>
      <c r="U50" s="12" t="str">
        <f t="shared" si="2"/>
        <v>'FLB Kanton GR'</v>
      </c>
      <c r="V50" s="12" t="str">
        <f t="shared" si="3"/>
        <v>NULL</v>
      </c>
      <c r="W50" s="12" t="str">
        <f t="shared" si="4"/>
        <v>NULL</v>
      </c>
      <c r="X50" s="12" t="str">
        <f t="shared" si="5"/>
        <v>NULL</v>
      </c>
      <c r="Y50" s="12">
        <f t="shared" si="6"/>
        <v>1</v>
      </c>
      <c r="Z50" s="10">
        <f t="shared" si="7"/>
        <v>0</v>
      </c>
      <c r="AA50" s="10" t="str">
        <f t="shared" si="10"/>
        <v>KGS GR</v>
      </c>
      <c r="AB50" s="10" t="str">
        <f t="shared" si="11"/>
        <v>'KGS GR'</v>
      </c>
      <c r="AC50" s="14" t="str">
        <f t="shared" si="12"/>
        <v>'2015-01-01'</v>
      </c>
      <c r="AD50" s="10" t="str">
        <f t="shared" si="13"/>
        <v>UNION ALL SELECT 'FLB-Kanton GR','FLB Kanton GR','FLB Kanton GR',NULL,NULL,NULL,1,0,'KGS GR','2015-01-01'</v>
      </c>
      <c r="AE50" s="10" t="str">
        <f t="shared" si="8"/>
        <v/>
      </c>
      <c r="AG50" s="21">
        <f t="shared" si="9"/>
        <v>46</v>
      </c>
      <c r="AH50" s="23" t="s">
        <v>8</v>
      </c>
      <c r="AI50" s="23">
        <v>1</v>
      </c>
      <c r="AJ50" s="22" t="str">
        <f t="shared" si="14"/>
        <v>UNION ALL SELECT 46,'FLB-Kanton GR','FLB Kanton GR','FLB Kanton GR',NULL,NULL,NULL,1,0,'KGS GR',NULL</v>
      </c>
      <c r="AK50" s="22" t="str">
        <f t="shared" si="15"/>
        <v>UNION ALL SELECT 46,'FLB-Kanton GR','FLB Kanton GR','FLB Kanton GR',NULL,NULL,NULL,1,0,'KGS GR',NULL</v>
      </c>
    </row>
    <row r="51" spans="2:37" x14ac:dyDescent="0.25">
      <c r="B51">
        <v>47</v>
      </c>
      <c r="C51" t="s">
        <v>8</v>
      </c>
      <c r="D51" t="s">
        <v>8</v>
      </c>
      <c r="E51" t="s">
        <v>8</v>
      </c>
      <c r="F51" t="s">
        <v>71</v>
      </c>
      <c r="G51" t="s">
        <v>71</v>
      </c>
      <c r="I51" t="s">
        <v>8</v>
      </c>
      <c r="J51" s="1" t="s">
        <v>8</v>
      </c>
      <c r="K51" s="1" t="s">
        <v>641</v>
      </c>
      <c r="L51" s="1" t="s">
        <v>684</v>
      </c>
      <c r="M51" s="1">
        <v>41180.825636574074</v>
      </c>
      <c r="N51" t="s">
        <v>684</v>
      </c>
      <c r="O51" s="1">
        <v>41180.825636574074</v>
      </c>
      <c r="P51" t="s">
        <v>741</v>
      </c>
      <c r="Q51" t="s">
        <v>738</v>
      </c>
      <c r="S51" s="12" t="str">
        <f t="shared" si="0"/>
        <v>NULL</v>
      </c>
      <c r="T51" s="12" t="str">
        <f t="shared" si="1"/>
        <v>'Patenschaften GR'</v>
      </c>
      <c r="U51" s="12" t="str">
        <f t="shared" si="2"/>
        <v>'Patenschaften GR'</v>
      </c>
      <c r="V51" s="12" t="str">
        <f t="shared" si="3"/>
        <v>NULL</v>
      </c>
      <c r="W51" s="12" t="str">
        <f t="shared" si="4"/>
        <v>NULL</v>
      </c>
      <c r="X51" s="12" t="str">
        <f t="shared" si="5"/>
        <v>NULL</v>
      </c>
      <c r="Y51" s="12">
        <f t="shared" si="6"/>
        <v>1</v>
      </c>
      <c r="Z51" s="10">
        <f t="shared" si="7"/>
        <v>0</v>
      </c>
      <c r="AA51" s="10" t="str">
        <f t="shared" si="10"/>
        <v>KGS GR</v>
      </c>
      <c r="AB51" s="10" t="str">
        <f t="shared" si="11"/>
        <v>'KGS GR'</v>
      </c>
      <c r="AC51" s="14" t="str">
        <f t="shared" si="12"/>
        <v>'2015-01-01'</v>
      </c>
      <c r="AD51" s="10" t="str">
        <f t="shared" si="13"/>
        <v>UNION ALL SELECT NULL,'Patenschaften GR','Patenschaften GR',NULL,NULL,NULL,1,0,'KGS GR','2015-01-01'</v>
      </c>
      <c r="AE51" s="10" t="str">
        <f t="shared" si="8"/>
        <v/>
      </c>
      <c r="AG51" s="21">
        <f t="shared" si="9"/>
        <v>47</v>
      </c>
      <c r="AH51" s="23" t="s">
        <v>8</v>
      </c>
      <c r="AI51" s="23">
        <v>1</v>
      </c>
      <c r="AJ51" s="22" t="str">
        <f t="shared" si="14"/>
        <v>UNION ALL SELECT 47,NULL,'Patenschaften GR','Patenschaften GR',NULL,NULL,NULL,1,0,'KGS GR',NULL</v>
      </c>
      <c r="AK51" s="22" t="str">
        <f t="shared" si="15"/>
        <v>UNION ALL SELECT 47,NULL,'Patenschaften GR','Patenschaften GR',NULL,NULL,NULL,1,0,'KGS GR',NULL</v>
      </c>
    </row>
    <row r="52" spans="2:37" x14ac:dyDescent="0.25">
      <c r="B52">
        <v>48</v>
      </c>
      <c r="C52" t="s">
        <v>72</v>
      </c>
      <c r="D52" t="s">
        <v>666</v>
      </c>
      <c r="E52" t="s">
        <v>667</v>
      </c>
      <c r="F52" t="s">
        <v>1099</v>
      </c>
      <c r="G52" t="s">
        <v>1099</v>
      </c>
      <c r="I52" t="s">
        <v>8</v>
      </c>
      <c r="J52" s="1" t="s">
        <v>8</v>
      </c>
      <c r="K52" s="1" t="s">
        <v>641</v>
      </c>
      <c r="L52" s="1" t="s">
        <v>684</v>
      </c>
      <c r="M52" s="1">
        <v>41180.825636574074</v>
      </c>
      <c r="N52" t="s">
        <v>684</v>
      </c>
      <c r="O52" s="1">
        <v>41180.825636574074</v>
      </c>
      <c r="P52" t="s">
        <v>742</v>
      </c>
      <c r="Q52" t="s">
        <v>1143</v>
      </c>
      <c r="S52" s="12" t="str">
        <f t="shared" si="0"/>
        <v>'FLB-Kanton GL'</v>
      </c>
      <c r="T52" s="12" t="str">
        <f t="shared" si="1"/>
        <v>'FLB Kanton GL'</v>
      </c>
      <c r="U52" s="12" t="str">
        <f t="shared" si="2"/>
        <v>'FLB Kanton GL'</v>
      </c>
      <c r="V52" s="12" t="str">
        <f t="shared" si="3"/>
        <v>NULL</v>
      </c>
      <c r="W52" s="12" t="str">
        <f t="shared" si="4"/>
        <v>NULL</v>
      </c>
      <c r="X52" s="12" t="str">
        <f t="shared" si="5"/>
        <v>NULL</v>
      </c>
      <c r="Y52" s="12">
        <f t="shared" si="6"/>
        <v>1</v>
      </c>
      <c r="Z52" s="10">
        <f t="shared" si="7"/>
        <v>0</v>
      </c>
      <c r="AA52" s="10" t="str">
        <f t="shared" si="10"/>
        <v>KGS GL</v>
      </c>
      <c r="AB52" s="10" t="str">
        <f t="shared" si="11"/>
        <v>'KGS GL'</v>
      </c>
      <c r="AC52" s="14" t="str">
        <f t="shared" si="12"/>
        <v>'2015-01-01'</v>
      </c>
      <c r="AD52" s="10" t="str">
        <f t="shared" si="13"/>
        <v>UNION ALL SELECT 'FLB-Kanton GL','FLB Kanton GL','FLB Kanton GL',NULL,NULL,NULL,1,0,'KGS GL','2015-01-01'</v>
      </c>
      <c r="AE52" s="10" t="str">
        <f t="shared" si="8"/>
        <v/>
      </c>
      <c r="AG52" s="21">
        <f t="shared" si="9"/>
        <v>48</v>
      </c>
      <c r="AH52" s="23" t="s">
        <v>8</v>
      </c>
      <c r="AI52" s="23">
        <v>1</v>
      </c>
      <c r="AJ52" s="22" t="str">
        <f t="shared" si="14"/>
        <v>UNION ALL SELECT 48,'FLB-Kanton GL','FLB Kanton GL','FLB Kanton GL',NULL,NULL,NULL,1,0,'KGS GL',NULL</v>
      </c>
      <c r="AK52" s="22" t="str">
        <f t="shared" si="15"/>
        <v>UNION ALL SELECT 48,'FLB-Kanton GL','FLB Kanton GL','FLB Kanton GL',NULL,NULL,NULL,1,0,'KGS GL',NULL</v>
      </c>
    </row>
    <row r="53" spans="2:37" x14ac:dyDescent="0.25">
      <c r="B53">
        <v>49</v>
      </c>
      <c r="C53" t="s">
        <v>8</v>
      </c>
      <c r="D53" t="s">
        <v>8</v>
      </c>
      <c r="E53" t="s">
        <v>8</v>
      </c>
      <c r="F53" t="s">
        <v>73</v>
      </c>
      <c r="G53" t="s">
        <v>74</v>
      </c>
      <c r="I53" t="s">
        <v>8</v>
      </c>
      <c r="J53" s="1" t="s">
        <v>8</v>
      </c>
      <c r="K53" s="1" t="s">
        <v>641</v>
      </c>
      <c r="L53" s="1" t="s">
        <v>684</v>
      </c>
      <c r="M53" s="1">
        <v>41180.825636574074</v>
      </c>
      <c r="N53" t="s">
        <v>684</v>
      </c>
      <c r="O53" s="1">
        <v>41180.825636574074</v>
      </c>
      <c r="P53" t="s">
        <v>743</v>
      </c>
      <c r="Q53" t="s">
        <v>1143</v>
      </c>
      <c r="S53" s="12" t="str">
        <f t="shared" si="0"/>
        <v>NULL</v>
      </c>
      <c r="T53" s="12" t="str">
        <f t="shared" si="1"/>
        <v>'GGG Kinder und Jugendliche, Fonds für'</v>
      </c>
      <c r="U53" s="12" t="str">
        <f t="shared" si="2"/>
        <v>'GGG Fonds für Kinder und Jugendliche'</v>
      </c>
      <c r="V53" s="12" t="str">
        <f t="shared" si="3"/>
        <v>NULL</v>
      </c>
      <c r="W53" s="12" t="str">
        <f t="shared" si="4"/>
        <v>NULL</v>
      </c>
      <c r="X53" s="12" t="str">
        <f t="shared" si="5"/>
        <v>NULL</v>
      </c>
      <c r="Y53" s="12">
        <f t="shared" si="6"/>
        <v>1</v>
      </c>
      <c r="Z53" s="10">
        <f t="shared" si="7"/>
        <v>0</v>
      </c>
      <c r="AA53" s="10" t="str">
        <f t="shared" si="10"/>
        <v>KGS GL</v>
      </c>
      <c r="AB53" s="10" t="str">
        <f t="shared" si="11"/>
        <v>'KGS GL'</v>
      </c>
      <c r="AC53" s="14" t="str">
        <f t="shared" si="12"/>
        <v>'2015-01-01'</v>
      </c>
      <c r="AD53" s="10" t="str">
        <f t="shared" si="13"/>
        <v>UNION ALL SELECT NULL,'GGG Kinder und Jugendliche, Fonds für','GGG Fonds für Kinder und Jugendliche',NULL,NULL,NULL,1,0,'KGS GL','2015-01-01'</v>
      </c>
      <c r="AE53" s="10" t="str">
        <f t="shared" si="8"/>
        <v/>
      </c>
      <c r="AG53" s="21">
        <f t="shared" si="9"/>
        <v>49</v>
      </c>
      <c r="AH53" s="23" t="s">
        <v>8</v>
      </c>
      <c r="AI53" s="23">
        <v>1</v>
      </c>
      <c r="AJ53" s="22" t="str">
        <f t="shared" si="14"/>
        <v>UNION ALL SELECT 49,NULL,'GGG Kinder und Jugendliche, Fonds für','GGG Fonds für Kinder und Jugendliche',NULL,NULL,NULL,1,0,'KGS GL',NULL</v>
      </c>
      <c r="AK53" s="22" t="str">
        <f t="shared" si="15"/>
        <v>UNION ALL SELECT 49,NULL,'GGG Kinder und Jugendliche, Fonds für','GGG Fonds für Kinder und Jugendliche',NULL,NULL,NULL,1,0,'KGS GL',NULL</v>
      </c>
    </row>
    <row r="54" spans="2:37" x14ac:dyDescent="0.25">
      <c r="B54">
        <v>50</v>
      </c>
      <c r="C54" t="s">
        <v>8</v>
      </c>
      <c r="D54" t="s">
        <v>8</v>
      </c>
      <c r="E54" t="s">
        <v>8</v>
      </c>
      <c r="F54" t="s">
        <v>75</v>
      </c>
      <c r="G54" t="s">
        <v>75</v>
      </c>
      <c r="I54" t="s">
        <v>8</v>
      </c>
      <c r="J54" s="1" t="s">
        <v>8</v>
      </c>
      <c r="K54" s="1" t="s">
        <v>641</v>
      </c>
      <c r="L54" s="1" t="s">
        <v>684</v>
      </c>
      <c r="M54" s="1">
        <v>41180.825636574074</v>
      </c>
      <c r="N54" t="s">
        <v>684</v>
      </c>
      <c r="O54" s="1">
        <v>41180.825636574074</v>
      </c>
      <c r="P54" t="s">
        <v>744</v>
      </c>
      <c r="Q54" t="s">
        <v>1143</v>
      </c>
      <c r="S54" s="12" t="str">
        <f t="shared" si="0"/>
        <v>NULL</v>
      </c>
      <c r="T54" s="12" t="str">
        <f t="shared" si="1"/>
        <v>'Patenschaften GL'</v>
      </c>
      <c r="U54" s="12" t="str">
        <f t="shared" si="2"/>
        <v>'Patenschaften GL'</v>
      </c>
      <c r="V54" s="12" t="str">
        <f t="shared" si="3"/>
        <v>NULL</v>
      </c>
      <c r="W54" s="12" t="str">
        <f t="shared" si="4"/>
        <v>NULL</v>
      </c>
      <c r="X54" s="12" t="str">
        <f t="shared" si="5"/>
        <v>NULL</v>
      </c>
      <c r="Y54" s="12">
        <f t="shared" si="6"/>
        <v>1</v>
      </c>
      <c r="Z54" s="10">
        <f t="shared" si="7"/>
        <v>0</v>
      </c>
      <c r="AA54" s="10" t="str">
        <f t="shared" si="10"/>
        <v>KGS GL</v>
      </c>
      <c r="AB54" s="10" t="str">
        <f t="shared" si="11"/>
        <v>'KGS GL'</v>
      </c>
      <c r="AC54" s="14" t="str">
        <f t="shared" si="12"/>
        <v>'2015-01-01'</v>
      </c>
      <c r="AD54" s="10" t="str">
        <f t="shared" si="13"/>
        <v>UNION ALL SELECT NULL,'Patenschaften GL','Patenschaften GL',NULL,NULL,NULL,1,0,'KGS GL','2015-01-01'</v>
      </c>
      <c r="AE54" s="10" t="str">
        <f t="shared" si="8"/>
        <v/>
      </c>
      <c r="AG54" s="21">
        <f t="shared" si="9"/>
        <v>50</v>
      </c>
      <c r="AH54" s="23" t="s">
        <v>8</v>
      </c>
      <c r="AI54" s="23">
        <v>1</v>
      </c>
      <c r="AJ54" s="22" t="str">
        <f t="shared" si="14"/>
        <v>UNION ALL SELECT 50,NULL,'Patenschaften GL','Patenschaften GL',NULL,NULL,NULL,1,0,'KGS GL',NULL</v>
      </c>
      <c r="AK54" s="22" t="str">
        <f t="shared" si="15"/>
        <v>UNION ALL SELECT 50,NULL,'Patenschaften GL','Patenschaften GL',NULL,NULL,NULL,1,0,'KGS GL',NULL</v>
      </c>
    </row>
    <row r="55" spans="2:37" x14ac:dyDescent="0.25">
      <c r="B55">
        <v>51</v>
      </c>
      <c r="C55" t="s">
        <v>8</v>
      </c>
      <c r="D55" t="s">
        <v>8</v>
      </c>
      <c r="E55" t="s">
        <v>8</v>
      </c>
      <c r="F55" t="s">
        <v>76</v>
      </c>
      <c r="G55" t="s">
        <v>77</v>
      </c>
      <c r="I55" t="s">
        <v>8</v>
      </c>
      <c r="J55" s="1" t="s">
        <v>8</v>
      </c>
      <c r="K55" s="1" t="s">
        <v>641</v>
      </c>
      <c r="L55" s="1" t="s">
        <v>684</v>
      </c>
      <c r="M55" s="1">
        <v>41180.825636574074</v>
      </c>
      <c r="N55" t="s">
        <v>684</v>
      </c>
      <c r="O55" s="1">
        <v>41180.825636574074</v>
      </c>
      <c r="P55" t="s">
        <v>745</v>
      </c>
      <c r="Q55" t="s">
        <v>746</v>
      </c>
      <c r="S55" s="12" t="str">
        <f t="shared" si="0"/>
        <v>NULL</v>
      </c>
      <c r="T55" s="12" t="str">
        <f t="shared" si="1"/>
        <v>'Meuron, fonds'</v>
      </c>
      <c r="U55" s="12" t="str">
        <f t="shared" si="2"/>
        <v>'Fonds Meuron'</v>
      </c>
      <c r="V55" s="12" t="str">
        <f t="shared" si="3"/>
        <v>NULL</v>
      </c>
      <c r="W55" s="12" t="str">
        <f t="shared" si="4"/>
        <v>NULL</v>
      </c>
      <c r="X55" s="12" t="str">
        <f t="shared" si="5"/>
        <v>NULL</v>
      </c>
      <c r="Y55" s="12">
        <f t="shared" si="6"/>
        <v>1</v>
      </c>
      <c r="Z55" s="10">
        <f t="shared" si="7"/>
        <v>0</v>
      </c>
      <c r="AA55" s="10" t="str">
        <f t="shared" si="10"/>
        <v>DCN GE</v>
      </c>
      <c r="AB55" s="10" t="str">
        <f t="shared" si="11"/>
        <v>'DCN GE'</v>
      </c>
      <c r="AC55" s="14" t="str">
        <f t="shared" si="12"/>
        <v>'2015-01-01'</v>
      </c>
      <c r="AD55" s="10" t="str">
        <f t="shared" si="13"/>
        <v>UNION ALL SELECT NULL,'Meuron, fonds','Fonds Meuron',NULL,NULL,NULL,1,0,'DCN GE','2015-01-01'</v>
      </c>
      <c r="AE55" s="10" t="str">
        <f t="shared" si="8"/>
        <v/>
      </c>
      <c r="AG55" s="21">
        <f t="shared" si="9"/>
        <v>51</v>
      </c>
      <c r="AH55" s="23" t="s">
        <v>8</v>
      </c>
      <c r="AI55" s="23">
        <v>1</v>
      </c>
      <c r="AJ55" s="22" t="str">
        <f t="shared" si="14"/>
        <v>UNION ALL SELECT 51,NULL,'Meuron, fonds','Fonds Meuron',NULL,NULL,NULL,1,0,'DCN GE',NULL</v>
      </c>
      <c r="AK55" s="22" t="str">
        <f t="shared" si="15"/>
        <v>UNION ALL SELECT 51,NULL,'Meuron, fonds','Fonds Meuron',NULL,NULL,NULL,1,0,'DCN GE',NULL</v>
      </c>
    </row>
    <row r="56" spans="2:37" x14ac:dyDescent="0.25">
      <c r="B56">
        <v>52</v>
      </c>
      <c r="C56" t="s">
        <v>78</v>
      </c>
      <c r="D56" t="s">
        <v>668</v>
      </c>
      <c r="E56" t="s">
        <v>669</v>
      </c>
      <c r="F56" t="s">
        <v>1108</v>
      </c>
      <c r="G56" t="s">
        <v>1108</v>
      </c>
      <c r="I56" t="s">
        <v>8</v>
      </c>
      <c r="J56" s="1" t="s">
        <v>8</v>
      </c>
      <c r="K56" s="1" t="s">
        <v>641</v>
      </c>
      <c r="L56" s="1" t="s">
        <v>684</v>
      </c>
      <c r="M56" s="1">
        <v>41180.825636574074</v>
      </c>
      <c r="N56" t="s">
        <v>684</v>
      </c>
      <c r="O56" s="1">
        <v>41180.825636574074</v>
      </c>
      <c r="P56" t="s">
        <v>747</v>
      </c>
      <c r="Q56" t="s">
        <v>746</v>
      </c>
      <c r="S56" s="12" t="str">
        <f t="shared" si="0"/>
        <v>'PAH-Canton GE'</v>
      </c>
      <c r="T56" s="12" t="str">
        <f t="shared" si="1"/>
        <v>'PAH canton GE'</v>
      </c>
      <c r="U56" s="12" t="str">
        <f t="shared" si="2"/>
        <v>'PAH canton GE'</v>
      </c>
      <c r="V56" s="12" t="str">
        <f t="shared" si="3"/>
        <v>NULL</v>
      </c>
      <c r="W56" s="12" t="str">
        <f t="shared" si="4"/>
        <v>NULL</v>
      </c>
      <c r="X56" s="12" t="str">
        <f t="shared" si="5"/>
        <v>NULL</v>
      </c>
      <c r="Y56" s="12">
        <f t="shared" si="6"/>
        <v>1</v>
      </c>
      <c r="Z56" s="10">
        <f t="shared" si="7"/>
        <v>0</v>
      </c>
      <c r="AA56" s="10" t="str">
        <f t="shared" si="10"/>
        <v>DCN GE</v>
      </c>
      <c r="AB56" s="10" t="str">
        <f t="shared" si="11"/>
        <v>'DCN GE'</v>
      </c>
      <c r="AC56" s="14" t="str">
        <f t="shared" si="12"/>
        <v>'2015-01-01'</v>
      </c>
      <c r="AD56" s="10" t="str">
        <f t="shared" si="13"/>
        <v>UNION ALL SELECT 'PAH-Canton GE','PAH canton GE','PAH canton GE',NULL,NULL,NULL,1,0,'DCN GE','2015-01-01'</v>
      </c>
      <c r="AE56" s="10" t="str">
        <f t="shared" si="8"/>
        <v/>
      </c>
      <c r="AG56" s="21">
        <f t="shared" si="9"/>
        <v>52</v>
      </c>
      <c r="AH56" s="23" t="s">
        <v>8</v>
      </c>
      <c r="AI56" s="23">
        <v>1</v>
      </c>
      <c r="AJ56" s="22" t="str">
        <f t="shared" si="14"/>
        <v>UNION ALL SELECT 52,'PAH-Canton GE','PAH canton GE','PAH canton GE',NULL,NULL,NULL,1,0,'DCN GE',NULL</v>
      </c>
      <c r="AK56" s="22" t="str">
        <f t="shared" si="15"/>
        <v>UNION ALL SELECT 52,'PAH-Canton GE','PAH canton GE','PAH canton GE',NULL,NULL,NULL,1,0,'DCN GE',NULL</v>
      </c>
    </row>
    <row r="57" spans="2:37" x14ac:dyDescent="0.25">
      <c r="B57">
        <v>53</v>
      </c>
      <c r="C57" t="s">
        <v>8</v>
      </c>
      <c r="D57" t="s">
        <v>8</v>
      </c>
      <c r="E57" t="s">
        <v>8</v>
      </c>
      <c r="F57" t="s">
        <v>79</v>
      </c>
      <c r="G57" t="s">
        <v>79</v>
      </c>
      <c r="I57" t="s">
        <v>8</v>
      </c>
      <c r="J57" s="1" t="s">
        <v>8</v>
      </c>
      <c r="K57" s="1" t="s">
        <v>641</v>
      </c>
      <c r="L57" s="1" t="s">
        <v>684</v>
      </c>
      <c r="M57" s="1">
        <v>41180.825636574074</v>
      </c>
      <c r="N57" t="s">
        <v>684</v>
      </c>
      <c r="O57" s="1">
        <v>41180.825636574074</v>
      </c>
      <c r="P57" t="s">
        <v>748</v>
      </c>
      <c r="Q57" t="s">
        <v>746</v>
      </c>
      <c r="S57" s="12" t="str">
        <f t="shared" si="0"/>
        <v>NULL</v>
      </c>
      <c r="T57" s="12" t="str">
        <f t="shared" si="1"/>
        <v>'Parrainages GE'</v>
      </c>
      <c r="U57" s="12" t="str">
        <f t="shared" si="2"/>
        <v>'Parrainages GE'</v>
      </c>
      <c r="V57" s="12" t="str">
        <f t="shared" si="3"/>
        <v>NULL</v>
      </c>
      <c r="W57" s="12" t="str">
        <f t="shared" si="4"/>
        <v>NULL</v>
      </c>
      <c r="X57" s="12" t="str">
        <f t="shared" si="5"/>
        <v>NULL</v>
      </c>
      <c r="Y57" s="12">
        <f t="shared" si="6"/>
        <v>1</v>
      </c>
      <c r="Z57" s="10">
        <f t="shared" si="7"/>
        <v>0</v>
      </c>
      <c r="AA57" s="10" t="str">
        <f t="shared" si="10"/>
        <v>DCN GE</v>
      </c>
      <c r="AB57" s="10" t="str">
        <f t="shared" si="11"/>
        <v>'DCN GE'</v>
      </c>
      <c r="AC57" s="14" t="str">
        <f t="shared" si="12"/>
        <v>'2015-01-01'</v>
      </c>
      <c r="AD57" s="10" t="str">
        <f t="shared" si="13"/>
        <v>UNION ALL SELECT NULL,'Parrainages GE','Parrainages GE',NULL,NULL,NULL,1,0,'DCN GE','2015-01-01'</v>
      </c>
      <c r="AE57" s="10" t="str">
        <f t="shared" si="8"/>
        <v/>
      </c>
      <c r="AG57" s="21">
        <f t="shared" si="9"/>
        <v>53</v>
      </c>
      <c r="AH57" s="23" t="s">
        <v>8</v>
      </c>
      <c r="AI57" s="23">
        <v>1</v>
      </c>
      <c r="AJ57" s="22" t="str">
        <f t="shared" si="14"/>
        <v>UNION ALL SELECT 53,NULL,'Parrainages GE','Parrainages GE',NULL,NULL,NULL,1,0,'DCN GE',NULL</v>
      </c>
      <c r="AK57" s="22" t="str">
        <f t="shared" si="15"/>
        <v>UNION ALL SELECT 53,NULL,'Parrainages GE','Parrainages GE',NULL,NULL,NULL,1,0,'DCN GE',NULL</v>
      </c>
    </row>
    <row r="58" spans="2:37" x14ac:dyDescent="0.25">
      <c r="B58">
        <v>54</v>
      </c>
      <c r="C58" t="s">
        <v>8</v>
      </c>
      <c r="D58" t="s">
        <v>8</v>
      </c>
      <c r="E58" t="s">
        <v>8</v>
      </c>
      <c r="F58" t="s">
        <v>80</v>
      </c>
      <c r="G58" t="s">
        <v>81</v>
      </c>
      <c r="I58" t="s">
        <v>8</v>
      </c>
      <c r="J58" s="1" t="s">
        <v>8</v>
      </c>
      <c r="K58" s="1" t="s">
        <v>641</v>
      </c>
      <c r="L58" s="1" t="s">
        <v>684</v>
      </c>
      <c r="M58" s="1">
        <v>41180.825636574074</v>
      </c>
      <c r="N58" t="s">
        <v>684</v>
      </c>
      <c r="O58" s="1">
        <v>41180.825636574074</v>
      </c>
      <c r="P58" t="s">
        <v>749</v>
      </c>
      <c r="Q58" t="s">
        <v>746</v>
      </c>
      <c r="S58" s="12" t="str">
        <f t="shared" si="0"/>
        <v>NULL</v>
      </c>
      <c r="T58" s="12" t="str">
        <f t="shared" si="1"/>
        <v>'Scolarité spéciale, fonds'</v>
      </c>
      <c r="U58" s="12" t="str">
        <f t="shared" si="2"/>
        <v>'Fonds scolarité spéciale'</v>
      </c>
      <c r="V58" s="12" t="str">
        <f t="shared" si="3"/>
        <v>NULL</v>
      </c>
      <c r="W58" s="12" t="str">
        <f t="shared" si="4"/>
        <v>NULL</v>
      </c>
      <c r="X58" s="12" t="str">
        <f t="shared" si="5"/>
        <v>NULL</v>
      </c>
      <c r="Y58" s="12">
        <f t="shared" si="6"/>
        <v>1</v>
      </c>
      <c r="Z58" s="10">
        <f t="shared" si="7"/>
        <v>0</v>
      </c>
      <c r="AA58" s="10" t="str">
        <f t="shared" si="10"/>
        <v>DCN GE</v>
      </c>
      <c r="AB58" s="10" t="str">
        <f t="shared" si="11"/>
        <v>'DCN GE'</v>
      </c>
      <c r="AC58" s="14" t="str">
        <f t="shared" si="12"/>
        <v>'2015-01-01'</v>
      </c>
      <c r="AD58" s="10" t="str">
        <f t="shared" si="13"/>
        <v>UNION ALL SELECT NULL,'Scolarité spéciale, fonds','Fonds scolarité spéciale',NULL,NULL,NULL,1,0,'DCN GE','2015-01-01'</v>
      </c>
      <c r="AE58" s="10" t="str">
        <f t="shared" si="8"/>
        <v/>
      </c>
      <c r="AG58" s="21">
        <f t="shared" si="9"/>
        <v>54</v>
      </c>
      <c r="AH58" s="23" t="s">
        <v>8</v>
      </c>
      <c r="AI58" s="23">
        <v>1</v>
      </c>
      <c r="AJ58" s="22" t="str">
        <f t="shared" si="14"/>
        <v>UNION ALL SELECT 54,NULL,'Scolarité spéciale, fonds','Fonds scolarité spéciale',NULL,NULL,NULL,1,0,'DCN GE',NULL</v>
      </c>
      <c r="AK58" s="22" t="str">
        <f t="shared" si="15"/>
        <v>UNION ALL SELECT 54,NULL,'Scolarité spéciale, fonds','Fonds scolarité spéciale',NULL,NULL,NULL,1,0,'DCN GE',NULL</v>
      </c>
    </row>
    <row r="59" spans="2:37" x14ac:dyDescent="0.25">
      <c r="B59">
        <v>55</v>
      </c>
      <c r="C59" t="s">
        <v>1069</v>
      </c>
      <c r="D59" t="s">
        <v>670</v>
      </c>
      <c r="E59" t="s">
        <v>671</v>
      </c>
      <c r="F59" t="s">
        <v>1109</v>
      </c>
      <c r="G59" t="s">
        <v>1071</v>
      </c>
      <c r="I59" t="s">
        <v>8</v>
      </c>
      <c r="J59" s="1" t="s">
        <v>8</v>
      </c>
      <c r="K59" s="1" t="s">
        <v>641</v>
      </c>
      <c r="L59" s="1" t="s">
        <v>684</v>
      </c>
      <c r="M59" s="1">
        <v>41180.825636574074</v>
      </c>
      <c r="N59" t="s">
        <v>684</v>
      </c>
      <c r="O59" s="1">
        <v>41180.825636574074</v>
      </c>
      <c r="P59" t="s">
        <v>750</v>
      </c>
      <c r="Q59" t="s">
        <v>751</v>
      </c>
      <c r="S59" s="12" t="str">
        <f t="shared" si="0"/>
        <v>'PAH-FLB FR'</v>
      </c>
      <c r="T59" s="12" t="str">
        <f t="shared" si="1"/>
        <v>'PAH FLB canton FR'</v>
      </c>
      <c r="U59" s="12" t="str">
        <f t="shared" si="2"/>
        <v>'PAH-FLB canton FR'</v>
      </c>
      <c r="V59" s="12" t="str">
        <f t="shared" si="3"/>
        <v>NULL</v>
      </c>
      <c r="W59" s="12" t="str">
        <f t="shared" si="4"/>
        <v>NULL</v>
      </c>
      <c r="X59" s="12" t="str">
        <f t="shared" si="5"/>
        <v>NULL</v>
      </c>
      <c r="Y59" s="12">
        <f t="shared" si="6"/>
        <v>1</v>
      </c>
      <c r="Z59" s="10">
        <f t="shared" si="7"/>
        <v>0</v>
      </c>
      <c r="AA59" s="10" t="str">
        <f t="shared" si="10"/>
        <v>DCN FR</v>
      </c>
      <c r="AB59" s="10" t="str">
        <f t="shared" si="11"/>
        <v>'DCN FR'</v>
      </c>
      <c r="AC59" s="14" t="str">
        <f t="shared" si="12"/>
        <v>'2015-01-01'</v>
      </c>
      <c r="AD59" s="10" t="str">
        <f t="shared" si="13"/>
        <v>UNION ALL SELECT 'PAH-FLB FR','PAH FLB canton FR','PAH-FLB canton FR',NULL,NULL,NULL,1,0,'DCN FR','2015-01-01'</v>
      </c>
      <c r="AE59" s="10" t="str">
        <f t="shared" si="8"/>
        <v/>
      </c>
      <c r="AG59" s="21">
        <f t="shared" si="9"/>
        <v>55</v>
      </c>
      <c r="AH59" s="23" t="s">
        <v>8</v>
      </c>
      <c r="AI59" s="23">
        <v>1</v>
      </c>
      <c r="AJ59" s="22" t="str">
        <f t="shared" si="14"/>
        <v>UNION ALL SELECT 55,'PAH-FLB FR','PAH FLB canton FR','PAH-FLB canton FR',NULL,NULL,NULL,1,0,'DCN FR',NULL</v>
      </c>
      <c r="AK59" s="22" t="str">
        <f t="shared" si="15"/>
        <v>UNION ALL SELECT 55,'PAH-FLB FR','PAH FLB canton FR','PAH-FLB canton FR',NULL,NULL,NULL,1,0,'DCN FR',NULL</v>
      </c>
    </row>
    <row r="60" spans="2:37" x14ac:dyDescent="0.25">
      <c r="B60">
        <v>56</v>
      </c>
      <c r="C60" t="s">
        <v>8</v>
      </c>
      <c r="D60" t="s">
        <v>8</v>
      </c>
      <c r="E60" t="s">
        <v>8</v>
      </c>
      <c r="F60" t="s">
        <v>82</v>
      </c>
      <c r="G60" t="s">
        <v>82</v>
      </c>
      <c r="I60" t="s">
        <v>8</v>
      </c>
      <c r="J60" s="1" t="s">
        <v>8</v>
      </c>
      <c r="K60" s="1" t="s">
        <v>641</v>
      </c>
      <c r="L60" s="1" t="s">
        <v>684</v>
      </c>
      <c r="M60" s="1">
        <v>41180.825636574074</v>
      </c>
      <c r="N60" t="s">
        <v>684</v>
      </c>
      <c r="O60" s="1">
        <v>41180.825636574074</v>
      </c>
      <c r="P60" t="s">
        <v>752</v>
      </c>
      <c r="Q60" t="s">
        <v>751</v>
      </c>
      <c r="S60" s="12" t="str">
        <f t="shared" si="0"/>
        <v>NULL</v>
      </c>
      <c r="T60" s="12" t="str">
        <f t="shared" si="1"/>
        <v>'Parrainages FR'</v>
      </c>
      <c r="U60" s="12" t="str">
        <f t="shared" si="2"/>
        <v>'Parrainages FR'</v>
      </c>
      <c r="V60" s="12" t="str">
        <f t="shared" si="3"/>
        <v>NULL</v>
      </c>
      <c r="W60" s="12" t="str">
        <f t="shared" si="4"/>
        <v>NULL</v>
      </c>
      <c r="X60" s="12" t="str">
        <f t="shared" si="5"/>
        <v>NULL</v>
      </c>
      <c r="Y60" s="12">
        <f t="shared" si="6"/>
        <v>1</v>
      </c>
      <c r="Z60" s="10">
        <f t="shared" si="7"/>
        <v>0</v>
      </c>
      <c r="AA60" s="10" t="str">
        <f t="shared" si="10"/>
        <v>DCN FR</v>
      </c>
      <c r="AB60" s="10" t="str">
        <f t="shared" si="11"/>
        <v>'DCN FR'</v>
      </c>
      <c r="AC60" s="14" t="str">
        <f t="shared" si="12"/>
        <v>'2015-01-01'</v>
      </c>
      <c r="AD60" s="10" t="str">
        <f t="shared" si="13"/>
        <v>UNION ALL SELECT NULL,'Parrainages FR','Parrainages FR',NULL,NULL,NULL,1,0,'DCN FR','2015-01-01'</v>
      </c>
      <c r="AE60" s="10" t="str">
        <f t="shared" si="8"/>
        <v/>
      </c>
      <c r="AG60" s="21">
        <f t="shared" si="9"/>
        <v>56</v>
      </c>
      <c r="AH60" s="23" t="s">
        <v>8</v>
      </c>
      <c r="AI60" s="23">
        <v>1</v>
      </c>
      <c r="AJ60" s="22" t="str">
        <f t="shared" si="14"/>
        <v>UNION ALL SELECT 56,NULL,'Parrainages FR','Parrainages FR',NULL,NULL,NULL,1,0,'DCN FR',NULL</v>
      </c>
      <c r="AK60" s="22" t="str">
        <f t="shared" si="15"/>
        <v>UNION ALL SELECT 56,NULL,'Parrainages FR','Parrainages FR',NULL,NULL,NULL,1,0,'DCN FR',NULL</v>
      </c>
    </row>
    <row r="61" spans="2:37" x14ac:dyDescent="0.25">
      <c r="B61">
        <v>57</v>
      </c>
      <c r="C61" t="s">
        <v>8</v>
      </c>
      <c r="D61" t="s">
        <v>8</v>
      </c>
      <c r="E61" t="s">
        <v>8</v>
      </c>
      <c r="F61" t="s">
        <v>83</v>
      </c>
      <c r="G61" t="s">
        <v>83</v>
      </c>
      <c r="I61" t="s">
        <v>8</v>
      </c>
      <c r="J61" s="1" t="s">
        <v>8</v>
      </c>
      <c r="K61" s="1" t="s">
        <v>641</v>
      </c>
      <c r="L61" s="1" t="s">
        <v>684</v>
      </c>
      <c r="M61" s="1">
        <v>41180.825636574074</v>
      </c>
      <c r="N61" t="s">
        <v>684</v>
      </c>
      <c r="O61" s="1">
        <v>41180.825636574074</v>
      </c>
      <c r="P61" t="s">
        <v>753</v>
      </c>
      <c r="Q61" t="s">
        <v>754</v>
      </c>
      <c r="S61" s="12" t="str">
        <f t="shared" si="0"/>
        <v>NULL</v>
      </c>
      <c r="T61" s="12" t="str">
        <f t="shared" si="1"/>
        <v>'Drei-König-Fonds'</v>
      </c>
      <c r="U61" s="12" t="str">
        <f t="shared" si="2"/>
        <v>'Drei-König-Fonds'</v>
      </c>
      <c r="V61" s="12" t="str">
        <f t="shared" si="3"/>
        <v>NULL</v>
      </c>
      <c r="W61" s="12" t="str">
        <f t="shared" si="4"/>
        <v>NULL</v>
      </c>
      <c r="X61" s="12" t="str">
        <f t="shared" si="5"/>
        <v>NULL</v>
      </c>
      <c r="Y61" s="12">
        <f t="shared" si="6"/>
        <v>1</v>
      </c>
      <c r="Z61" s="10">
        <f t="shared" si="7"/>
        <v>0</v>
      </c>
      <c r="AA61" s="10" t="str">
        <f t="shared" si="10"/>
        <v>KGS BS</v>
      </c>
      <c r="AB61" s="10" t="str">
        <f t="shared" si="11"/>
        <v>'KGS BS'</v>
      </c>
      <c r="AC61" s="14" t="str">
        <f t="shared" si="12"/>
        <v>'2015-01-01'</v>
      </c>
      <c r="AD61" s="10" t="str">
        <f t="shared" si="13"/>
        <v>UNION ALL SELECT NULL,'Drei-König-Fonds','Drei-König-Fonds',NULL,NULL,NULL,1,0,'KGS BS','2015-01-01'</v>
      </c>
      <c r="AE61" s="10" t="str">
        <f t="shared" si="8"/>
        <v/>
      </c>
      <c r="AG61" s="21">
        <f t="shared" si="9"/>
        <v>57</v>
      </c>
      <c r="AH61" s="23" t="s">
        <v>8</v>
      </c>
      <c r="AI61" s="23">
        <v>1</v>
      </c>
      <c r="AJ61" s="22" t="str">
        <f t="shared" si="14"/>
        <v>UNION ALL SELECT 57,NULL,'Drei-König-Fonds','Drei-König-Fonds',NULL,NULL,NULL,1,0,'KGS BS',NULL</v>
      </c>
      <c r="AK61" s="22" t="str">
        <f t="shared" si="15"/>
        <v>UNION ALL SELECT 57,NULL,'Drei-König-Fonds','Drei-König-Fonds',NULL,NULL,NULL,1,0,'KGS BS',NULL</v>
      </c>
    </row>
    <row r="62" spans="2:37" x14ac:dyDescent="0.25">
      <c r="B62">
        <v>58</v>
      </c>
      <c r="C62" t="s">
        <v>84</v>
      </c>
      <c r="D62" t="s">
        <v>672</v>
      </c>
      <c r="E62" t="s">
        <v>673</v>
      </c>
      <c r="F62" t="s">
        <v>1110</v>
      </c>
      <c r="G62" t="s">
        <v>1110</v>
      </c>
      <c r="I62" t="s">
        <v>8</v>
      </c>
      <c r="J62" s="1" t="s">
        <v>8</v>
      </c>
      <c r="K62" s="1" t="s">
        <v>641</v>
      </c>
      <c r="L62" s="1" t="s">
        <v>684</v>
      </c>
      <c r="M62" s="1">
        <v>41180.825636574074</v>
      </c>
      <c r="N62" t="s">
        <v>684</v>
      </c>
      <c r="O62" s="1">
        <v>41180.825636574074</v>
      </c>
      <c r="P62" t="s">
        <v>755</v>
      </c>
      <c r="Q62" t="s">
        <v>754</v>
      </c>
      <c r="S62" s="12" t="str">
        <f t="shared" si="0"/>
        <v>'FLB-Kanton BS'</v>
      </c>
      <c r="T62" s="12" t="str">
        <f t="shared" si="1"/>
        <v>'FLB Kanton BS'</v>
      </c>
      <c r="U62" s="12" t="str">
        <f t="shared" si="2"/>
        <v>'FLB Kanton BS'</v>
      </c>
      <c r="V62" s="12" t="str">
        <f t="shared" si="3"/>
        <v>NULL</v>
      </c>
      <c r="W62" s="12" t="str">
        <f t="shared" si="4"/>
        <v>NULL</v>
      </c>
      <c r="X62" s="12" t="str">
        <f t="shared" si="5"/>
        <v>NULL</v>
      </c>
      <c r="Y62" s="12">
        <f t="shared" si="6"/>
        <v>1</v>
      </c>
      <c r="Z62" s="10">
        <f t="shared" si="7"/>
        <v>0</v>
      </c>
      <c r="AA62" s="10" t="str">
        <f t="shared" si="10"/>
        <v>KGS BS</v>
      </c>
      <c r="AB62" s="10" t="str">
        <f t="shared" si="11"/>
        <v>'KGS BS'</v>
      </c>
      <c r="AC62" s="14" t="str">
        <f t="shared" si="12"/>
        <v>'2015-01-01'</v>
      </c>
      <c r="AD62" s="10" t="str">
        <f t="shared" si="13"/>
        <v>UNION ALL SELECT 'FLB-Kanton BS','FLB Kanton BS','FLB Kanton BS',NULL,NULL,NULL,1,0,'KGS BS','2015-01-01'</v>
      </c>
      <c r="AE62" s="10" t="str">
        <f t="shared" si="8"/>
        <v/>
      </c>
      <c r="AG62" s="21">
        <f t="shared" si="9"/>
        <v>58</v>
      </c>
      <c r="AH62" s="23" t="s">
        <v>8</v>
      </c>
      <c r="AI62" s="23">
        <v>1</v>
      </c>
      <c r="AJ62" s="22" t="str">
        <f t="shared" si="14"/>
        <v>UNION ALL SELECT 58,'FLB-Kanton BS','FLB Kanton BS','FLB Kanton BS',NULL,NULL,NULL,1,0,'KGS BS',NULL</v>
      </c>
      <c r="AK62" s="22" t="str">
        <f t="shared" si="15"/>
        <v>UNION ALL SELECT 58,'FLB-Kanton BS','FLB Kanton BS','FLB Kanton BS',NULL,NULL,NULL,1,0,'KGS BS',NULL</v>
      </c>
    </row>
    <row r="63" spans="2:37" x14ac:dyDescent="0.25">
      <c r="B63">
        <v>59</v>
      </c>
      <c r="C63" t="s">
        <v>8</v>
      </c>
      <c r="D63" t="s">
        <v>8</v>
      </c>
      <c r="E63" t="s">
        <v>8</v>
      </c>
      <c r="F63" t="s">
        <v>85</v>
      </c>
      <c r="G63" t="s">
        <v>85</v>
      </c>
      <c r="I63" t="s">
        <v>8</v>
      </c>
      <c r="J63" s="1" t="s">
        <v>8</v>
      </c>
      <c r="K63" s="1" t="s">
        <v>641</v>
      </c>
      <c r="L63" s="1" t="s">
        <v>684</v>
      </c>
      <c r="M63" s="1">
        <v>41180.825636574074</v>
      </c>
      <c r="N63" t="s">
        <v>684</v>
      </c>
      <c r="O63" s="1">
        <v>41180.825636574074</v>
      </c>
      <c r="P63" t="s">
        <v>756</v>
      </c>
      <c r="Q63" t="s">
        <v>754</v>
      </c>
      <c r="S63" s="12" t="str">
        <f t="shared" si="0"/>
        <v>NULL</v>
      </c>
      <c r="T63" s="12" t="str">
        <f t="shared" si="1"/>
        <v>'Patenschaften BS'</v>
      </c>
      <c r="U63" s="12" t="str">
        <f t="shared" si="2"/>
        <v>'Patenschaften BS'</v>
      </c>
      <c r="V63" s="12" t="str">
        <f t="shared" si="3"/>
        <v>NULL</v>
      </c>
      <c r="W63" s="12" t="str">
        <f t="shared" si="4"/>
        <v>NULL</v>
      </c>
      <c r="X63" s="12" t="str">
        <f t="shared" si="5"/>
        <v>NULL</v>
      </c>
      <c r="Y63" s="12">
        <f t="shared" si="6"/>
        <v>1</v>
      </c>
      <c r="Z63" s="10">
        <f t="shared" si="7"/>
        <v>0</v>
      </c>
      <c r="AA63" s="10" t="str">
        <f t="shared" si="10"/>
        <v>KGS BS</v>
      </c>
      <c r="AB63" s="10" t="str">
        <f t="shared" si="11"/>
        <v>'KGS BS'</v>
      </c>
      <c r="AC63" s="14" t="str">
        <f t="shared" si="12"/>
        <v>'2015-01-01'</v>
      </c>
      <c r="AD63" s="10" t="str">
        <f t="shared" si="13"/>
        <v>UNION ALL SELECT NULL,'Patenschaften BS','Patenschaften BS',NULL,NULL,NULL,1,0,'KGS BS','2015-01-01'</v>
      </c>
      <c r="AE63" s="10" t="str">
        <f t="shared" si="8"/>
        <v/>
      </c>
      <c r="AG63" s="21">
        <f t="shared" si="9"/>
        <v>59</v>
      </c>
      <c r="AH63" s="23" t="s">
        <v>8</v>
      </c>
      <c r="AI63" s="23">
        <v>1</v>
      </c>
      <c r="AJ63" s="22" t="str">
        <f t="shared" si="14"/>
        <v>UNION ALL SELECT 59,NULL,'Patenschaften BS','Patenschaften BS',NULL,NULL,NULL,1,0,'KGS BS',NULL</v>
      </c>
      <c r="AK63" s="22" t="str">
        <f t="shared" si="15"/>
        <v>UNION ALL SELECT 59,NULL,'Patenschaften BS','Patenschaften BS',NULL,NULL,NULL,1,0,'KGS BS',NULL</v>
      </c>
    </row>
    <row r="64" spans="2:37" x14ac:dyDescent="0.25">
      <c r="B64">
        <v>60</v>
      </c>
      <c r="C64" t="s">
        <v>8</v>
      </c>
      <c r="D64" t="s">
        <v>8</v>
      </c>
      <c r="E64" t="s">
        <v>8</v>
      </c>
      <c r="F64" t="s">
        <v>86</v>
      </c>
      <c r="G64" t="s">
        <v>87</v>
      </c>
      <c r="I64" t="s">
        <v>8</v>
      </c>
      <c r="J64" s="1" t="s">
        <v>8</v>
      </c>
      <c r="K64" s="1" t="s">
        <v>641</v>
      </c>
      <c r="L64" s="1" t="s">
        <v>684</v>
      </c>
      <c r="M64" s="1">
        <v>41180.825636574074</v>
      </c>
      <c r="N64" t="s">
        <v>684</v>
      </c>
      <c r="O64" s="1">
        <v>41180.825636574074</v>
      </c>
      <c r="P64" t="s">
        <v>757</v>
      </c>
      <c r="Q64" t="s">
        <v>754</v>
      </c>
      <c r="S64" s="12" t="str">
        <f t="shared" si="0"/>
        <v>NULL</v>
      </c>
      <c r="T64" s="12" t="str">
        <f t="shared" si="1"/>
        <v>'Schaub-Fonds, Emma'</v>
      </c>
      <c r="U64" s="12" t="str">
        <f t="shared" si="2"/>
        <v>'Emma Schaub-Fonds'</v>
      </c>
      <c r="V64" s="12" t="str">
        <f t="shared" si="3"/>
        <v>NULL</v>
      </c>
      <c r="W64" s="12" t="str">
        <f t="shared" si="4"/>
        <v>NULL</v>
      </c>
      <c r="X64" s="12" t="str">
        <f t="shared" si="5"/>
        <v>NULL</v>
      </c>
      <c r="Y64" s="12">
        <f t="shared" si="6"/>
        <v>1</v>
      </c>
      <c r="Z64" s="10">
        <f t="shared" si="7"/>
        <v>0</v>
      </c>
      <c r="AA64" s="10" t="str">
        <f t="shared" si="10"/>
        <v>KGS BS</v>
      </c>
      <c r="AB64" s="10" t="str">
        <f t="shared" si="11"/>
        <v>'KGS BS'</v>
      </c>
      <c r="AC64" s="14" t="str">
        <f t="shared" si="12"/>
        <v>'2015-01-01'</v>
      </c>
      <c r="AD64" s="10" t="str">
        <f t="shared" si="13"/>
        <v>UNION ALL SELECT NULL,'Schaub-Fonds, Emma','Emma Schaub-Fonds',NULL,NULL,NULL,1,0,'KGS BS','2015-01-01'</v>
      </c>
      <c r="AE64" s="10" t="str">
        <f t="shared" si="8"/>
        <v/>
      </c>
      <c r="AG64" s="21">
        <f t="shared" si="9"/>
        <v>60</v>
      </c>
      <c r="AH64" s="23" t="s">
        <v>8</v>
      </c>
      <c r="AI64" s="23">
        <v>1</v>
      </c>
      <c r="AJ64" s="22" t="str">
        <f t="shared" si="14"/>
        <v>UNION ALL SELECT 60,NULL,'Schaub-Fonds, Emma','Emma Schaub-Fonds',NULL,NULL,NULL,1,0,'KGS BS',NULL</v>
      </c>
      <c r="AK64" s="22" t="str">
        <f t="shared" si="15"/>
        <v>UNION ALL SELECT 60,NULL,'Schaub-Fonds, Emma','Emma Schaub-Fonds',NULL,NULL,NULL,1,0,'KGS BS',NULL</v>
      </c>
    </row>
    <row r="65" spans="2:37" s="2" customFormat="1" x14ac:dyDescent="0.25">
      <c r="B65" s="2">
        <v>61</v>
      </c>
      <c r="C65" s="2" t="s">
        <v>88</v>
      </c>
      <c r="D65" s="2" t="s">
        <v>674</v>
      </c>
      <c r="E65" s="2" t="s">
        <v>675</v>
      </c>
      <c r="F65" s="2" t="s">
        <v>1097</v>
      </c>
      <c r="G65" s="2" t="s">
        <v>1097</v>
      </c>
      <c r="I65" s="2" t="s">
        <v>8</v>
      </c>
      <c r="J65" s="3" t="s">
        <v>8</v>
      </c>
      <c r="K65" s="3" t="s">
        <v>641</v>
      </c>
      <c r="L65" s="3" t="s">
        <v>684</v>
      </c>
      <c r="M65" s="3">
        <v>41180.825636574074</v>
      </c>
      <c r="N65" s="2" t="s">
        <v>684</v>
      </c>
      <c r="O65" s="3">
        <v>41180.825636574074</v>
      </c>
      <c r="P65" s="2" t="s">
        <v>758</v>
      </c>
      <c r="Q65" s="2" t="s">
        <v>1144</v>
      </c>
      <c r="R65" s="16"/>
      <c r="S65" s="12" t="str">
        <f t="shared" si="0"/>
        <v>'FLB-Kanton BL'</v>
      </c>
      <c r="T65" s="12" t="str">
        <f t="shared" si="1"/>
        <v>'FLB Kanton BL'</v>
      </c>
      <c r="U65" s="12" t="str">
        <f t="shared" si="2"/>
        <v>'FLB Kanton BL'</v>
      </c>
      <c r="V65" s="12" t="str">
        <f t="shared" si="3"/>
        <v>NULL</v>
      </c>
      <c r="W65" s="12" t="str">
        <f t="shared" si="4"/>
        <v>NULL</v>
      </c>
      <c r="X65" s="12" t="str">
        <f t="shared" si="5"/>
        <v>NULL</v>
      </c>
      <c r="Y65" s="12">
        <f t="shared" si="6"/>
        <v>1</v>
      </c>
      <c r="Z65" s="10">
        <f t="shared" si="7"/>
        <v>0</v>
      </c>
      <c r="AA65" s="10" t="str">
        <f t="shared" si="10"/>
        <v>KGS BL</v>
      </c>
      <c r="AB65" s="10" t="str">
        <f t="shared" si="11"/>
        <v>'KGS BL'</v>
      </c>
      <c r="AC65" s="14" t="str">
        <f t="shared" si="12"/>
        <v>'2015-01-01'</v>
      </c>
      <c r="AD65" s="10" t="str">
        <f t="shared" si="13"/>
        <v>UNION ALL SELECT 'FLB-Kanton BL','FLB Kanton BL','FLB Kanton BL',NULL,NULL,NULL,1,0,'KGS BL','2015-01-01'</v>
      </c>
      <c r="AE65" s="10" t="str">
        <f t="shared" si="8"/>
        <v/>
      </c>
      <c r="AF65" s="16"/>
      <c r="AG65" s="21">
        <f t="shared" si="9"/>
        <v>61</v>
      </c>
      <c r="AH65" s="23" t="s">
        <v>8</v>
      </c>
      <c r="AI65" s="23">
        <v>1</v>
      </c>
      <c r="AJ65" s="22" t="str">
        <f t="shared" si="14"/>
        <v>UNION ALL SELECT 61,'FLB-Kanton BL','FLB Kanton BL','FLB Kanton BL',NULL,NULL,NULL,1,0,'KGS BL',NULL</v>
      </c>
      <c r="AK65" s="22" t="str">
        <f t="shared" si="15"/>
        <v>UNION ALL SELECT 61,'FLB-Kanton BL','FLB Kanton BL','FLB Kanton BL',NULL,NULL,NULL,1,0,'KGS BL',NULL</v>
      </c>
    </row>
    <row r="66" spans="2:37" s="2" customFormat="1" x14ac:dyDescent="0.25">
      <c r="B66" s="2">
        <v>62</v>
      </c>
      <c r="C66" s="2" t="s">
        <v>8</v>
      </c>
      <c r="D66" s="2" t="s">
        <v>8</v>
      </c>
      <c r="E66" s="2" t="s">
        <v>8</v>
      </c>
      <c r="F66" s="2" t="s">
        <v>89</v>
      </c>
      <c r="G66" s="2" t="s">
        <v>90</v>
      </c>
      <c r="H66" s="2" t="s">
        <v>91</v>
      </c>
      <c r="J66" s="3"/>
      <c r="K66" s="3" t="s">
        <v>641</v>
      </c>
      <c r="L66" s="3" t="s">
        <v>684</v>
      </c>
      <c r="M66" s="3">
        <v>41180.825636574074</v>
      </c>
      <c r="N66" s="2" t="s">
        <v>684</v>
      </c>
      <c r="O66" s="3">
        <v>41180.825636574074</v>
      </c>
      <c r="P66" s="2" t="s">
        <v>759</v>
      </c>
      <c r="Q66" s="2" t="s">
        <v>1144</v>
      </c>
      <c r="R66" s="16"/>
      <c r="S66" s="12" t="str">
        <f t="shared" ref="S66:S129" si="16">IF(C66="NULL","NULL",CONCATENATE("'",C66,"'"))</f>
        <v>NULL</v>
      </c>
      <c r="T66" s="12" t="str">
        <f t="shared" ref="T66:T129" si="17">IF(F66="NULL","NULL",CONCATENATE("'",SUBSTITUTE(F66,"'","''"),"'"))</f>
        <v>'Mosaik, Fonds, Stiftung'</v>
      </c>
      <c r="U66" s="12" t="str">
        <f t="shared" ref="U66:U129" si="18">IF(G66="NULL","NULL",CONCATENATE("'",SUBSTITUTE(G66,"'","''"),"'"))</f>
        <v>'Fonds Stiftung Mosaik'</v>
      </c>
      <c r="V66" s="12" t="str">
        <f t="shared" ref="V66:V129" si="19">IF(OR(H66="NULL", H66=""),"NULL",CONCATENATE("'",SUBSTITUTE(H66,"'","''"),"'"))</f>
        <v>'Für Familien (mindestens 2 Generationen im gleichen Haushalt, eine davon minderjährig oder in Ausbildung).'</v>
      </c>
      <c r="W66" s="12" t="str">
        <f t="shared" ref="W66:W129" si="20">IF(OR(I66="NULL", I66=""),"NULL",CONCATENATE("'",SUBSTITUTE(I66,"'","''"),"'"))</f>
        <v>NULL</v>
      </c>
      <c r="X66" s="12" t="str">
        <f t="shared" ref="X66:X129" si="21">IF(OR(J66="NULL", J66=""),"NULL",CONCATENATE("'",SUBSTITUTE(J66,"'","''"),"'"))</f>
        <v>NULL</v>
      </c>
      <c r="Y66" s="12">
        <f t="shared" ref="Y66:Y129" si="22">IF(K66="Intern",1,IF(K66="Extern",2,"NULL"))</f>
        <v>1</v>
      </c>
      <c r="Z66" s="10">
        <f t="shared" ref="Z66:Z129" si="23">IF(IFERROR(SEARCH("ganze Schweiz",Q66),-1)&gt;=0,1,0)</f>
        <v>0</v>
      </c>
      <c r="AA66" s="10" t="str">
        <f t="shared" si="10"/>
        <v>KGS BL</v>
      </c>
      <c r="AB66" s="10" t="str">
        <f t="shared" si="11"/>
        <v>'KGS BL'</v>
      </c>
      <c r="AC66" s="14" t="str">
        <f t="shared" si="12"/>
        <v>'2015-01-01'</v>
      </c>
      <c r="AD66" s="10" t="str">
        <f t="shared" si="13"/>
        <v>UNION ALL SELECT NULL,'Mosaik, Fonds, Stiftung','Fonds Stiftung Mosaik','Für Familien (mindestens 2 Generationen im gleichen Haushalt, eine davon minderjährig oder in Ausbildung).',NULL,NULL,1,0,'KGS BL','2015-01-01'</v>
      </c>
      <c r="AE66" s="10" t="str">
        <f t="shared" ref="AE66:AE129" si="24">IF(B66="",AD66,"")</f>
        <v/>
      </c>
      <c r="AF66" s="16"/>
      <c r="AG66" s="21">
        <f t="shared" ref="AG66:AG129" si="25">IF(B66&lt;&gt;"",B66,"")</f>
        <v>62</v>
      </c>
      <c r="AH66" s="23" t="s">
        <v>8</v>
      </c>
      <c r="AI66" s="23">
        <v>1</v>
      </c>
      <c r="AJ66" s="22" t="str">
        <f t="shared" si="14"/>
        <v>UNION ALL SELECT 62,NULL,'Mosaik, Fonds, Stiftung','Fonds Stiftung Mosaik','Für Familien (mindestens 2 Generationen im gleichen Haushalt, eine davon minderjährig oder in Ausbildung).',NULL,NULL,1,0,'KGS BL',NULL</v>
      </c>
      <c r="AK66" s="22" t="str">
        <f t="shared" si="15"/>
        <v>UNION ALL SELECT 62,NULL,'Mosaik, Fonds, Stiftung','Fonds Stiftung Mosaik','Für Familien (mindestens 2 Generationen im gleichen Haushalt, eine davon minderjährig oder in Ausbildung).',NULL,NULL,1,0,'KGS BL',NULL</v>
      </c>
    </row>
    <row r="67" spans="2:37" x14ac:dyDescent="0.25">
      <c r="B67">
        <v>63</v>
      </c>
      <c r="C67" t="s">
        <v>1068</v>
      </c>
      <c r="D67" t="s">
        <v>676</v>
      </c>
      <c r="E67" t="s">
        <v>677</v>
      </c>
      <c r="F67" t="s">
        <v>1070</v>
      </c>
      <c r="G67" t="s">
        <v>1070</v>
      </c>
      <c r="I67" t="s">
        <v>8</v>
      </c>
      <c r="J67" s="1" t="s">
        <v>8</v>
      </c>
      <c r="K67" s="1" t="s">
        <v>641</v>
      </c>
      <c r="L67" s="1" t="s">
        <v>684</v>
      </c>
      <c r="M67" s="1">
        <v>41180.825636574074</v>
      </c>
      <c r="N67" t="s">
        <v>684</v>
      </c>
      <c r="O67" s="1">
        <v>41180.825636574074</v>
      </c>
      <c r="P67" t="s">
        <v>760</v>
      </c>
      <c r="Q67" t="s">
        <v>761</v>
      </c>
      <c r="S67" s="12" t="str">
        <f t="shared" si="16"/>
        <v>'FLB-PAH BE'</v>
      </c>
      <c r="T67" s="12" t="str">
        <f t="shared" si="17"/>
        <v>'FLB-PAH canton BE'</v>
      </c>
      <c r="U67" s="12" t="str">
        <f t="shared" si="18"/>
        <v>'FLB-PAH canton BE'</v>
      </c>
      <c r="V67" s="12" t="str">
        <f t="shared" si="19"/>
        <v>NULL</v>
      </c>
      <c r="W67" s="12" t="str">
        <f t="shared" si="20"/>
        <v>NULL</v>
      </c>
      <c r="X67" s="12" t="str">
        <f t="shared" si="21"/>
        <v>NULL</v>
      </c>
      <c r="Y67" s="12">
        <f t="shared" si="22"/>
        <v>1</v>
      </c>
      <c r="Z67" s="10">
        <f t="shared" si="23"/>
        <v>0</v>
      </c>
      <c r="AA67" s="10" t="str">
        <f t="shared" ref="AA67:AA130" si="26">SUBSTITUTE(Q67, "ganze Schweiz","HS Zürich")</f>
        <v>KGS BE</v>
      </c>
      <c r="AB67" s="10" t="str">
        <f t="shared" ref="AB67:AB130" si="27">IF(AA67="","NULL",CONCATENATE("'",SUBSTITUTE(AA67,",",","),"'"))</f>
        <v>'KGS BE'</v>
      </c>
      <c r="AC67" s="14" t="str">
        <f t="shared" ref="AC67:AC130" si="28">"'2015-01-01'"</f>
        <v>'2015-01-01'</v>
      </c>
      <c r="AD67" s="10" t="str">
        <f t="shared" ref="AD67:AD130" si="29">CONCATENATE("UNION ALL SELECT ",S67,",",T67,",",U67,",",V67,",",W67,",",X67,",",Y67,",",Z67,",",AB67,",",AC67)</f>
        <v>UNION ALL SELECT 'FLB-PAH BE','FLB-PAH canton BE','FLB-PAH canton BE',NULL,NULL,NULL,1,0,'KGS BE','2015-01-01'</v>
      </c>
      <c r="AE67" s="10" t="str">
        <f t="shared" si="24"/>
        <v/>
      </c>
      <c r="AG67" s="21">
        <f t="shared" si="25"/>
        <v>63</v>
      </c>
      <c r="AH67" s="23" t="s">
        <v>8</v>
      </c>
      <c r="AI67" s="23">
        <v>1</v>
      </c>
      <c r="AJ67" s="22" t="str">
        <f t="shared" ref="AJ67:AJ130" si="30">CONCATENATE("UNION ALL SELECT ",AG67,",",S67,",",T67,",",U67,",",V67,",",W67,",",X67,",",Y67,",",Z67,",",AB67,",",AH67)</f>
        <v>UNION ALL SELECT 63,'FLB-PAH BE','FLB-PAH canton BE','FLB-PAH canton BE',NULL,NULL,NULL,1,0,'KGS BE',NULL</v>
      </c>
      <c r="AK67" s="22" t="str">
        <f t="shared" ref="AK67:AK130" si="31">IF(AI67=1,AJ67,"")</f>
        <v>UNION ALL SELECT 63,'FLB-PAH BE','FLB-PAH canton BE','FLB-PAH canton BE',NULL,NULL,NULL,1,0,'KGS BE',NULL</v>
      </c>
    </row>
    <row r="68" spans="2:37" x14ac:dyDescent="0.25">
      <c r="B68">
        <v>64</v>
      </c>
      <c r="C68" t="s">
        <v>8</v>
      </c>
      <c r="D68" t="s">
        <v>8</v>
      </c>
      <c r="E68" t="s">
        <v>8</v>
      </c>
      <c r="F68" t="s">
        <v>92</v>
      </c>
      <c r="G68" t="s">
        <v>92</v>
      </c>
      <c r="I68" t="s">
        <v>8</v>
      </c>
      <c r="J68" s="1" t="s">
        <v>8</v>
      </c>
      <c r="K68" s="1" t="s">
        <v>641</v>
      </c>
      <c r="L68" s="1" t="s">
        <v>684</v>
      </c>
      <c r="M68" s="1">
        <v>41180.825636574074</v>
      </c>
      <c r="N68" t="s">
        <v>684</v>
      </c>
      <c r="O68" s="1">
        <v>41180.825636574074</v>
      </c>
      <c r="P68" t="s">
        <v>762</v>
      </c>
      <c r="Q68" t="s">
        <v>761</v>
      </c>
      <c r="S68" s="12" t="str">
        <f t="shared" si="16"/>
        <v>NULL</v>
      </c>
      <c r="T68" s="12" t="str">
        <f t="shared" si="17"/>
        <v>'Hilfskredit'</v>
      </c>
      <c r="U68" s="12" t="str">
        <f t="shared" si="18"/>
        <v>'Hilfskredit'</v>
      </c>
      <c r="V68" s="12" t="str">
        <f t="shared" si="19"/>
        <v>NULL</v>
      </c>
      <c r="W68" s="12" t="str">
        <f t="shared" si="20"/>
        <v>NULL</v>
      </c>
      <c r="X68" s="12" t="str">
        <f t="shared" si="21"/>
        <v>NULL</v>
      </c>
      <c r="Y68" s="12">
        <f t="shared" si="22"/>
        <v>1</v>
      </c>
      <c r="Z68" s="10">
        <f t="shared" si="23"/>
        <v>0</v>
      </c>
      <c r="AA68" s="10" t="str">
        <f t="shared" si="26"/>
        <v>KGS BE</v>
      </c>
      <c r="AB68" s="10" t="str">
        <f t="shared" si="27"/>
        <v>'KGS BE'</v>
      </c>
      <c r="AC68" s="14" t="str">
        <f t="shared" si="28"/>
        <v>'2015-01-01'</v>
      </c>
      <c r="AD68" s="10" t="str">
        <f t="shared" si="29"/>
        <v>UNION ALL SELECT NULL,'Hilfskredit','Hilfskredit',NULL,NULL,NULL,1,0,'KGS BE','2015-01-01'</v>
      </c>
      <c r="AE68" s="10" t="str">
        <f t="shared" si="24"/>
        <v/>
      </c>
      <c r="AG68" s="21">
        <f t="shared" si="25"/>
        <v>64</v>
      </c>
      <c r="AH68" s="23" t="s">
        <v>8</v>
      </c>
      <c r="AI68" s="23">
        <v>1</v>
      </c>
      <c r="AJ68" s="22" t="str">
        <f t="shared" si="30"/>
        <v>UNION ALL SELECT 64,NULL,'Hilfskredit','Hilfskredit',NULL,NULL,NULL,1,0,'KGS BE',NULL</v>
      </c>
      <c r="AK68" s="22" t="str">
        <f t="shared" si="31"/>
        <v>UNION ALL SELECT 64,NULL,'Hilfskredit','Hilfskredit',NULL,NULL,NULL,1,0,'KGS BE',NULL</v>
      </c>
    </row>
    <row r="69" spans="2:37" x14ac:dyDescent="0.25">
      <c r="B69">
        <v>65</v>
      </c>
      <c r="C69" t="s">
        <v>8</v>
      </c>
      <c r="D69" t="s">
        <v>8</v>
      </c>
      <c r="E69" t="s">
        <v>8</v>
      </c>
      <c r="F69" t="s">
        <v>93</v>
      </c>
      <c r="G69" t="s">
        <v>94</v>
      </c>
      <c r="H69" t="s">
        <v>95</v>
      </c>
      <c r="J69" s="1"/>
      <c r="K69" s="1" t="s">
        <v>641</v>
      </c>
      <c r="L69" s="1" t="s">
        <v>684</v>
      </c>
      <c r="M69" s="1">
        <v>41180.825636574074</v>
      </c>
      <c r="N69" t="s">
        <v>684</v>
      </c>
      <c r="O69" s="1">
        <v>41180.825636574074</v>
      </c>
      <c r="P69" t="s">
        <v>763</v>
      </c>
      <c r="Q69" t="s">
        <v>761</v>
      </c>
      <c r="S69" s="12" t="str">
        <f t="shared" si="16"/>
        <v>NULL</v>
      </c>
      <c r="T69" s="12" t="str">
        <f t="shared" si="17"/>
        <v>'MpB, Fonds'</v>
      </c>
      <c r="U69" s="12" t="str">
        <f t="shared" si="18"/>
        <v>'Fonds für Menschen mit psychischer Behinderung'</v>
      </c>
      <c r="V69" s="12" t="str">
        <f t="shared" si="19"/>
        <v>'Behinderung: Psychische Erkrankung'</v>
      </c>
      <c r="W69" s="12" t="str">
        <f t="shared" si="20"/>
        <v>NULL</v>
      </c>
      <c r="X69" s="12" t="str">
        <f t="shared" si="21"/>
        <v>NULL</v>
      </c>
      <c r="Y69" s="12">
        <f t="shared" si="22"/>
        <v>1</v>
      </c>
      <c r="Z69" s="10">
        <f t="shared" si="23"/>
        <v>0</v>
      </c>
      <c r="AA69" s="10" t="str">
        <f t="shared" si="26"/>
        <v>KGS BE</v>
      </c>
      <c r="AB69" s="10" t="str">
        <f t="shared" si="27"/>
        <v>'KGS BE'</v>
      </c>
      <c r="AC69" s="14" t="str">
        <f t="shared" si="28"/>
        <v>'2015-01-01'</v>
      </c>
      <c r="AD69" s="10" t="str">
        <f t="shared" si="29"/>
        <v>UNION ALL SELECT NULL,'MpB, Fonds','Fonds für Menschen mit psychischer Behinderung','Behinderung: Psychische Erkrankung',NULL,NULL,1,0,'KGS BE','2015-01-01'</v>
      </c>
      <c r="AE69" s="10" t="str">
        <f t="shared" si="24"/>
        <v/>
      </c>
      <c r="AG69" s="21">
        <f t="shared" si="25"/>
        <v>65</v>
      </c>
      <c r="AH69" s="23" t="s">
        <v>8</v>
      </c>
      <c r="AI69" s="23">
        <v>1</v>
      </c>
      <c r="AJ69" s="22" t="str">
        <f t="shared" si="30"/>
        <v>UNION ALL SELECT 65,NULL,'MpB, Fonds','Fonds für Menschen mit psychischer Behinderung','Behinderung: Psychische Erkrankung',NULL,NULL,1,0,'KGS BE',NULL</v>
      </c>
      <c r="AK69" s="22" t="str">
        <f t="shared" si="31"/>
        <v>UNION ALL SELECT 65,NULL,'MpB, Fonds','Fonds für Menschen mit psychischer Behinderung','Behinderung: Psychische Erkrankung',NULL,NULL,1,0,'KGS BE',NULL</v>
      </c>
    </row>
    <row r="70" spans="2:37" x14ac:dyDescent="0.25">
      <c r="B70">
        <v>66</v>
      </c>
      <c r="C70" t="s">
        <v>8</v>
      </c>
      <c r="D70" t="s">
        <v>8</v>
      </c>
      <c r="E70" t="s">
        <v>8</v>
      </c>
      <c r="F70" t="s">
        <v>96</v>
      </c>
      <c r="G70" t="s">
        <v>96</v>
      </c>
      <c r="I70" t="s">
        <v>8</v>
      </c>
      <c r="J70" s="1" t="s">
        <v>8</v>
      </c>
      <c r="K70" s="1" t="s">
        <v>641</v>
      </c>
      <c r="L70" s="1" t="s">
        <v>684</v>
      </c>
      <c r="M70" s="1">
        <v>41180.825636574074</v>
      </c>
      <c r="N70" t="s">
        <v>684</v>
      </c>
      <c r="O70" s="1">
        <v>41180.825636574074</v>
      </c>
      <c r="P70" t="s">
        <v>764</v>
      </c>
      <c r="Q70" t="s">
        <v>761</v>
      </c>
      <c r="S70" s="12" t="str">
        <f t="shared" si="16"/>
        <v>NULL</v>
      </c>
      <c r="T70" s="12" t="str">
        <f t="shared" si="17"/>
        <v>'Patenschaften BE'</v>
      </c>
      <c r="U70" s="12" t="str">
        <f t="shared" si="18"/>
        <v>'Patenschaften BE'</v>
      </c>
      <c r="V70" s="12" t="str">
        <f t="shared" si="19"/>
        <v>NULL</v>
      </c>
      <c r="W70" s="12" t="str">
        <f t="shared" si="20"/>
        <v>NULL</v>
      </c>
      <c r="X70" s="12" t="str">
        <f t="shared" si="21"/>
        <v>NULL</v>
      </c>
      <c r="Y70" s="12">
        <f t="shared" si="22"/>
        <v>1</v>
      </c>
      <c r="Z70" s="10">
        <f t="shared" si="23"/>
        <v>0</v>
      </c>
      <c r="AA70" s="10" t="str">
        <f t="shared" si="26"/>
        <v>KGS BE</v>
      </c>
      <c r="AB70" s="10" t="str">
        <f t="shared" si="27"/>
        <v>'KGS BE'</v>
      </c>
      <c r="AC70" s="14" t="str">
        <f t="shared" si="28"/>
        <v>'2015-01-01'</v>
      </c>
      <c r="AD70" s="10" t="str">
        <f t="shared" si="29"/>
        <v>UNION ALL SELECT NULL,'Patenschaften BE','Patenschaften BE',NULL,NULL,NULL,1,0,'KGS BE','2015-01-01'</v>
      </c>
      <c r="AE70" s="10" t="str">
        <f t="shared" si="24"/>
        <v/>
      </c>
      <c r="AG70" s="21">
        <f t="shared" si="25"/>
        <v>66</v>
      </c>
      <c r="AH70" s="23" t="s">
        <v>8</v>
      </c>
      <c r="AI70" s="23">
        <v>1</v>
      </c>
      <c r="AJ70" s="22" t="str">
        <f t="shared" si="30"/>
        <v>UNION ALL SELECT 66,NULL,'Patenschaften BE','Patenschaften BE',NULL,NULL,NULL,1,0,'KGS BE',NULL</v>
      </c>
      <c r="AK70" s="22" t="str">
        <f t="shared" si="31"/>
        <v>UNION ALL SELECT 66,NULL,'Patenschaften BE','Patenschaften BE',NULL,NULL,NULL,1,0,'KGS BE',NULL</v>
      </c>
    </row>
    <row r="71" spans="2:37" x14ac:dyDescent="0.25">
      <c r="B71">
        <v>67</v>
      </c>
      <c r="C71" t="s">
        <v>8</v>
      </c>
      <c r="D71" t="s">
        <v>8</v>
      </c>
      <c r="E71" t="s">
        <v>8</v>
      </c>
      <c r="F71" t="s">
        <v>97</v>
      </c>
      <c r="G71" t="s">
        <v>97</v>
      </c>
      <c r="I71" t="s">
        <v>8</v>
      </c>
      <c r="J71" s="1" t="s">
        <v>8</v>
      </c>
      <c r="K71" s="1" t="s">
        <v>641</v>
      </c>
      <c r="L71" s="1" t="s">
        <v>684</v>
      </c>
      <c r="M71" s="1">
        <v>41180.825636574074</v>
      </c>
      <c r="N71" t="s">
        <v>684</v>
      </c>
      <c r="O71" s="1">
        <v>41180.825636574074</v>
      </c>
      <c r="P71" t="s">
        <v>765</v>
      </c>
      <c r="Q71" t="s">
        <v>761</v>
      </c>
      <c r="S71" s="12" t="str">
        <f t="shared" si="16"/>
        <v>NULL</v>
      </c>
      <c r="T71" s="12" t="str">
        <f t="shared" si="17"/>
        <v>'Rheumaliga Bern'</v>
      </c>
      <c r="U71" s="12" t="str">
        <f t="shared" si="18"/>
        <v>'Rheumaliga Bern'</v>
      </c>
      <c r="V71" s="12" t="str">
        <f t="shared" si="19"/>
        <v>NULL</v>
      </c>
      <c r="W71" s="12" t="str">
        <f t="shared" si="20"/>
        <v>NULL</v>
      </c>
      <c r="X71" s="12" t="str">
        <f t="shared" si="21"/>
        <v>NULL</v>
      </c>
      <c r="Y71" s="12">
        <f t="shared" si="22"/>
        <v>1</v>
      </c>
      <c r="Z71" s="10">
        <f t="shared" si="23"/>
        <v>0</v>
      </c>
      <c r="AA71" s="10" t="str">
        <f t="shared" si="26"/>
        <v>KGS BE</v>
      </c>
      <c r="AB71" s="10" t="str">
        <f t="shared" si="27"/>
        <v>'KGS BE'</v>
      </c>
      <c r="AC71" s="14" t="str">
        <f t="shared" si="28"/>
        <v>'2015-01-01'</v>
      </c>
      <c r="AD71" s="10" t="str">
        <f t="shared" si="29"/>
        <v>UNION ALL SELECT NULL,'Rheumaliga Bern','Rheumaliga Bern',NULL,NULL,NULL,1,0,'KGS BE','2015-01-01'</v>
      </c>
      <c r="AE71" s="10" t="str">
        <f t="shared" si="24"/>
        <v/>
      </c>
      <c r="AG71" s="21">
        <f t="shared" si="25"/>
        <v>67</v>
      </c>
      <c r="AH71" s="23" t="s">
        <v>8</v>
      </c>
      <c r="AI71" s="23">
        <v>1</v>
      </c>
      <c r="AJ71" s="22" t="str">
        <f t="shared" si="30"/>
        <v>UNION ALL SELECT 67,NULL,'Rheumaliga Bern','Rheumaliga Bern',NULL,NULL,NULL,1,0,'KGS BE',NULL</v>
      </c>
      <c r="AK71" s="22" t="str">
        <f t="shared" si="31"/>
        <v>UNION ALL SELECT 67,NULL,'Rheumaliga Bern','Rheumaliga Bern',NULL,NULL,NULL,1,0,'KGS BE',NULL</v>
      </c>
    </row>
    <row r="72" spans="2:37" x14ac:dyDescent="0.25">
      <c r="B72">
        <v>68</v>
      </c>
      <c r="C72" t="s">
        <v>8</v>
      </c>
      <c r="D72" t="s">
        <v>8</v>
      </c>
      <c r="E72" t="s">
        <v>8</v>
      </c>
      <c r="F72" t="s">
        <v>98</v>
      </c>
      <c r="G72" t="s">
        <v>98</v>
      </c>
      <c r="I72" t="s">
        <v>8</v>
      </c>
      <c r="J72" s="1" t="s">
        <v>8</v>
      </c>
      <c r="K72" s="1" t="s">
        <v>641</v>
      </c>
      <c r="L72" s="1" t="s">
        <v>684</v>
      </c>
      <c r="M72" s="1">
        <v>41180.825636574074</v>
      </c>
      <c r="N72" t="s">
        <v>684</v>
      </c>
      <c r="O72" s="1">
        <v>41180.825636574074</v>
      </c>
      <c r="P72" t="s">
        <v>766</v>
      </c>
      <c r="Q72" t="s">
        <v>761</v>
      </c>
      <c r="S72" s="12" t="str">
        <f t="shared" si="16"/>
        <v>NULL</v>
      </c>
      <c r="T72" s="12" t="str">
        <f t="shared" si="17"/>
        <v>'Rosa Roth Fonds'</v>
      </c>
      <c r="U72" s="12" t="str">
        <f t="shared" si="18"/>
        <v>'Rosa Roth Fonds'</v>
      </c>
      <c r="V72" s="12" t="str">
        <f t="shared" si="19"/>
        <v>NULL</v>
      </c>
      <c r="W72" s="12" t="str">
        <f t="shared" si="20"/>
        <v>NULL</v>
      </c>
      <c r="X72" s="12" t="str">
        <f t="shared" si="21"/>
        <v>NULL</v>
      </c>
      <c r="Y72" s="12">
        <f t="shared" si="22"/>
        <v>1</v>
      </c>
      <c r="Z72" s="10">
        <f t="shared" si="23"/>
        <v>0</v>
      </c>
      <c r="AA72" s="10" t="str">
        <f t="shared" si="26"/>
        <v>KGS BE</v>
      </c>
      <c r="AB72" s="10" t="str">
        <f t="shared" si="27"/>
        <v>'KGS BE'</v>
      </c>
      <c r="AC72" s="14" t="str">
        <f t="shared" si="28"/>
        <v>'2015-01-01'</v>
      </c>
      <c r="AD72" s="10" t="str">
        <f t="shared" si="29"/>
        <v>UNION ALL SELECT NULL,'Rosa Roth Fonds','Rosa Roth Fonds',NULL,NULL,NULL,1,0,'KGS BE','2015-01-01'</v>
      </c>
      <c r="AE72" s="10" t="str">
        <f t="shared" si="24"/>
        <v/>
      </c>
      <c r="AG72" s="21">
        <f t="shared" si="25"/>
        <v>68</v>
      </c>
      <c r="AH72" s="23" t="s">
        <v>8</v>
      </c>
      <c r="AI72" s="23">
        <v>1</v>
      </c>
      <c r="AJ72" s="22" t="str">
        <f t="shared" si="30"/>
        <v>UNION ALL SELECT 68,NULL,'Rosa Roth Fonds','Rosa Roth Fonds',NULL,NULL,NULL,1,0,'KGS BE',NULL</v>
      </c>
      <c r="AK72" s="22" t="str">
        <f t="shared" si="31"/>
        <v>UNION ALL SELECT 68,NULL,'Rosa Roth Fonds','Rosa Roth Fonds',NULL,NULL,NULL,1,0,'KGS BE',NULL</v>
      </c>
    </row>
    <row r="73" spans="2:37" x14ac:dyDescent="0.25">
      <c r="B73">
        <v>69</v>
      </c>
      <c r="C73" t="s">
        <v>8</v>
      </c>
      <c r="D73" t="s">
        <v>8</v>
      </c>
      <c r="E73" t="s">
        <v>8</v>
      </c>
      <c r="F73" t="s">
        <v>99</v>
      </c>
      <c r="G73" t="s">
        <v>100</v>
      </c>
      <c r="I73" t="s">
        <v>8</v>
      </c>
      <c r="J73" s="1" t="s">
        <v>8</v>
      </c>
      <c r="K73" s="1" t="s">
        <v>641</v>
      </c>
      <c r="L73" s="1" t="s">
        <v>684</v>
      </c>
      <c r="M73" s="1">
        <v>41180.825636574074</v>
      </c>
      <c r="N73" t="s">
        <v>684</v>
      </c>
      <c r="O73" s="1">
        <v>41180.825636574074</v>
      </c>
      <c r="P73" t="s">
        <v>767</v>
      </c>
      <c r="Q73" t="s">
        <v>768</v>
      </c>
      <c r="S73" s="12" t="str">
        <f t="shared" si="16"/>
        <v>NULL</v>
      </c>
      <c r="T73" s="12" t="str">
        <f t="shared" si="17"/>
        <v>'Familienfonds'</v>
      </c>
      <c r="U73" s="12" t="str">
        <f t="shared" si="18"/>
        <v>'Familienfonds der Pro Infirmis Aargau'</v>
      </c>
      <c r="V73" s="12" t="str">
        <f t="shared" si="19"/>
        <v>NULL</v>
      </c>
      <c r="W73" s="12" t="str">
        <f t="shared" si="20"/>
        <v>NULL</v>
      </c>
      <c r="X73" s="12" t="str">
        <f t="shared" si="21"/>
        <v>NULL</v>
      </c>
      <c r="Y73" s="12">
        <f t="shared" si="22"/>
        <v>1</v>
      </c>
      <c r="Z73" s="10">
        <f t="shared" si="23"/>
        <v>0</v>
      </c>
      <c r="AA73" s="10" t="str">
        <f t="shared" si="26"/>
        <v>KGS AG-SO</v>
      </c>
      <c r="AB73" s="10" t="str">
        <f t="shared" si="27"/>
        <v>'KGS AG-SO'</v>
      </c>
      <c r="AC73" s="14" t="str">
        <f t="shared" si="28"/>
        <v>'2015-01-01'</v>
      </c>
      <c r="AD73" s="10" t="str">
        <f t="shared" si="29"/>
        <v>UNION ALL SELECT NULL,'Familienfonds','Familienfonds der Pro Infirmis Aargau',NULL,NULL,NULL,1,0,'KGS AG-SO','2015-01-01'</v>
      </c>
      <c r="AE73" s="10" t="str">
        <f t="shared" si="24"/>
        <v/>
      </c>
      <c r="AG73" s="21">
        <f t="shared" si="25"/>
        <v>69</v>
      </c>
      <c r="AH73" s="23" t="s">
        <v>8</v>
      </c>
      <c r="AI73" s="23">
        <v>1</v>
      </c>
      <c r="AJ73" s="22" t="str">
        <f t="shared" si="30"/>
        <v>UNION ALL SELECT 69,NULL,'Familienfonds','Familienfonds der Pro Infirmis Aargau',NULL,NULL,NULL,1,0,'KGS AG-SO',NULL</v>
      </c>
      <c r="AK73" s="22" t="str">
        <f t="shared" si="31"/>
        <v>UNION ALL SELECT 69,NULL,'Familienfonds','Familienfonds der Pro Infirmis Aargau',NULL,NULL,NULL,1,0,'KGS AG-SO',NULL</v>
      </c>
    </row>
    <row r="74" spans="2:37" x14ac:dyDescent="0.25">
      <c r="B74">
        <v>70</v>
      </c>
      <c r="C74" t="s">
        <v>101</v>
      </c>
      <c r="D74" t="s">
        <v>678</v>
      </c>
      <c r="E74" t="s">
        <v>679</v>
      </c>
      <c r="F74" t="s">
        <v>1111</v>
      </c>
      <c r="G74" t="s">
        <v>1111</v>
      </c>
      <c r="I74" t="s">
        <v>8</v>
      </c>
      <c r="J74" s="1" t="s">
        <v>8</v>
      </c>
      <c r="K74" s="1" t="s">
        <v>641</v>
      </c>
      <c r="L74" s="1" t="s">
        <v>684</v>
      </c>
      <c r="M74" s="1">
        <v>41180.825636574074</v>
      </c>
      <c r="N74" t="s">
        <v>684</v>
      </c>
      <c r="O74" s="1">
        <v>41180.825636574074</v>
      </c>
      <c r="P74" t="s">
        <v>769</v>
      </c>
      <c r="Q74" t="s">
        <v>768</v>
      </c>
      <c r="S74" s="12" t="str">
        <f t="shared" si="16"/>
        <v>'FLB-Kanton AG'</v>
      </c>
      <c r="T74" s="12" t="str">
        <f t="shared" si="17"/>
        <v>'FLB Kanton AG/SO'</v>
      </c>
      <c r="U74" s="12" t="str">
        <f t="shared" si="18"/>
        <v>'FLB Kanton AG/SO'</v>
      </c>
      <c r="V74" s="12" t="str">
        <f t="shared" si="19"/>
        <v>NULL</v>
      </c>
      <c r="W74" s="12" t="str">
        <f t="shared" si="20"/>
        <v>NULL</v>
      </c>
      <c r="X74" s="12" t="str">
        <f t="shared" si="21"/>
        <v>NULL</v>
      </c>
      <c r="Y74" s="12">
        <f t="shared" si="22"/>
        <v>1</v>
      </c>
      <c r="Z74" s="10">
        <f t="shared" si="23"/>
        <v>0</v>
      </c>
      <c r="AA74" s="10" t="str">
        <f t="shared" si="26"/>
        <v>KGS AG-SO</v>
      </c>
      <c r="AB74" s="10" t="str">
        <f t="shared" si="27"/>
        <v>'KGS AG-SO'</v>
      </c>
      <c r="AC74" s="14" t="str">
        <f t="shared" si="28"/>
        <v>'2015-01-01'</v>
      </c>
      <c r="AD74" s="10" t="str">
        <f t="shared" si="29"/>
        <v>UNION ALL SELECT 'FLB-Kanton AG','FLB Kanton AG/SO','FLB Kanton AG/SO',NULL,NULL,NULL,1,0,'KGS AG-SO','2015-01-01'</v>
      </c>
      <c r="AE74" s="10" t="str">
        <f t="shared" si="24"/>
        <v/>
      </c>
      <c r="AG74" s="21">
        <f t="shared" si="25"/>
        <v>70</v>
      </c>
      <c r="AH74" s="23" t="s">
        <v>8</v>
      </c>
      <c r="AI74" s="23">
        <v>1</v>
      </c>
      <c r="AJ74" s="22" t="str">
        <f t="shared" si="30"/>
        <v>UNION ALL SELECT 70,'FLB-Kanton AG','FLB Kanton AG/SO','FLB Kanton AG/SO',NULL,NULL,NULL,1,0,'KGS AG-SO',NULL</v>
      </c>
      <c r="AK74" s="22" t="str">
        <f t="shared" si="31"/>
        <v>UNION ALL SELECT 70,'FLB-Kanton AG','FLB Kanton AG/SO','FLB Kanton AG/SO',NULL,NULL,NULL,1,0,'KGS AG-SO',NULL</v>
      </c>
    </row>
    <row r="75" spans="2:37" x14ac:dyDescent="0.25">
      <c r="B75">
        <v>71</v>
      </c>
      <c r="C75" t="s">
        <v>8</v>
      </c>
      <c r="D75" t="s">
        <v>8</v>
      </c>
      <c r="E75" t="s">
        <v>8</v>
      </c>
      <c r="F75" t="s">
        <v>1074</v>
      </c>
      <c r="G75" t="s">
        <v>1074</v>
      </c>
      <c r="I75" t="s">
        <v>8</v>
      </c>
      <c r="J75" s="1" t="s">
        <v>8</v>
      </c>
      <c r="K75" s="1" t="s">
        <v>641</v>
      </c>
      <c r="L75" s="1" t="s">
        <v>684</v>
      </c>
      <c r="M75" s="1">
        <v>41180.825636574074</v>
      </c>
      <c r="N75" t="s">
        <v>684</v>
      </c>
      <c r="O75" s="1">
        <v>41180.825636574074</v>
      </c>
      <c r="P75" t="s">
        <v>770</v>
      </c>
      <c r="Q75" t="s">
        <v>768</v>
      </c>
      <c r="S75" s="12" t="str">
        <f t="shared" si="16"/>
        <v>NULL</v>
      </c>
      <c r="T75" s="12" t="str">
        <f t="shared" si="17"/>
        <v>'Patenschaften AG/SO'</v>
      </c>
      <c r="U75" s="12" t="str">
        <f t="shared" si="18"/>
        <v>'Patenschaften AG/SO'</v>
      </c>
      <c r="V75" s="12" t="str">
        <f t="shared" si="19"/>
        <v>NULL</v>
      </c>
      <c r="W75" s="12" t="str">
        <f t="shared" si="20"/>
        <v>NULL</v>
      </c>
      <c r="X75" s="12" t="str">
        <f t="shared" si="21"/>
        <v>NULL</v>
      </c>
      <c r="Y75" s="12">
        <f t="shared" si="22"/>
        <v>1</v>
      </c>
      <c r="Z75" s="10">
        <f t="shared" si="23"/>
        <v>0</v>
      </c>
      <c r="AA75" s="10" t="str">
        <f t="shared" si="26"/>
        <v>KGS AG-SO</v>
      </c>
      <c r="AB75" s="10" t="str">
        <f t="shared" si="27"/>
        <v>'KGS AG-SO'</v>
      </c>
      <c r="AC75" s="14" t="str">
        <f t="shared" si="28"/>
        <v>'2015-01-01'</v>
      </c>
      <c r="AD75" s="10" t="str">
        <f t="shared" si="29"/>
        <v>UNION ALL SELECT NULL,'Patenschaften AG/SO','Patenschaften AG/SO',NULL,NULL,NULL,1,0,'KGS AG-SO','2015-01-01'</v>
      </c>
      <c r="AE75" s="10" t="str">
        <f t="shared" si="24"/>
        <v/>
      </c>
      <c r="AG75" s="21">
        <f t="shared" si="25"/>
        <v>71</v>
      </c>
      <c r="AH75" s="23" t="s">
        <v>8</v>
      </c>
      <c r="AI75" s="23">
        <v>1</v>
      </c>
      <c r="AJ75" s="22" t="str">
        <f t="shared" si="30"/>
        <v>UNION ALL SELECT 71,NULL,'Patenschaften AG/SO','Patenschaften AG/SO',NULL,NULL,NULL,1,0,'KGS AG-SO',NULL</v>
      </c>
      <c r="AK75" s="22" t="str">
        <f t="shared" si="31"/>
        <v>UNION ALL SELECT 71,NULL,'Patenschaften AG/SO','Patenschaften AG/SO',NULL,NULL,NULL,1,0,'KGS AG-SO',NULL</v>
      </c>
    </row>
    <row r="76" spans="2:37" s="2" customFormat="1" x14ac:dyDescent="0.25">
      <c r="C76" s="2" t="s">
        <v>1077</v>
      </c>
      <c r="D76" s="2" t="s">
        <v>1078</v>
      </c>
      <c r="E76" s="2" t="s">
        <v>1081</v>
      </c>
      <c r="F76" s="2" t="s">
        <v>1079</v>
      </c>
      <c r="G76" s="2" t="s">
        <v>1079</v>
      </c>
      <c r="J76" s="3"/>
      <c r="K76" s="19" t="s">
        <v>641</v>
      </c>
      <c r="L76" s="3"/>
      <c r="M76" s="3"/>
      <c r="O76" s="3"/>
      <c r="Q76" s="2" t="s">
        <v>1080</v>
      </c>
      <c r="R76" s="16"/>
      <c r="S76" s="12" t="str">
        <f t="shared" si="16"/>
        <v>'PAH-FLB VS'</v>
      </c>
      <c r="T76" s="12" t="str">
        <f t="shared" si="17"/>
        <v>'PAH-FLB canton VS'</v>
      </c>
      <c r="U76" s="12" t="str">
        <f t="shared" si="18"/>
        <v>'PAH-FLB canton VS'</v>
      </c>
      <c r="V76" s="12" t="str">
        <f t="shared" si="19"/>
        <v>NULL</v>
      </c>
      <c r="W76" s="12" t="str">
        <f t="shared" si="20"/>
        <v>NULL</v>
      </c>
      <c r="X76" s="12" t="str">
        <f t="shared" si="21"/>
        <v>NULL</v>
      </c>
      <c r="Y76" s="12">
        <f t="shared" si="22"/>
        <v>1</v>
      </c>
      <c r="Z76" s="10">
        <f t="shared" si="23"/>
        <v>0</v>
      </c>
      <c r="AA76" s="10" t="str">
        <f t="shared" si="26"/>
        <v>KGS VS</v>
      </c>
      <c r="AB76" s="10" t="str">
        <f t="shared" si="27"/>
        <v>'KGS VS'</v>
      </c>
      <c r="AC76" s="14" t="str">
        <f t="shared" si="28"/>
        <v>'2015-01-01'</v>
      </c>
      <c r="AD76" s="10" t="str">
        <f t="shared" si="29"/>
        <v>UNION ALL SELECT 'PAH-FLB VS','PAH-FLB canton VS','PAH-FLB canton VS',NULL,NULL,NULL,1,0,'KGS VS','2015-01-01'</v>
      </c>
      <c r="AE76" s="10" t="str">
        <f t="shared" si="24"/>
        <v>UNION ALL SELECT 'PAH-FLB VS','PAH-FLB canton VS','PAH-FLB canton VS',NULL,NULL,NULL,1,0,'KGS VS','2015-01-01'</v>
      </c>
      <c r="AF76" s="16"/>
      <c r="AG76" s="21" t="str">
        <f t="shared" si="25"/>
        <v/>
      </c>
      <c r="AH76" s="23" t="s">
        <v>8</v>
      </c>
      <c r="AI76" s="23"/>
      <c r="AJ76" s="22" t="str">
        <f t="shared" si="30"/>
        <v>UNION ALL SELECT ,'PAH-FLB VS','PAH-FLB canton VS','PAH-FLB canton VS',NULL,NULL,NULL,1,0,'KGS VS',NULL</v>
      </c>
      <c r="AK76" s="22" t="str">
        <f t="shared" si="31"/>
        <v/>
      </c>
    </row>
    <row r="77" spans="2:37" x14ac:dyDescent="0.25">
      <c r="B77">
        <v>72</v>
      </c>
      <c r="C77" t="s">
        <v>8</v>
      </c>
      <c r="D77" t="s">
        <v>8</v>
      </c>
      <c r="E77" t="s">
        <v>8</v>
      </c>
      <c r="F77" t="s">
        <v>102</v>
      </c>
      <c r="G77" t="s">
        <v>103</v>
      </c>
      <c r="H77" t="s">
        <v>104</v>
      </c>
      <c r="J77" s="1"/>
      <c r="K77" s="1" t="s">
        <v>680</v>
      </c>
      <c r="L77" s="1" t="s">
        <v>684</v>
      </c>
      <c r="M77" s="1">
        <v>41180.825636574074</v>
      </c>
      <c r="N77" t="s">
        <v>684</v>
      </c>
      <c r="O77" s="1">
        <v>41180.825636574074</v>
      </c>
      <c r="P77" t="s">
        <v>771</v>
      </c>
      <c r="Q77" t="s">
        <v>738</v>
      </c>
      <c r="S77" s="12" t="str">
        <f t="shared" si="16"/>
        <v>NULL</v>
      </c>
      <c r="T77" s="12" t="str">
        <f t="shared" si="17"/>
        <v>'à Porta-Stiftung, Dr. Stephan'</v>
      </c>
      <c r="U77" s="12" t="str">
        <f t="shared" si="18"/>
        <v>'Dr. Stephan à Porta-Stiftung'</v>
      </c>
      <c r="V77" s="12" t="str">
        <f t="shared" si="19"/>
        <v>'Unterstützung von wohltätigen und gemeinnützigen Institutionen'</v>
      </c>
      <c r="W77" s="12" t="str">
        <f t="shared" si="20"/>
        <v>NULL</v>
      </c>
      <c r="X77" s="12" t="str">
        <f t="shared" si="21"/>
        <v>NULL</v>
      </c>
      <c r="Y77" s="12">
        <f t="shared" si="22"/>
        <v>2</v>
      </c>
      <c r="Z77" s="10">
        <f t="shared" si="23"/>
        <v>0</v>
      </c>
      <c r="AA77" s="10" t="str">
        <f t="shared" si="26"/>
        <v>KGS GR</v>
      </c>
      <c r="AB77" s="10" t="str">
        <f t="shared" si="27"/>
        <v>'KGS GR'</v>
      </c>
      <c r="AC77" s="14" t="str">
        <f t="shared" si="28"/>
        <v>'2015-01-01'</v>
      </c>
      <c r="AD77" s="10" t="str">
        <f t="shared" si="29"/>
        <v>UNION ALL SELECT NULL,'à Porta-Stiftung, Dr. Stephan','Dr. Stephan à Porta-Stiftung','Unterstützung von wohltätigen und gemeinnützigen Institutionen',NULL,NULL,2,0,'KGS GR','2015-01-01'</v>
      </c>
      <c r="AE77" s="10" t="str">
        <f t="shared" si="24"/>
        <v/>
      </c>
      <c r="AG77" s="21">
        <f t="shared" si="25"/>
        <v>72</v>
      </c>
      <c r="AH77" s="23" t="s">
        <v>8</v>
      </c>
      <c r="AJ77" s="22" t="str">
        <f t="shared" si="30"/>
        <v>UNION ALL SELECT 72,NULL,'à Porta-Stiftung, Dr. Stephan','Dr. Stephan à Porta-Stiftung','Unterstützung von wohltätigen und gemeinnützigen Institutionen',NULL,NULL,2,0,'KGS GR',NULL</v>
      </c>
      <c r="AK77" s="22" t="str">
        <f t="shared" si="31"/>
        <v/>
      </c>
    </row>
    <row r="78" spans="2:37" x14ac:dyDescent="0.25">
      <c r="B78">
        <v>73</v>
      </c>
      <c r="C78" t="s">
        <v>8</v>
      </c>
      <c r="D78" t="s">
        <v>8</v>
      </c>
      <c r="E78" t="s">
        <v>8</v>
      </c>
      <c r="F78" t="s">
        <v>105</v>
      </c>
      <c r="G78" t="s">
        <v>106</v>
      </c>
      <c r="H78" t="s">
        <v>107</v>
      </c>
      <c r="J78" s="1"/>
      <c r="K78" s="1" t="s">
        <v>680</v>
      </c>
      <c r="L78" s="1" t="s">
        <v>684</v>
      </c>
      <c r="M78" s="1">
        <v>41180.825636574074</v>
      </c>
      <c r="N78" t="s">
        <v>684</v>
      </c>
      <c r="O78" s="1">
        <v>41180.825636574074</v>
      </c>
      <c r="P78" t="s">
        <v>772</v>
      </c>
      <c r="Q78" s="1" t="s">
        <v>1076</v>
      </c>
      <c r="S78" s="12" t="str">
        <f t="shared" si="16"/>
        <v>NULL</v>
      </c>
      <c r="T78" s="12" t="str">
        <f t="shared" si="17"/>
        <v>'Abraham-Stiftung, Kurt'</v>
      </c>
      <c r="U78" s="12" t="str">
        <f t="shared" si="18"/>
        <v>'Kurt Abraham-Stiftung'</v>
      </c>
      <c r="V78" s="12" t="str">
        <f t="shared" si="19"/>
        <v>'Hilfe an Körperbehinderte in der Ostschweiz. Der Zweck der Stiftung besteht im besonderen in der Unterstützung mittelloser Patienten der Gebiete Orthopädie und Querschnittlähmung, von geistig Behinderten.'</v>
      </c>
      <c r="W78" s="12" t="str">
        <f t="shared" si="20"/>
        <v>NULL</v>
      </c>
      <c r="X78" s="12" t="str">
        <f t="shared" si="21"/>
        <v>NULL</v>
      </c>
      <c r="Y78" s="12">
        <f t="shared" si="22"/>
        <v>2</v>
      </c>
      <c r="Z78" s="10">
        <f t="shared" si="23"/>
        <v>1</v>
      </c>
      <c r="AA78" s="10" t="str">
        <f t="shared" si="26"/>
        <v>HS Zürich</v>
      </c>
      <c r="AB78" s="10" t="str">
        <f t="shared" si="27"/>
        <v>'HS Zürich'</v>
      </c>
      <c r="AC78" s="14" t="str">
        <f t="shared" si="28"/>
        <v>'2015-01-01'</v>
      </c>
      <c r="AD78" s="10" t="str">
        <f t="shared" si="29"/>
        <v>UNION ALL SELECT NULL,'Abraham-Stiftung, Kurt','Kurt Abraham-Stiftung','Hilfe an Körperbehinderte in der Ostschweiz. Der Zweck der Stiftung besteht im besonderen in der Unterstützung mittelloser Patienten der Gebiete Orthopädie und Querschnittlähmung, von geistig Behinderten.',NULL,NULL,2,1,'HS Zürich','2015-01-01'</v>
      </c>
      <c r="AE78" s="10" t="str">
        <f t="shared" si="24"/>
        <v/>
      </c>
      <c r="AG78" s="21">
        <f t="shared" si="25"/>
        <v>73</v>
      </c>
      <c r="AH78" s="23" t="s">
        <v>8</v>
      </c>
      <c r="AJ78" s="22" t="str">
        <f t="shared" si="30"/>
        <v>UNION ALL SELECT 73,NULL,'Abraham-Stiftung, Kurt','Kurt Abraham-Stiftung','Hilfe an Körperbehinderte in der Ostschweiz. Der Zweck der Stiftung besteht im besonderen in der Unterstützung mittelloser Patienten der Gebiete Orthopädie und Querschnittlähmung, von geistig Behinderten.',NULL,NULL,2,1,'HS Zürich',NULL</v>
      </c>
      <c r="AK78" s="22" t="str">
        <f t="shared" si="31"/>
        <v/>
      </c>
    </row>
    <row r="79" spans="2:37" x14ac:dyDescent="0.25">
      <c r="B79">
        <v>74</v>
      </c>
      <c r="C79" t="s">
        <v>8</v>
      </c>
      <c r="D79" t="s">
        <v>8</v>
      </c>
      <c r="E79" t="s">
        <v>8</v>
      </c>
      <c r="F79" t="s">
        <v>108</v>
      </c>
      <c r="G79" t="s">
        <v>108</v>
      </c>
      <c r="H79" t="s">
        <v>109</v>
      </c>
      <c r="J79" s="1"/>
      <c r="K79" s="1" t="s">
        <v>680</v>
      </c>
      <c r="L79" s="1" t="s">
        <v>684</v>
      </c>
      <c r="M79" s="1">
        <v>41180.825636574074</v>
      </c>
      <c r="N79" t="s">
        <v>684</v>
      </c>
      <c r="O79" s="1">
        <v>41180.825636574074</v>
      </c>
      <c r="P79" t="s">
        <v>773</v>
      </c>
      <c r="Q79" t="s">
        <v>1076</v>
      </c>
      <c r="S79" s="12" t="str">
        <f t="shared" si="16"/>
        <v>NULL</v>
      </c>
      <c r="T79" s="12" t="str">
        <f t="shared" si="17"/>
        <v>'Aladdin-Stiftung'</v>
      </c>
      <c r="U79" s="12" t="str">
        <f t="shared" si="18"/>
        <v>'Aladdin-Stiftung'</v>
      </c>
      <c r="V79" s="12" t="str">
        <f t="shared" si="19"/>
        <v>'Familien mit schwerkranken und behinderten Kindern'</v>
      </c>
      <c r="W79" s="12" t="str">
        <f t="shared" si="20"/>
        <v>NULL</v>
      </c>
      <c r="X79" s="12" t="str">
        <f t="shared" si="21"/>
        <v>NULL</v>
      </c>
      <c r="Y79" s="12">
        <f t="shared" si="22"/>
        <v>2</v>
      </c>
      <c r="Z79" s="10">
        <f t="shared" si="23"/>
        <v>1</v>
      </c>
      <c r="AA79" s="10" t="str">
        <f t="shared" si="26"/>
        <v>HS Zürich</v>
      </c>
      <c r="AB79" s="10" t="str">
        <f t="shared" si="27"/>
        <v>'HS Zürich'</v>
      </c>
      <c r="AC79" s="14" t="str">
        <f t="shared" si="28"/>
        <v>'2015-01-01'</v>
      </c>
      <c r="AD79" s="10" t="str">
        <f t="shared" si="29"/>
        <v>UNION ALL SELECT NULL,'Aladdin-Stiftung','Aladdin-Stiftung','Familien mit schwerkranken und behinderten Kindern',NULL,NULL,2,1,'HS Zürich','2015-01-01'</v>
      </c>
      <c r="AE79" s="10" t="str">
        <f t="shared" si="24"/>
        <v/>
      </c>
      <c r="AG79" s="21">
        <f t="shared" si="25"/>
        <v>74</v>
      </c>
      <c r="AH79" s="23" t="s">
        <v>8</v>
      </c>
      <c r="AJ79" s="22" t="str">
        <f t="shared" si="30"/>
        <v>UNION ALL SELECT 74,NULL,'Aladdin-Stiftung','Aladdin-Stiftung','Familien mit schwerkranken und behinderten Kindern',NULL,NULL,2,1,'HS Zürich',NULL</v>
      </c>
      <c r="AK79" s="22" t="str">
        <f t="shared" si="31"/>
        <v/>
      </c>
    </row>
    <row r="80" spans="2:37" x14ac:dyDescent="0.25">
      <c r="B80">
        <v>75</v>
      </c>
      <c r="C80" t="s">
        <v>8</v>
      </c>
      <c r="D80" t="s">
        <v>8</v>
      </c>
      <c r="E80" t="s">
        <v>8</v>
      </c>
      <c r="F80" t="s">
        <v>110</v>
      </c>
      <c r="G80" t="s">
        <v>111</v>
      </c>
      <c r="H80" t="s">
        <v>112</v>
      </c>
      <c r="J80" s="1"/>
      <c r="K80" s="1" t="s">
        <v>680</v>
      </c>
      <c r="L80" s="1" t="s">
        <v>684</v>
      </c>
      <c r="M80" s="1">
        <v>41180.825636574074</v>
      </c>
      <c r="N80" t="s">
        <v>684</v>
      </c>
      <c r="O80" s="1">
        <v>41180.825636574074</v>
      </c>
      <c r="P80" t="s">
        <v>774</v>
      </c>
      <c r="Q80" t="s">
        <v>1076</v>
      </c>
      <c r="S80" s="12" t="str">
        <f t="shared" si="16"/>
        <v>NULL</v>
      </c>
      <c r="T80" s="12" t="str">
        <f t="shared" si="17"/>
        <v>'Albisser-Stiftung, H.P.'</v>
      </c>
      <c r="U80" s="12" t="str">
        <f t="shared" si="18"/>
        <v>'H.P. Albisser-Stiftung'</v>
      </c>
      <c r="V80" s="12" t="str">
        <f t="shared" si="19"/>
        <v>'Kommunikationsmittel für körperlich und geistig Behinderte'</v>
      </c>
      <c r="W80" s="12" t="str">
        <f t="shared" si="20"/>
        <v>NULL</v>
      </c>
      <c r="X80" s="12" t="str">
        <f t="shared" si="21"/>
        <v>NULL</v>
      </c>
      <c r="Y80" s="12">
        <f t="shared" si="22"/>
        <v>2</v>
      </c>
      <c r="Z80" s="10">
        <f t="shared" si="23"/>
        <v>1</v>
      </c>
      <c r="AA80" s="10" t="str">
        <f t="shared" si="26"/>
        <v>HS Zürich</v>
      </c>
      <c r="AB80" s="10" t="str">
        <f t="shared" si="27"/>
        <v>'HS Zürich'</v>
      </c>
      <c r="AC80" s="14" t="str">
        <f t="shared" si="28"/>
        <v>'2015-01-01'</v>
      </c>
      <c r="AD80" s="10" t="str">
        <f t="shared" si="29"/>
        <v>UNION ALL SELECT NULL,'Albisser-Stiftung, H.P.','H.P. Albisser-Stiftung','Kommunikationsmittel für körperlich und geistig Behinderte',NULL,NULL,2,1,'HS Zürich','2015-01-01'</v>
      </c>
      <c r="AE80" s="10" t="str">
        <f t="shared" si="24"/>
        <v/>
      </c>
      <c r="AG80" s="21">
        <f t="shared" si="25"/>
        <v>75</v>
      </c>
      <c r="AH80" s="23" t="s">
        <v>8</v>
      </c>
      <c r="AJ80" s="22" t="str">
        <f t="shared" si="30"/>
        <v>UNION ALL SELECT 75,NULL,'Albisser-Stiftung, H.P.','H.P. Albisser-Stiftung','Kommunikationsmittel für körperlich und geistig Behinderte',NULL,NULL,2,1,'HS Zürich',NULL</v>
      </c>
      <c r="AK80" s="22" t="str">
        <f t="shared" si="31"/>
        <v/>
      </c>
    </row>
    <row r="81" spans="2:37" x14ac:dyDescent="0.25">
      <c r="B81">
        <v>76</v>
      </c>
      <c r="C81" t="s">
        <v>8</v>
      </c>
      <c r="D81" t="s">
        <v>8</v>
      </c>
      <c r="E81" t="s">
        <v>8</v>
      </c>
      <c r="F81" t="s">
        <v>113</v>
      </c>
      <c r="G81" t="s">
        <v>113</v>
      </c>
      <c r="H81" t="s">
        <v>114</v>
      </c>
      <c r="J81" s="1"/>
      <c r="K81" s="1" t="s">
        <v>680</v>
      </c>
      <c r="L81" s="1" t="s">
        <v>684</v>
      </c>
      <c r="M81" s="1">
        <v>41180.825636574074</v>
      </c>
      <c r="N81" t="s">
        <v>684</v>
      </c>
      <c r="O81" s="1">
        <v>41180.825636574074</v>
      </c>
      <c r="P81" t="s">
        <v>775</v>
      </c>
      <c r="Q81" t="s">
        <v>768</v>
      </c>
      <c r="S81" s="12" t="str">
        <f t="shared" si="16"/>
        <v>NULL</v>
      </c>
      <c r="T81" s="12" t="str">
        <f t="shared" si="17"/>
        <v>'Anker Verein für Psychisch Kranke Aargau'</v>
      </c>
      <c r="U81" s="12" t="str">
        <f t="shared" si="18"/>
        <v>'Anker Verein für Psychisch Kranke Aargau'</v>
      </c>
      <c r="V81" s="12" t="str">
        <f t="shared" si="19"/>
        <v>'Unterstützung und Koordination aller Bestrebungen und Projekte zur gesellschaftlichen und  beruflichen Integration v. Menschein mit einer psychischen Krankheit oder Behinderung'</v>
      </c>
      <c r="W81" s="12" t="str">
        <f t="shared" si="20"/>
        <v>NULL</v>
      </c>
      <c r="X81" s="12" t="str">
        <f t="shared" si="21"/>
        <v>NULL</v>
      </c>
      <c r="Y81" s="12">
        <f t="shared" si="22"/>
        <v>2</v>
      </c>
      <c r="Z81" s="10">
        <f t="shared" si="23"/>
        <v>0</v>
      </c>
      <c r="AA81" s="10" t="str">
        <f t="shared" si="26"/>
        <v>KGS AG-SO</v>
      </c>
      <c r="AB81" s="10" t="str">
        <f t="shared" si="27"/>
        <v>'KGS AG-SO'</v>
      </c>
      <c r="AC81" s="14" t="str">
        <f t="shared" si="28"/>
        <v>'2015-01-01'</v>
      </c>
      <c r="AD81" s="10" t="str">
        <f t="shared" si="29"/>
        <v>UNION ALL SELECT NULL,'Anker Verein für Psychisch Kranke Aargau','Anker Verein für Psychisch Kranke Aargau','Unterstützung und Koordination aller Bestrebungen und Projekte zur gesellschaftlichen und  beruflichen Integration v. Menschein mit einer psychischen Krankheit oder Behinderung',NULL,NULL,2,0,'KGS AG-SO','2015-01-01'</v>
      </c>
      <c r="AE81" s="10" t="str">
        <f t="shared" si="24"/>
        <v/>
      </c>
      <c r="AG81" s="21">
        <f t="shared" si="25"/>
        <v>76</v>
      </c>
      <c r="AH81" s="23" t="s">
        <v>8</v>
      </c>
      <c r="AJ81" s="22" t="str">
        <f t="shared" si="30"/>
        <v>UNION ALL SELECT 76,NULL,'Anker Verein für Psychisch Kranke Aargau','Anker Verein für Psychisch Kranke Aargau','Unterstützung und Koordination aller Bestrebungen und Projekte zur gesellschaftlichen und  beruflichen Integration v. Menschein mit einer psychischen Krankheit oder Behinderung',NULL,NULL,2,0,'KGS AG-SO',NULL</v>
      </c>
      <c r="AK81" s="22" t="str">
        <f t="shared" si="31"/>
        <v/>
      </c>
    </row>
    <row r="82" spans="2:37" x14ac:dyDescent="0.25">
      <c r="B82">
        <v>77</v>
      </c>
      <c r="C82" t="s">
        <v>8</v>
      </c>
      <c r="D82" t="s">
        <v>8</v>
      </c>
      <c r="E82" t="s">
        <v>8</v>
      </c>
      <c r="F82" t="s">
        <v>115</v>
      </c>
      <c r="G82" t="s">
        <v>116</v>
      </c>
      <c r="I82" t="s">
        <v>776</v>
      </c>
      <c r="J82" s="1"/>
      <c r="K82" s="1" t="s">
        <v>680</v>
      </c>
      <c r="L82" s="1" t="s">
        <v>684</v>
      </c>
      <c r="M82" s="1">
        <v>41180.825636574074</v>
      </c>
      <c r="N82" t="s">
        <v>684</v>
      </c>
      <c r="O82" s="1">
        <v>41180.825636574074</v>
      </c>
      <c r="P82" t="s">
        <v>777</v>
      </c>
      <c r="Q82" t="s">
        <v>746</v>
      </c>
      <c r="S82" s="12" t="str">
        <f t="shared" si="16"/>
        <v>NULL</v>
      </c>
      <c r="T82" s="12" t="str">
        <f t="shared" si="17"/>
        <v>'Appuis aux Ainés, association'</v>
      </c>
      <c r="U82" s="12" t="str">
        <f t="shared" si="18"/>
        <v>'Association Appuis aux Ainés'</v>
      </c>
      <c r="V82" s="12" t="str">
        <f t="shared" si="19"/>
        <v>NULL</v>
      </c>
      <c r="W82" s="12" t="str">
        <f t="shared" si="20"/>
        <v>'personnes de plus de 60 ans ou en préretraite, suisse ou permis C, revenus modestes'</v>
      </c>
      <c r="X82" s="12" t="str">
        <f t="shared" si="21"/>
        <v>NULL</v>
      </c>
      <c r="Y82" s="12">
        <f t="shared" si="22"/>
        <v>2</v>
      </c>
      <c r="Z82" s="10">
        <f t="shared" si="23"/>
        <v>0</v>
      </c>
      <c r="AA82" s="10" t="str">
        <f t="shared" si="26"/>
        <v>DCN GE</v>
      </c>
      <c r="AB82" s="10" t="str">
        <f t="shared" si="27"/>
        <v>'DCN GE'</v>
      </c>
      <c r="AC82" s="14" t="str">
        <f t="shared" si="28"/>
        <v>'2015-01-01'</v>
      </c>
      <c r="AD82" s="10" t="str">
        <f t="shared" si="29"/>
        <v>UNION ALL SELECT NULL,'Appuis aux Ainés, association','Association Appuis aux Ainés',NULL,'personnes de plus de 60 ans ou en préretraite, suisse ou permis C, revenus modestes',NULL,2,0,'DCN GE','2015-01-01'</v>
      </c>
      <c r="AE82" s="10" t="str">
        <f t="shared" si="24"/>
        <v/>
      </c>
      <c r="AG82" s="21">
        <f t="shared" si="25"/>
        <v>77</v>
      </c>
      <c r="AH82" s="23" t="s">
        <v>8</v>
      </c>
      <c r="AJ82" s="22" t="str">
        <f t="shared" si="30"/>
        <v>UNION ALL SELECT 77,NULL,'Appuis aux Ainés, association','Association Appuis aux Ainés',NULL,'personnes de plus de 60 ans ou en préretraite, suisse ou permis C, revenus modestes',NULL,2,0,'DCN GE',NULL</v>
      </c>
      <c r="AK82" s="22" t="str">
        <f t="shared" si="31"/>
        <v/>
      </c>
    </row>
    <row r="83" spans="2:37" x14ac:dyDescent="0.25">
      <c r="B83">
        <v>78</v>
      </c>
      <c r="C83" t="s">
        <v>8</v>
      </c>
      <c r="D83" t="s">
        <v>8</v>
      </c>
      <c r="E83" t="s">
        <v>8</v>
      </c>
      <c r="F83" t="s">
        <v>117</v>
      </c>
      <c r="G83" t="s">
        <v>118</v>
      </c>
      <c r="I83" t="s">
        <v>778</v>
      </c>
      <c r="J83" s="1"/>
      <c r="K83" s="1" t="s">
        <v>680</v>
      </c>
      <c r="L83" s="1" t="s">
        <v>684</v>
      </c>
      <c r="M83" s="1">
        <v>41180.825636574074</v>
      </c>
      <c r="N83" t="s">
        <v>684</v>
      </c>
      <c r="O83" s="1">
        <v>41180.825636574074</v>
      </c>
      <c r="P83" t="s">
        <v>779</v>
      </c>
      <c r="Q83" t="s">
        <v>780</v>
      </c>
      <c r="S83" s="12" t="str">
        <f t="shared" si="16"/>
        <v>NULL</v>
      </c>
      <c r="T83" s="12" t="str">
        <f t="shared" si="17"/>
        <v>'ASRIM'</v>
      </c>
      <c r="U83" s="12" t="str">
        <f t="shared" si="18"/>
        <v>'Association de la Suisse Romande et italienne contre les Myopathies'</v>
      </c>
      <c r="V83" s="12" t="str">
        <f t="shared" si="19"/>
        <v>NULL</v>
      </c>
      <c r="W83" s="12" t="str">
        <f t="shared" si="20"/>
        <v>'maladies neuromusculaires'</v>
      </c>
      <c r="X83" s="12" t="str">
        <f t="shared" si="21"/>
        <v>NULL</v>
      </c>
      <c r="Y83" s="12">
        <f t="shared" si="22"/>
        <v>2</v>
      </c>
      <c r="Z83" s="10">
        <f t="shared" si="23"/>
        <v>0</v>
      </c>
      <c r="AA83" s="10" t="str">
        <f t="shared" si="26"/>
        <v>DCN GE,DCN VD,DCN FR,DCN JU-NE,DCN Jura,KGS BE,DCN TI</v>
      </c>
      <c r="AB83" s="10" t="str">
        <f t="shared" si="27"/>
        <v>'DCN GE,DCN VD,DCN FR,DCN JU-NE,DCN Jura,KGS BE,DCN TI'</v>
      </c>
      <c r="AC83" s="14" t="str">
        <f t="shared" si="28"/>
        <v>'2015-01-01'</v>
      </c>
      <c r="AD83" s="10" t="str">
        <f t="shared" si="29"/>
        <v>UNION ALL SELECT NULL,'ASRIM','Association de la Suisse Romande et italienne contre les Myopathies',NULL,'maladies neuromusculaires',NULL,2,0,'DCN GE,DCN VD,DCN FR,DCN JU-NE,DCN Jura,KGS BE,DCN TI','2015-01-01'</v>
      </c>
      <c r="AE83" s="10" t="str">
        <f t="shared" si="24"/>
        <v/>
      </c>
      <c r="AG83" s="21">
        <f t="shared" si="25"/>
        <v>78</v>
      </c>
      <c r="AH83" s="23" t="s">
        <v>8</v>
      </c>
      <c r="AJ83" s="22" t="str">
        <f t="shared" si="30"/>
        <v>UNION ALL SELECT 78,NULL,'ASRIM','Association de la Suisse Romande et italienne contre les Myopathies',NULL,'maladies neuromusculaires',NULL,2,0,'DCN GE,DCN VD,DCN FR,DCN JU-NE,DCN Jura,KGS BE,DCN TI',NULL</v>
      </c>
      <c r="AK83" s="22" t="str">
        <f t="shared" si="31"/>
        <v/>
      </c>
    </row>
    <row r="84" spans="2:37" x14ac:dyDescent="0.25">
      <c r="B84">
        <v>79</v>
      </c>
      <c r="C84" t="s">
        <v>8</v>
      </c>
      <c r="D84" t="s">
        <v>8</v>
      </c>
      <c r="E84" t="s">
        <v>8</v>
      </c>
      <c r="F84" t="s">
        <v>119</v>
      </c>
      <c r="G84" t="s">
        <v>120</v>
      </c>
      <c r="I84" t="s">
        <v>8</v>
      </c>
      <c r="J84" s="1" t="s">
        <v>8</v>
      </c>
      <c r="K84" s="1" t="s">
        <v>680</v>
      </c>
      <c r="L84" s="1" t="s">
        <v>684</v>
      </c>
      <c r="M84" s="1">
        <v>41180.825636574074</v>
      </c>
      <c r="N84" t="s">
        <v>684</v>
      </c>
      <c r="O84" s="1">
        <v>41180.825636574074</v>
      </c>
      <c r="P84" t="s">
        <v>781</v>
      </c>
      <c r="Q84" t="s">
        <v>754</v>
      </c>
      <c r="S84" s="12" t="str">
        <f t="shared" si="16"/>
        <v>NULL</v>
      </c>
      <c r="T84" s="12" t="str">
        <f t="shared" si="17"/>
        <v>'Aubry-Kappeler-Stiftung, Louise'</v>
      </c>
      <c r="U84" s="12" t="str">
        <f t="shared" si="18"/>
        <v>'Louise Aubry-Kappeler-Stiftung'</v>
      </c>
      <c r="V84" s="12" t="str">
        <f t="shared" si="19"/>
        <v>NULL</v>
      </c>
      <c r="W84" s="12" t="str">
        <f t="shared" si="20"/>
        <v>NULL</v>
      </c>
      <c r="X84" s="12" t="str">
        <f t="shared" si="21"/>
        <v>NULL</v>
      </c>
      <c r="Y84" s="12">
        <f t="shared" si="22"/>
        <v>2</v>
      </c>
      <c r="Z84" s="10">
        <f t="shared" si="23"/>
        <v>0</v>
      </c>
      <c r="AA84" s="10" t="str">
        <f t="shared" si="26"/>
        <v>KGS BS</v>
      </c>
      <c r="AB84" s="10" t="str">
        <f t="shared" si="27"/>
        <v>'KGS BS'</v>
      </c>
      <c r="AC84" s="14" t="str">
        <f t="shared" si="28"/>
        <v>'2015-01-01'</v>
      </c>
      <c r="AD84" s="10" t="str">
        <f t="shared" si="29"/>
        <v>UNION ALL SELECT NULL,'Aubry-Kappeler-Stiftung, Louise','Louise Aubry-Kappeler-Stiftung',NULL,NULL,NULL,2,0,'KGS BS','2015-01-01'</v>
      </c>
      <c r="AE84" s="10" t="str">
        <f t="shared" si="24"/>
        <v/>
      </c>
      <c r="AG84" s="21">
        <f t="shared" si="25"/>
        <v>79</v>
      </c>
      <c r="AH84" s="23" t="s">
        <v>8</v>
      </c>
      <c r="AJ84" s="22" t="str">
        <f t="shared" si="30"/>
        <v>UNION ALL SELECT 79,NULL,'Aubry-Kappeler-Stiftung, Louise','Louise Aubry-Kappeler-Stiftung',NULL,NULL,NULL,2,0,'KGS BS',NULL</v>
      </c>
      <c r="AK84" s="22" t="str">
        <f t="shared" si="31"/>
        <v/>
      </c>
    </row>
    <row r="85" spans="2:37" x14ac:dyDescent="0.25">
      <c r="B85">
        <v>80</v>
      </c>
      <c r="C85" t="s">
        <v>8</v>
      </c>
      <c r="D85" t="s">
        <v>8</v>
      </c>
      <c r="E85" t="s">
        <v>8</v>
      </c>
      <c r="F85" t="s">
        <v>121</v>
      </c>
      <c r="G85" t="s">
        <v>122</v>
      </c>
      <c r="H85" t="s">
        <v>123</v>
      </c>
      <c r="J85" s="1"/>
      <c r="K85" s="1" t="s">
        <v>680</v>
      </c>
      <c r="L85" s="1" t="s">
        <v>684</v>
      </c>
      <c r="M85" s="1">
        <v>41180.825636574074</v>
      </c>
      <c r="N85" t="s">
        <v>684</v>
      </c>
      <c r="O85" s="1">
        <v>41180.825636574074</v>
      </c>
      <c r="P85" t="s">
        <v>782</v>
      </c>
      <c r="Q85" t="s">
        <v>1076</v>
      </c>
      <c r="S85" s="12" t="str">
        <f t="shared" si="16"/>
        <v>NULL</v>
      </c>
      <c r="T85" s="12" t="str">
        <f t="shared" si="17"/>
        <v>'Autismus, Stiftung'</v>
      </c>
      <c r="U85" s="12" t="str">
        <f t="shared" si="18"/>
        <v>'Stiftung Autismus'</v>
      </c>
      <c r="V85" s="12" t="str">
        <f t="shared" si="19"/>
        <v>'Behinderung: Autismus. Ferien, Therapie, Einzelhilfe.'</v>
      </c>
      <c r="W85" s="12" t="str">
        <f t="shared" si="20"/>
        <v>NULL</v>
      </c>
      <c r="X85" s="12" t="str">
        <f t="shared" si="21"/>
        <v>NULL</v>
      </c>
      <c r="Y85" s="12">
        <f t="shared" si="22"/>
        <v>2</v>
      </c>
      <c r="Z85" s="10">
        <f t="shared" si="23"/>
        <v>1</v>
      </c>
      <c r="AA85" s="10" t="str">
        <f t="shared" si="26"/>
        <v>HS Zürich</v>
      </c>
      <c r="AB85" s="10" t="str">
        <f t="shared" si="27"/>
        <v>'HS Zürich'</v>
      </c>
      <c r="AC85" s="14" t="str">
        <f t="shared" si="28"/>
        <v>'2015-01-01'</v>
      </c>
      <c r="AD85" s="10" t="str">
        <f t="shared" si="29"/>
        <v>UNION ALL SELECT NULL,'Autismus, Stiftung','Stiftung Autismus','Behinderung: Autismus. Ferien, Therapie, Einzelhilfe.',NULL,NULL,2,1,'HS Zürich','2015-01-01'</v>
      </c>
      <c r="AE85" s="10" t="str">
        <f t="shared" si="24"/>
        <v/>
      </c>
      <c r="AG85" s="21">
        <f t="shared" si="25"/>
        <v>80</v>
      </c>
      <c r="AH85" s="23" t="s">
        <v>8</v>
      </c>
      <c r="AJ85" s="22" t="str">
        <f t="shared" si="30"/>
        <v>UNION ALL SELECT 80,NULL,'Autismus, Stiftung','Stiftung Autismus','Behinderung: Autismus. Ferien, Therapie, Einzelhilfe.',NULL,NULL,2,1,'HS Zürich',NULL</v>
      </c>
      <c r="AK85" s="22" t="str">
        <f t="shared" si="31"/>
        <v/>
      </c>
    </row>
    <row r="86" spans="2:37" x14ac:dyDescent="0.25">
      <c r="B86">
        <v>81</v>
      </c>
      <c r="C86" t="s">
        <v>8</v>
      </c>
      <c r="D86" t="s">
        <v>8</v>
      </c>
      <c r="E86" t="s">
        <v>8</v>
      </c>
      <c r="F86" t="s">
        <v>124</v>
      </c>
      <c r="G86" t="s">
        <v>125</v>
      </c>
      <c r="I86" t="s">
        <v>783</v>
      </c>
      <c r="J86" s="1"/>
      <c r="K86" s="1" t="s">
        <v>680</v>
      </c>
      <c r="L86" s="1" t="s">
        <v>684</v>
      </c>
      <c r="M86" s="1">
        <v>41180.825636574074</v>
      </c>
      <c r="N86" t="s">
        <v>684</v>
      </c>
      <c r="O86" s="1">
        <v>41180.825636574074</v>
      </c>
      <c r="P86" t="s">
        <v>784</v>
      </c>
      <c r="Q86" t="s">
        <v>746</v>
      </c>
      <c r="S86" s="12" t="str">
        <f t="shared" si="16"/>
        <v>NULL</v>
      </c>
      <c r="T86" s="12" t="str">
        <f t="shared" si="17"/>
        <v>'Barbour, fondation'</v>
      </c>
      <c r="U86" s="12" t="str">
        <f t="shared" si="18"/>
        <v>'Fondation Barbour'</v>
      </c>
      <c r="V86" s="12" t="str">
        <f t="shared" si="19"/>
        <v>NULL</v>
      </c>
      <c r="W86" s="12" t="str">
        <f t="shared" si="20"/>
        <v>'aide pour les personnes de conditions modestes, formation pour les jeunes'</v>
      </c>
      <c r="X86" s="12" t="str">
        <f t="shared" si="21"/>
        <v>NULL</v>
      </c>
      <c r="Y86" s="12">
        <f t="shared" si="22"/>
        <v>2</v>
      </c>
      <c r="Z86" s="10">
        <f t="shared" si="23"/>
        <v>0</v>
      </c>
      <c r="AA86" s="10" t="str">
        <f t="shared" si="26"/>
        <v>DCN GE</v>
      </c>
      <c r="AB86" s="10" t="str">
        <f t="shared" si="27"/>
        <v>'DCN GE'</v>
      </c>
      <c r="AC86" s="14" t="str">
        <f t="shared" si="28"/>
        <v>'2015-01-01'</v>
      </c>
      <c r="AD86" s="10" t="str">
        <f t="shared" si="29"/>
        <v>UNION ALL SELECT NULL,'Barbour, fondation','Fondation Barbour',NULL,'aide pour les personnes de conditions modestes, formation pour les jeunes',NULL,2,0,'DCN GE','2015-01-01'</v>
      </c>
      <c r="AE86" s="10" t="str">
        <f t="shared" si="24"/>
        <v/>
      </c>
      <c r="AG86" s="21">
        <f t="shared" si="25"/>
        <v>81</v>
      </c>
      <c r="AH86" s="23" t="s">
        <v>8</v>
      </c>
      <c r="AJ86" s="22" t="str">
        <f t="shared" si="30"/>
        <v>UNION ALL SELECT 81,NULL,'Barbour, fondation','Fondation Barbour',NULL,'aide pour les personnes de conditions modestes, formation pour les jeunes',NULL,2,0,'DCN GE',NULL</v>
      </c>
      <c r="AK86" s="22" t="str">
        <f t="shared" si="31"/>
        <v/>
      </c>
    </row>
    <row r="87" spans="2:37" x14ac:dyDescent="0.25">
      <c r="B87">
        <v>82</v>
      </c>
      <c r="C87" t="s">
        <v>8</v>
      </c>
      <c r="D87" t="s">
        <v>8</v>
      </c>
      <c r="E87" t="s">
        <v>8</v>
      </c>
      <c r="F87" t="s">
        <v>126</v>
      </c>
      <c r="G87" t="s">
        <v>127</v>
      </c>
      <c r="I87" t="s">
        <v>8</v>
      </c>
      <c r="J87" s="1" t="s">
        <v>8</v>
      </c>
      <c r="K87" s="1" t="s">
        <v>680</v>
      </c>
      <c r="L87" s="1" t="s">
        <v>684</v>
      </c>
      <c r="M87" s="1">
        <v>41180.825636574074</v>
      </c>
      <c r="N87" t="s">
        <v>684</v>
      </c>
      <c r="O87" s="1">
        <v>41180.825636574074</v>
      </c>
      <c r="P87" t="s">
        <v>785</v>
      </c>
      <c r="Q87" t="s">
        <v>754</v>
      </c>
      <c r="S87" s="12" t="str">
        <f t="shared" si="16"/>
        <v>NULL</v>
      </c>
      <c r="T87" s="12" t="str">
        <f t="shared" si="17"/>
        <v>'Barell-Stiftung, C.'</v>
      </c>
      <c r="U87" s="12" t="str">
        <f t="shared" si="18"/>
        <v>'C. Barell-Stiftung'</v>
      </c>
      <c r="V87" s="12" t="str">
        <f t="shared" si="19"/>
        <v>NULL</v>
      </c>
      <c r="W87" s="12" t="str">
        <f t="shared" si="20"/>
        <v>NULL</v>
      </c>
      <c r="X87" s="12" t="str">
        <f t="shared" si="21"/>
        <v>NULL</v>
      </c>
      <c r="Y87" s="12">
        <f t="shared" si="22"/>
        <v>2</v>
      </c>
      <c r="Z87" s="10">
        <f t="shared" si="23"/>
        <v>0</v>
      </c>
      <c r="AA87" s="10" t="str">
        <f t="shared" si="26"/>
        <v>KGS BS</v>
      </c>
      <c r="AB87" s="10" t="str">
        <f t="shared" si="27"/>
        <v>'KGS BS'</v>
      </c>
      <c r="AC87" s="14" t="str">
        <f t="shared" si="28"/>
        <v>'2015-01-01'</v>
      </c>
      <c r="AD87" s="10" t="str">
        <f t="shared" si="29"/>
        <v>UNION ALL SELECT NULL,'Barell-Stiftung, C.','C. Barell-Stiftung',NULL,NULL,NULL,2,0,'KGS BS','2015-01-01'</v>
      </c>
      <c r="AE87" s="10" t="str">
        <f t="shared" si="24"/>
        <v/>
      </c>
      <c r="AG87" s="21">
        <f t="shared" si="25"/>
        <v>82</v>
      </c>
      <c r="AH87" s="23" t="s">
        <v>8</v>
      </c>
      <c r="AJ87" s="22" t="str">
        <f t="shared" si="30"/>
        <v>UNION ALL SELECT 82,NULL,'Barell-Stiftung, C.','C. Barell-Stiftung',NULL,NULL,NULL,2,0,'KGS BS',NULL</v>
      </c>
      <c r="AK87" s="22" t="str">
        <f t="shared" si="31"/>
        <v/>
      </c>
    </row>
    <row r="88" spans="2:37" x14ac:dyDescent="0.25">
      <c r="B88">
        <v>83</v>
      </c>
      <c r="C88" t="s">
        <v>8</v>
      </c>
      <c r="D88" t="s">
        <v>8</v>
      </c>
      <c r="E88" t="s">
        <v>8</v>
      </c>
      <c r="F88" t="s">
        <v>128</v>
      </c>
      <c r="G88" t="s">
        <v>129</v>
      </c>
      <c r="H88" t="s">
        <v>130</v>
      </c>
      <c r="I88" t="s">
        <v>786</v>
      </c>
      <c r="J88" s="1"/>
      <c r="K88" s="1" t="s">
        <v>680</v>
      </c>
      <c r="L88" s="1" t="s">
        <v>684</v>
      </c>
      <c r="M88" s="1">
        <v>41180.825636574074</v>
      </c>
      <c r="N88" t="s">
        <v>684</v>
      </c>
      <c r="O88" s="1">
        <v>41180.825636574074</v>
      </c>
      <c r="P88" t="s">
        <v>787</v>
      </c>
      <c r="Q88" t="s">
        <v>761</v>
      </c>
      <c r="S88" s="12" t="str">
        <f t="shared" si="16"/>
        <v>NULL</v>
      </c>
      <c r="T88" s="12" t="str">
        <f t="shared" si="17"/>
        <v>'Bäuerlicher Solidaritätsfonds Bern, Stiftung'</v>
      </c>
      <c r="U88" s="12" t="str">
        <f t="shared" si="18"/>
        <v>'Stiftung bäuerlicher Solidaritätsfonds Bern'</v>
      </c>
      <c r="V88" s="12" t="str">
        <f t="shared" si="19"/>
        <v>'soll der Landwirtschaft dienen, insbesondere der Entschuldung, Darlehenshilfe'</v>
      </c>
      <c r="W88" s="12" t="str">
        <f t="shared" si="20"/>
        <v>'s''engage en faveur de l''agriculture. Elle intervient dans le domaine du désendettement et de l''aide au crédit.'</v>
      </c>
      <c r="X88" s="12" t="str">
        <f t="shared" si="21"/>
        <v>NULL</v>
      </c>
      <c r="Y88" s="12">
        <f t="shared" si="22"/>
        <v>2</v>
      </c>
      <c r="Z88" s="10">
        <f t="shared" si="23"/>
        <v>0</v>
      </c>
      <c r="AA88" s="10" t="str">
        <f t="shared" si="26"/>
        <v>KGS BE</v>
      </c>
      <c r="AB88" s="10" t="str">
        <f t="shared" si="27"/>
        <v>'KGS BE'</v>
      </c>
      <c r="AC88" s="14" t="str">
        <f t="shared" si="28"/>
        <v>'2015-01-01'</v>
      </c>
      <c r="AD88" s="10" t="str">
        <f t="shared" si="29"/>
        <v>UNION ALL SELECT NULL,'Bäuerlicher Solidaritätsfonds Bern, Stiftung','Stiftung bäuerlicher Solidaritätsfonds Bern','soll der Landwirtschaft dienen, insbesondere der Entschuldung, Darlehenshilfe','s''engage en faveur de l''agriculture. Elle intervient dans le domaine du désendettement et de l''aide au crédit.',NULL,2,0,'KGS BE','2015-01-01'</v>
      </c>
      <c r="AE88" s="10" t="str">
        <f t="shared" si="24"/>
        <v/>
      </c>
      <c r="AG88" s="21">
        <f t="shared" si="25"/>
        <v>83</v>
      </c>
      <c r="AH88" s="23" t="s">
        <v>8</v>
      </c>
      <c r="AJ88" s="22" t="str">
        <f t="shared" si="30"/>
        <v>UNION ALL SELECT 83,NULL,'Bäuerlicher Solidaritätsfonds Bern, Stiftung','Stiftung bäuerlicher Solidaritätsfonds Bern','soll der Landwirtschaft dienen, insbesondere der Entschuldung, Darlehenshilfe','s''engage en faveur de l''agriculture. Elle intervient dans le domaine du désendettement et de l''aide au crédit.',NULL,2,0,'KGS BE',NULL</v>
      </c>
      <c r="AK88" s="22" t="str">
        <f t="shared" si="31"/>
        <v/>
      </c>
    </row>
    <row r="89" spans="2:37" x14ac:dyDescent="0.25">
      <c r="B89">
        <v>84</v>
      </c>
      <c r="C89" t="s">
        <v>8</v>
      </c>
      <c r="D89" t="s">
        <v>8</v>
      </c>
      <c r="E89" t="s">
        <v>8</v>
      </c>
      <c r="F89" t="s">
        <v>131</v>
      </c>
      <c r="G89" t="s">
        <v>132</v>
      </c>
      <c r="I89" t="s">
        <v>8</v>
      </c>
      <c r="J89" s="1" t="s">
        <v>8</v>
      </c>
      <c r="K89" s="1" t="s">
        <v>680</v>
      </c>
      <c r="L89" s="1" t="s">
        <v>684</v>
      </c>
      <c r="M89" s="1">
        <v>41180.825636574074</v>
      </c>
      <c r="N89" t="s">
        <v>684</v>
      </c>
      <c r="O89" s="1">
        <v>41180.825636574074</v>
      </c>
      <c r="P89" t="s">
        <v>788</v>
      </c>
      <c r="Q89" t="s">
        <v>754</v>
      </c>
      <c r="S89" s="12" t="str">
        <f t="shared" si="16"/>
        <v>NULL</v>
      </c>
      <c r="T89" s="12" t="str">
        <f t="shared" si="17"/>
        <v>'Baumann Stiftung, Stefanie und Wolfgang'</v>
      </c>
      <c r="U89" s="12" t="str">
        <f t="shared" si="18"/>
        <v>'Stefanie und Wolfgang Baumann Stiftung'</v>
      </c>
      <c r="V89" s="12" t="str">
        <f t="shared" si="19"/>
        <v>NULL</v>
      </c>
      <c r="W89" s="12" t="str">
        <f t="shared" si="20"/>
        <v>NULL</v>
      </c>
      <c r="X89" s="12" t="str">
        <f t="shared" si="21"/>
        <v>NULL</v>
      </c>
      <c r="Y89" s="12">
        <f t="shared" si="22"/>
        <v>2</v>
      </c>
      <c r="Z89" s="10">
        <f t="shared" si="23"/>
        <v>0</v>
      </c>
      <c r="AA89" s="10" t="str">
        <f t="shared" si="26"/>
        <v>KGS BS</v>
      </c>
      <c r="AB89" s="10" t="str">
        <f t="shared" si="27"/>
        <v>'KGS BS'</v>
      </c>
      <c r="AC89" s="14" t="str">
        <f t="shared" si="28"/>
        <v>'2015-01-01'</v>
      </c>
      <c r="AD89" s="10" t="str">
        <f t="shared" si="29"/>
        <v>UNION ALL SELECT NULL,'Baumann Stiftung, Stefanie und Wolfgang','Stefanie und Wolfgang Baumann Stiftung',NULL,NULL,NULL,2,0,'KGS BS','2015-01-01'</v>
      </c>
      <c r="AE89" s="10" t="str">
        <f t="shared" si="24"/>
        <v/>
      </c>
      <c r="AG89" s="21">
        <f t="shared" si="25"/>
        <v>84</v>
      </c>
      <c r="AH89" s="23" t="s">
        <v>8</v>
      </c>
      <c r="AJ89" s="22" t="str">
        <f t="shared" si="30"/>
        <v>UNION ALL SELECT 84,NULL,'Baumann Stiftung, Stefanie und Wolfgang','Stefanie und Wolfgang Baumann Stiftung',NULL,NULL,NULL,2,0,'KGS BS',NULL</v>
      </c>
      <c r="AK89" s="22" t="str">
        <f t="shared" si="31"/>
        <v/>
      </c>
    </row>
    <row r="90" spans="2:37" x14ac:dyDescent="0.25">
      <c r="B90">
        <v>85</v>
      </c>
      <c r="C90" t="s">
        <v>8</v>
      </c>
      <c r="D90" t="s">
        <v>8</v>
      </c>
      <c r="E90" t="s">
        <v>8</v>
      </c>
      <c r="F90" t="s">
        <v>133</v>
      </c>
      <c r="G90" t="s">
        <v>134</v>
      </c>
      <c r="I90" t="s">
        <v>8</v>
      </c>
      <c r="J90" s="1" t="s">
        <v>8</v>
      </c>
      <c r="K90" s="1" t="s">
        <v>680</v>
      </c>
      <c r="L90" s="1" t="s">
        <v>684</v>
      </c>
      <c r="M90" s="1">
        <v>41180.825636574074</v>
      </c>
      <c r="N90" t="s">
        <v>684</v>
      </c>
      <c r="O90" s="1">
        <v>41180.825636574074</v>
      </c>
      <c r="P90" t="s">
        <v>789</v>
      </c>
      <c r="Q90" t="s">
        <v>754</v>
      </c>
      <c r="S90" s="12" t="str">
        <f t="shared" si="16"/>
        <v>NULL</v>
      </c>
      <c r="T90" s="12" t="str">
        <f t="shared" si="17"/>
        <v>'BAZ hilft Not lindern'</v>
      </c>
      <c r="U90" s="12" t="str">
        <f t="shared" si="18"/>
        <v>'Basler Zeitung hilft Not lindern'</v>
      </c>
      <c r="V90" s="12" t="str">
        <f t="shared" si="19"/>
        <v>NULL</v>
      </c>
      <c r="W90" s="12" t="str">
        <f t="shared" si="20"/>
        <v>NULL</v>
      </c>
      <c r="X90" s="12" t="str">
        <f t="shared" si="21"/>
        <v>NULL</v>
      </c>
      <c r="Y90" s="12">
        <f t="shared" si="22"/>
        <v>2</v>
      </c>
      <c r="Z90" s="10">
        <f t="shared" si="23"/>
        <v>0</v>
      </c>
      <c r="AA90" s="10" t="str">
        <f t="shared" si="26"/>
        <v>KGS BS</v>
      </c>
      <c r="AB90" s="10" t="str">
        <f t="shared" si="27"/>
        <v>'KGS BS'</v>
      </c>
      <c r="AC90" s="14" t="str">
        <f t="shared" si="28"/>
        <v>'2015-01-01'</v>
      </c>
      <c r="AD90" s="10" t="str">
        <f t="shared" si="29"/>
        <v>UNION ALL SELECT NULL,'BAZ hilft Not lindern','Basler Zeitung hilft Not lindern',NULL,NULL,NULL,2,0,'KGS BS','2015-01-01'</v>
      </c>
      <c r="AE90" s="10" t="str">
        <f t="shared" si="24"/>
        <v/>
      </c>
      <c r="AG90" s="21">
        <f t="shared" si="25"/>
        <v>85</v>
      </c>
      <c r="AH90" s="23" t="s">
        <v>8</v>
      </c>
      <c r="AJ90" s="22" t="str">
        <f t="shared" si="30"/>
        <v>UNION ALL SELECT 85,NULL,'BAZ hilft Not lindern','Basler Zeitung hilft Not lindern',NULL,NULL,NULL,2,0,'KGS BS',NULL</v>
      </c>
      <c r="AK90" s="22" t="str">
        <f t="shared" si="31"/>
        <v/>
      </c>
    </row>
    <row r="91" spans="2:37" x14ac:dyDescent="0.25">
      <c r="B91">
        <v>86</v>
      </c>
      <c r="C91" t="s">
        <v>8</v>
      </c>
      <c r="D91" t="s">
        <v>8</v>
      </c>
      <c r="E91" t="s">
        <v>8</v>
      </c>
      <c r="F91" t="s">
        <v>135</v>
      </c>
      <c r="G91" t="s">
        <v>135</v>
      </c>
      <c r="H91" t="s">
        <v>136</v>
      </c>
      <c r="J91" s="1"/>
      <c r="K91" s="1" t="s">
        <v>680</v>
      </c>
      <c r="L91" s="1" t="s">
        <v>684</v>
      </c>
      <c r="M91" s="1">
        <v>41180.825636574074</v>
      </c>
      <c r="N91" t="s">
        <v>684</v>
      </c>
      <c r="O91" s="1">
        <v>41180.825636574074</v>
      </c>
      <c r="P91" t="s">
        <v>790</v>
      </c>
      <c r="Q91" t="s">
        <v>761</v>
      </c>
      <c r="S91" s="12" t="str">
        <f t="shared" si="16"/>
        <v>NULL</v>
      </c>
      <c r="T91" s="12" t="str">
        <f t="shared" si="17"/>
        <v>'Bebié Stiftung'</v>
      </c>
      <c r="U91" s="12" t="str">
        <f t="shared" si="18"/>
        <v>'Bebié Stiftung'</v>
      </c>
      <c r="V91" s="12" t="str">
        <f t="shared" si="19"/>
        <v>'zh. Fischer Recht/Law Rechtsanwalt, Casinoplatz 8, 3011 Bern.Unterstützung von mittellosen, bedürftigen Menschen in der Stadt Bern'</v>
      </c>
      <c r="W91" s="12" t="str">
        <f t="shared" si="20"/>
        <v>NULL</v>
      </c>
      <c r="X91" s="12" t="str">
        <f t="shared" si="21"/>
        <v>NULL</v>
      </c>
      <c r="Y91" s="12">
        <f t="shared" si="22"/>
        <v>2</v>
      </c>
      <c r="Z91" s="10">
        <f t="shared" si="23"/>
        <v>0</v>
      </c>
      <c r="AA91" s="10" t="str">
        <f t="shared" si="26"/>
        <v>KGS BE</v>
      </c>
      <c r="AB91" s="10" t="str">
        <f t="shared" si="27"/>
        <v>'KGS BE'</v>
      </c>
      <c r="AC91" s="14" t="str">
        <f t="shared" si="28"/>
        <v>'2015-01-01'</v>
      </c>
      <c r="AD91" s="10" t="str">
        <f t="shared" si="29"/>
        <v>UNION ALL SELECT NULL,'Bebié Stiftung','Bebié Stiftung','zh. Fischer Recht/Law Rechtsanwalt, Casinoplatz 8, 3011 Bern.Unterstützung von mittellosen, bedürftigen Menschen in der Stadt Bern',NULL,NULL,2,0,'KGS BE','2015-01-01'</v>
      </c>
      <c r="AE91" s="10" t="str">
        <f t="shared" si="24"/>
        <v/>
      </c>
      <c r="AG91" s="21">
        <f t="shared" si="25"/>
        <v>86</v>
      </c>
      <c r="AH91" s="23" t="s">
        <v>8</v>
      </c>
      <c r="AJ91" s="22" t="str">
        <f t="shared" si="30"/>
        <v>UNION ALL SELECT 86,NULL,'Bebié Stiftung','Bebié Stiftung','zh. Fischer Recht/Law Rechtsanwalt, Casinoplatz 8, 3011 Bern.Unterstützung von mittellosen, bedürftigen Menschen in der Stadt Bern',NULL,NULL,2,0,'KGS BE',NULL</v>
      </c>
      <c r="AK91" s="22" t="str">
        <f t="shared" si="31"/>
        <v/>
      </c>
    </row>
    <row r="92" spans="2:37" x14ac:dyDescent="0.25">
      <c r="B92">
        <v>87</v>
      </c>
      <c r="C92" t="s">
        <v>8</v>
      </c>
      <c r="D92" t="s">
        <v>8</v>
      </c>
      <c r="E92" t="s">
        <v>8</v>
      </c>
      <c r="F92" t="s">
        <v>137</v>
      </c>
      <c r="G92" t="s">
        <v>138</v>
      </c>
      <c r="H92" t="s">
        <v>139</v>
      </c>
      <c r="J92" s="1"/>
      <c r="K92" s="1" t="s">
        <v>680</v>
      </c>
      <c r="L92" s="1" t="s">
        <v>684</v>
      </c>
      <c r="M92" s="1">
        <v>41180.825636574074</v>
      </c>
      <c r="N92" t="s">
        <v>684</v>
      </c>
      <c r="O92" s="1">
        <v>41180.825636574074</v>
      </c>
      <c r="P92" t="s">
        <v>791</v>
      </c>
      <c r="Q92" t="s">
        <v>692</v>
      </c>
      <c r="S92" s="12" t="str">
        <f t="shared" si="16"/>
        <v>NULL</v>
      </c>
      <c r="T92" s="12" t="str">
        <f t="shared" si="17"/>
        <v>'Beer Stiftung, Geschwister Albert und Ida'</v>
      </c>
      <c r="U92" s="12" t="str">
        <f t="shared" si="18"/>
        <v>'Geschwister Albert und Ida Beer Stiftung'</v>
      </c>
      <c r="V92" s="12" t="str">
        <f t="shared" si="19"/>
        <v>'Unterstützung bedürftiger, im Kanton Zürich wohnender Einzelpersonen'</v>
      </c>
      <c r="W92" s="12" t="str">
        <f t="shared" si="20"/>
        <v>NULL</v>
      </c>
      <c r="X92" s="12" t="str">
        <f t="shared" si="21"/>
        <v>NULL</v>
      </c>
      <c r="Y92" s="12">
        <f t="shared" si="22"/>
        <v>2</v>
      </c>
      <c r="Z92" s="10">
        <f t="shared" si="23"/>
        <v>0</v>
      </c>
      <c r="AA92" s="10" t="str">
        <f t="shared" si="26"/>
        <v>KGS ZH</v>
      </c>
      <c r="AB92" s="10" t="str">
        <f t="shared" si="27"/>
        <v>'KGS ZH'</v>
      </c>
      <c r="AC92" s="14" t="str">
        <f t="shared" si="28"/>
        <v>'2015-01-01'</v>
      </c>
      <c r="AD92" s="10" t="str">
        <f t="shared" si="29"/>
        <v>UNION ALL SELECT NULL,'Beer Stiftung, Geschwister Albert und Ida','Geschwister Albert und Ida Beer Stiftung','Unterstützung bedürftiger, im Kanton Zürich wohnender Einzelpersonen',NULL,NULL,2,0,'KGS ZH','2015-01-01'</v>
      </c>
      <c r="AE92" s="10" t="str">
        <f t="shared" si="24"/>
        <v/>
      </c>
      <c r="AG92" s="21">
        <f t="shared" si="25"/>
        <v>87</v>
      </c>
      <c r="AH92" s="23" t="s">
        <v>8</v>
      </c>
      <c r="AJ92" s="22" t="str">
        <f t="shared" si="30"/>
        <v>UNION ALL SELECT 87,NULL,'Beer Stiftung, Geschwister Albert und Ida','Geschwister Albert und Ida Beer Stiftung','Unterstützung bedürftiger, im Kanton Zürich wohnender Einzelpersonen',NULL,NULL,2,0,'KGS ZH',NULL</v>
      </c>
      <c r="AK92" s="22" t="str">
        <f t="shared" si="31"/>
        <v/>
      </c>
    </row>
    <row r="93" spans="2:37" x14ac:dyDescent="0.25">
      <c r="B93">
        <v>88</v>
      </c>
      <c r="C93" t="s">
        <v>8</v>
      </c>
      <c r="D93" t="s">
        <v>8</v>
      </c>
      <c r="E93" t="s">
        <v>8</v>
      </c>
      <c r="F93" t="s">
        <v>140</v>
      </c>
      <c r="G93" t="s">
        <v>141</v>
      </c>
      <c r="H93" t="s">
        <v>142</v>
      </c>
      <c r="J93" s="1"/>
      <c r="K93" s="1" t="s">
        <v>680</v>
      </c>
      <c r="L93" s="1" t="s">
        <v>684</v>
      </c>
      <c r="M93" s="1">
        <v>41180.825636574074</v>
      </c>
      <c r="N93" t="s">
        <v>684</v>
      </c>
      <c r="O93" s="1">
        <v>41180.825636574074</v>
      </c>
      <c r="P93" t="s">
        <v>792</v>
      </c>
      <c r="Q93" t="s">
        <v>732</v>
      </c>
      <c r="S93" s="12" t="str">
        <f t="shared" si="16"/>
        <v>NULL</v>
      </c>
      <c r="T93" s="12" t="str">
        <f t="shared" si="17"/>
        <v>'Benes Fonds, Maria'</v>
      </c>
      <c r="U93" s="12" t="str">
        <f t="shared" si="18"/>
        <v>'Maria Benes Fonds'</v>
      </c>
      <c r="V93" s="12" t="str">
        <f t="shared" si="19"/>
        <v>'Für bedürftige Familien im Kanton Luzern'</v>
      </c>
      <c r="W93" s="12" t="str">
        <f t="shared" si="20"/>
        <v>NULL</v>
      </c>
      <c r="X93" s="12" t="str">
        <f t="shared" si="21"/>
        <v>NULL</v>
      </c>
      <c r="Y93" s="12">
        <f t="shared" si="22"/>
        <v>2</v>
      </c>
      <c r="Z93" s="10">
        <f t="shared" si="23"/>
        <v>0</v>
      </c>
      <c r="AA93" s="10" t="str">
        <f t="shared" si="26"/>
        <v>DCN Jura</v>
      </c>
      <c r="AB93" s="10" t="str">
        <f t="shared" si="27"/>
        <v>'DCN Jura'</v>
      </c>
      <c r="AC93" s="14" t="str">
        <f t="shared" si="28"/>
        <v>'2015-01-01'</v>
      </c>
      <c r="AD93" s="10" t="str">
        <f t="shared" si="29"/>
        <v>UNION ALL SELECT NULL,'Benes Fonds, Maria','Maria Benes Fonds','Für bedürftige Familien im Kanton Luzern',NULL,NULL,2,0,'DCN Jura','2015-01-01'</v>
      </c>
      <c r="AE93" s="10" t="str">
        <f t="shared" si="24"/>
        <v/>
      </c>
      <c r="AG93" s="21">
        <f t="shared" si="25"/>
        <v>88</v>
      </c>
      <c r="AH93" s="23" t="s">
        <v>8</v>
      </c>
      <c r="AJ93" s="22" t="str">
        <f t="shared" si="30"/>
        <v>UNION ALL SELECT 88,NULL,'Benes Fonds, Maria','Maria Benes Fonds','Für bedürftige Familien im Kanton Luzern',NULL,NULL,2,0,'DCN Jura',NULL</v>
      </c>
      <c r="AK93" s="22" t="str">
        <f t="shared" si="31"/>
        <v/>
      </c>
    </row>
    <row r="94" spans="2:37" x14ac:dyDescent="0.25">
      <c r="B94">
        <v>89</v>
      </c>
      <c r="C94" t="s">
        <v>8</v>
      </c>
      <c r="D94" t="s">
        <v>8</v>
      </c>
      <c r="E94" t="s">
        <v>8</v>
      </c>
      <c r="F94" t="s">
        <v>143</v>
      </c>
      <c r="G94" t="s">
        <v>144</v>
      </c>
      <c r="H94" t="s">
        <v>145</v>
      </c>
      <c r="J94" s="1"/>
      <c r="K94" s="1" t="s">
        <v>680</v>
      </c>
      <c r="L94" s="1" t="s">
        <v>684</v>
      </c>
      <c r="M94" s="1">
        <v>41180.825636574074</v>
      </c>
      <c r="N94" t="s">
        <v>684</v>
      </c>
      <c r="O94" s="1">
        <v>41180.825636574074</v>
      </c>
      <c r="P94" t="s">
        <v>793</v>
      </c>
      <c r="Q94" t="s">
        <v>1076</v>
      </c>
      <c r="S94" s="12" t="str">
        <f t="shared" si="16"/>
        <v>NULL</v>
      </c>
      <c r="T94" s="12" t="str">
        <f t="shared" si="17"/>
        <v>'Berghilfe, Schweizer'</v>
      </c>
      <c r="U94" s="12" t="str">
        <f t="shared" si="18"/>
        <v>'Schweizer Berghilfe'</v>
      </c>
      <c r="V94" s="12" t="str">
        <f t="shared" si="19"/>
        <v>'Alle Behinderungen. Beschränkt auf Menschen im Berggebiet, besonders Landwirtschaft, Gewerbe'</v>
      </c>
      <c r="W94" s="12" t="str">
        <f t="shared" si="20"/>
        <v>NULL</v>
      </c>
      <c r="X94" s="12" t="str">
        <f t="shared" si="21"/>
        <v>NULL</v>
      </c>
      <c r="Y94" s="12">
        <f t="shared" si="22"/>
        <v>2</v>
      </c>
      <c r="Z94" s="10">
        <f t="shared" si="23"/>
        <v>1</v>
      </c>
      <c r="AA94" s="10" t="str">
        <f t="shared" si="26"/>
        <v>HS Zürich</v>
      </c>
      <c r="AB94" s="10" t="str">
        <f t="shared" si="27"/>
        <v>'HS Zürich'</v>
      </c>
      <c r="AC94" s="14" t="str">
        <f t="shared" si="28"/>
        <v>'2015-01-01'</v>
      </c>
      <c r="AD94" s="10" t="str">
        <f t="shared" si="29"/>
        <v>UNION ALL SELECT NULL,'Berghilfe, Schweizer','Schweizer Berghilfe','Alle Behinderungen. Beschränkt auf Menschen im Berggebiet, besonders Landwirtschaft, Gewerbe',NULL,NULL,2,1,'HS Zürich','2015-01-01'</v>
      </c>
      <c r="AE94" s="10" t="str">
        <f t="shared" si="24"/>
        <v/>
      </c>
      <c r="AG94" s="21">
        <f t="shared" si="25"/>
        <v>89</v>
      </c>
      <c r="AH94" s="23" t="s">
        <v>8</v>
      </c>
      <c r="AJ94" s="22" t="str">
        <f t="shared" si="30"/>
        <v>UNION ALL SELECT 89,NULL,'Berghilfe, Schweizer','Schweizer Berghilfe','Alle Behinderungen. Beschränkt auf Menschen im Berggebiet, besonders Landwirtschaft, Gewerbe',NULL,NULL,2,1,'HS Zürich',NULL</v>
      </c>
      <c r="AK94" s="22" t="str">
        <f t="shared" si="31"/>
        <v/>
      </c>
    </row>
    <row r="95" spans="2:37" x14ac:dyDescent="0.25">
      <c r="B95">
        <v>90</v>
      </c>
      <c r="C95" t="s">
        <v>8</v>
      </c>
      <c r="D95" t="s">
        <v>8</v>
      </c>
      <c r="E95" t="s">
        <v>8</v>
      </c>
      <c r="F95" t="s">
        <v>146</v>
      </c>
      <c r="G95" t="s">
        <v>147</v>
      </c>
      <c r="H95" t="s">
        <v>148</v>
      </c>
      <c r="J95" s="1"/>
      <c r="K95" s="1" t="s">
        <v>680</v>
      </c>
      <c r="L95" s="1" t="s">
        <v>684</v>
      </c>
      <c r="M95" s="1">
        <v>41180.825636574074</v>
      </c>
      <c r="N95" t="s">
        <v>684</v>
      </c>
      <c r="O95" s="1">
        <v>41180.825636574074</v>
      </c>
      <c r="P95" t="s">
        <v>794</v>
      </c>
      <c r="Q95" t="s">
        <v>1076</v>
      </c>
      <c r="S95" s="12" t="str">
        <f t="shared" si="16"/>
        <v>NULL</v>
      </c>
      <c r="T95" s="12" t="str">
        <f t="shared" si="17"/>
        <v>'Bernays-Richard Stiftung, Alfred und Gertrud'</v>
      </c>
      <c r="U95" s="12" t="str">
        <f t="shared" si="18"/>
        <v>'Alfred und Gertrud Bernays-Richard-Stiftung'</v>
      </c>
      <c r="V95" s="12" t="str">
        <f t="shared" si="19"/>
        <v>'Körperliche und geistige Behinderungen, Leistungen an berufliche Eingliederung'</v>
      </c>
      <c r="W95" s="12" t="str">
        <f t="shared" si="20"/>
        <v>NULL</v>
      </c>
      <c r="X95" s="12" t="str">
        <f t="shared" si="21"/>
        <v>NULL</v>
      </c>
      <c r="Y95" s="12">
        <f t="shared" si="22"/>
        <v>2</v>
      </c>
      <c r="Z95" s="10">
        <f t="shared" si="23"/>
        <v>1</v>
      </c>
      <c r="AA95" s="10" t="str">
        <f t="shared" si="26"/>
        <v>HS Zürich</v>
      </c>
      <c r="AB95" s="10" t="str">
        <f t="shared" si="27"/>
        <v>'HS Zürich'</v>
      </c>
      <c r="AC95" s="14" t="str">
        <f t="shared" si="28"/>
        <v>'2015-01-01'</v>
      </c>
      <c r="AD95" s="10" t="str">
        <f t="shared" si="29"/>
        <v>UNION ALL SELECT NULL,'Bernays-Richard Stiftung, Alfred und Gertrud','Alfred und Gertrud Bernays-Richard-Stiftung','Körperliche und geistige Behinderungen, Leistungen an berufliche Eingliederung',NULL,NULL,2,1,'HS Zürich','2015-01-01'</v>
      </c>
      <c r="AE95" s="10" t="str">
        <f t="shared" si="24"/>
        <v/>
      </c>
      <c r="AG95" s="21">
        <f t="shared" si="25"/>
        <v>90</v>
      </c>
      <c r="AH95" s="23" t="s">
        <v>8</v>
      </c>
      <c r="AJ95" s="22" t="str">
        <f t="shared" si="30"/>
        <v>UNION ALL SELECT 90,NULL,'Bernays-Richard Stiftung, Alfred und Gertrud','Alfred und Gertrud Bernays-Richard-Stiftung','Körperliche und geistige Behinderungen, Leistungen an berufliche Eingliederung',NULL,NULL,2,1,'HS Zürich',NULL</v>
      </c>
      <c r="AK95" s="22" t="str">
        <f t="shared" si="31"/>
        <v/>
      </c>
    </row>
    <row r="96" spans="2:37" x14ac:dyDescent="0.25">
      <c r="B96">
        <v>91</v>
      </c>
      <c r="C96" t="s">
        <v>8</v>
      </c>
      <c r="D96" t="s">
        <v>8</v>
      </c>
      <c r="E96" t="s">
        <v>8</v>
      </c>
      <c r="F96" t="s">
        <v>149</v>
      </c>
      <c r="G96" t="s">
        <v>149</v>
      </c>
      <c r="H96" t="s">
        <v>150</v>
      </c>
      <c r="J96" s="1"/>
      <c r="K96" s="1" t="s">
        <v>680</v>
      </c>
      <c r="L96" s="1" t="s">
        <v>684</v>
      </c>
      <c r="M96" s="1">
        <v>41180.825636574074</v>
      </c>
      <c r="N96" t="s">
        <v>684</v>
      </c>
      <c r="O96" s="1">
        <v>41180.825636574074</v>
      </c>
      <c r="P96" t="s">
        <v>795</v>
      </c>
      <c r="Q96" t="s">
        <v>716</v>
      </c>
      <c r="S96" s="12" t="str">
        <f t="shared" si="16"/>
        <v>NULL</v>
      </c>
      <c r="T96" s="12" t="str">
        <f t="shared" si="17"/>
        <v>'Bersinger Stiftung'</v>
      </c>
      <c r="U96" s="12" t="str">
        <f t="shared" si="18"/>
        <v>'Bersinger Stiftung'</v>
      </c>
      <c r="V96" s="12" t="str">
        <f t="shared" si="19"/>
        <v>'von der Frauenzentrale des Kantons St. Gallen verwaltet'</v>
      </c>
      <c r="W96" s="12" t="str">
        <f t="shared" si="20"/>
        <v>NULL</v>
      </c>
      <c r="X96" s="12" t="str">
        <f t="shared" si="21"/>
        <v>NULL</v>
      </c>
      <c r="Y96" s="12">
        <f t="shared" si="22"/>
        <v>2</v>
      </c>
      <c r="Z96" s="10">
        <f t="shared" si="23"/>
        <v>0</v>
      </c>
      <c r="AA96" s="10" t="str">
        <f t="shared" si="26"/>
        <v>DCN JU-NE</v>
      </c>
      <c r="AB96" s="10" t="str">
        <f t="shared" si="27"/>
        <v>'DCN JU-NE'</v>
      </c>
      <c r="AC96" s="14" t="str">
        <f t="shared" si="28"/>
        <v>'2015-01-01'</v>
      </c>
      <c r="AD96" s="10" t="str">
        <f t="shared" si="29"/>
        <v>UNION ALL SELECT NULL,'Bersinger Stiftung','Bersinger Stiftung','von der Frauenzentrale des Kantons St. Gallen verwaltet',NULL,NULL,2,0,'DCN JU-NE','2015-01-01'</v>
      </c>
      <c r="AE96" s="10" t="str">
        <f t="shared" si="24"/>
        <v/>
      </c>
      <c r="AG96" s="21">
        <f t="shared" si="25"/>
        <v>91</v>
      </c>
      <c r="AH96" s="23" t="s">
        <v>8</v>
      </c>
      <c r="AJ96" s="22" t="str">
        <f t="shared" si="30"/>
        <v>UNION ALL SELECT 91,NULL,'Bersinger Stiftung','Bersinger Stiftung','von der Frauenzentrale des Kantons St. Gallen verwaltet',NULL,NULL,2,0,'DCN JU-NE',NULL</v>
      </c>
      <c r="AK96" s="22" t="str">
        <f t="shared" si="31"/>
        <v/>
      </c>
    </row>
    <row r="97" spans="2:37" x14ac:dyDescent="0.25">
      <c r="B97">
        <v>92</v>
      </c>
      <c r="C97" t="s">
        <v>8</v>
      </c>
      <c r="D97" t="s">
        <v>8</v>
      </c>
      <c r="E97" t="s">
        <v>8</v>
      </c>
      <c r="F97" t="s">
        <v>151</v>
      </c>
      <c r="G97" t="s">
        <v>152</v>
      </c>
      <c r="H97" t="s">
        <v>153</v>
      </c>
      <c r="J97" s="1"/>
      <c r="K97" s="1" t="s">
        <v>680</v>
      </c>
      <c r="L97" s="1" t="s">
        <v>684</v>
      </c>
      <c r="M97" s="1">
        <v>41180.825636574074</v>
      </c>
      <c r="N97" t="s">
        <v>684</v>
      </c>
      <c r="O97" s="1">
        <v>41180.825636574074</v>
      </c>
      <c r="P97" t="s">
        <v>796</v>
      </c>
      <c r="Q97" t="s">
        <v>738</v>
      </c>
      <c r="S97" s="12" t="str">
        <f t="shared" si="16"/>
        <v>NULL</v>
      </c>
      <c r="T97" s="12" t="str">
        <f t="shared" si="17"/>
        <v>'Bischofberger Stiftung, Jacques'</v>
      </c>
      <c r="U97" s="12" t="str">
        <f t="shared" si="18"/>
        <v>'Stiftung Jacques Bischofberger'</v>
      </c>
      <c r="V97" s="12" t="str">
        <f t="shared" si="19"/>
        <v>'Unterstützung und Förderung wohltätiger Institutionen'</v>
      </c>
      <c r="W97" s="12" t="str">
        <f t="shared" si="20"/>
        <v>NULL</v>
      </c>
      <c r="X97" s="12" t="str">
        <f t="shared" si="21"/>
        <v>NULL</v>
      </c>
      <c r="Y97" s="12">
        <f t="shared" si="22"/>
        <v>2</v>
      </c>
      <c r="Z97" s="10">
        <f t="shared" si="23"/>
        <v>0</v>
      </c>
      <c r="AA97" s="10" t="str">
        <f t="shared" si="26"/>
        <v>KGS GR</v>
      </c>
      <c r="AB97" s="10" t="str">
        <f t="shared" si="27"/>
        <v>'KGS GR'</v>
      </c>
      <c r="AC97" s="14" t="str">
        <f t="shared" si="28"/>
        <v>'2015-01-01'</v>
      </c>
      <c r="AD97" s="10" t="str">
        <f t="shared" si="29"/>
        <v>UNION ALL SELECT NULL,'Bischofberger Stiftung, Jacques','Stiftung Jacques Bischofberger','Unterstützung und Förderung wohltätiger Institutionen',NULL,NULL,2,0,'KGS GR','2015-01-01'</v>
      </c>
      <c r="AE97" s="10" t="str">
        <f t="shared" si="24"/>
        <v/>
      </c>
      <c r="AG97" s="21">
        <f t="shared" si="25"/>
        <v>92</v>
      </c>
      <c r="AH97" s="23" t="s">
        <v>8</v>
      </c>
      <c r="AJ97" s="22" t="str">
        <f t="shared" si="30"/>
        <v>UNION ALL SELECT 92,NULL,'Bischofberger Stiftung, Jacques','Stiftung Jacques Bischofberger','Unterstützung und Förderung wohltätiger Institutionen',NULL,NULL,2,0,'KGS GR',NULL</v>
      </c>
      <c r="AK97" s="22" t="str">
        <f t="shared" si="31"/>
        <v/>
      </c>
    </row>
    <row r="98" spans="2:37" x14ac:dyDescent="0.25">
      <c r="B98">
        <v>93</v>
      </c>
      <c r="C98" t="s">
        <v>8</v>
      </c>
      <c r="D98" t="s">
        <v>8</v>
      </c>
      <c r="E98" t="s">
        <v>8</v>
      </c>
      <c r="F98" t="s">
        <v>154</v>
      </c>
      <c r="G98" t="s">
        <v>155</v>
      </c>
      <c r="I98" t="s">
        <v>8</v>
      </c>
      <c r="J98" s="1" t="s">
        <v>8</v>
      </c>
      <c r="K98" s="1" t="s">
        <v>680</v>
      </c>
      <c r="L98" s="1" t="s">
        <v>684</v>
      </c>
      <c r="M98" s="1">
        <v>41180.825636574074</v>
      </c>
      <c r="N98" t="s">
        <v>684</v>
      </c>
      <c r="O98" s="1">
        <v>41180.825636574074</v>
      </c>
      <c r="P98" t="s">
        <v>797</v>
      </c>
      <c r="Q98" t="s">
        <v>754</v>
      </c>
      <c r="S98" s="12" t="str">
        <f t="shared" si="16"/>
        <v>NULL</v>
      </c>
      <c r="T98" s="12" t="str">
        <f t="shared" si="17"/>
        <v>'Bloch-Hauser-Stiftung, Felix'</v>
      </c>
      <c r="U98" s="12" t="str">
        <f t="shared" si="18"/>
        <v>'Felix Bloch-Hauser-Stiftung'</v>
      </c>
      <c r="V98" s="12" t="str">
        <f t="shared" si="19"/>
        <v>NULL</v>
      </c>
      <c r="W98" s="12" t="str">
        <f t="shared" si="20"/>
        <v>NULL</v>
      </c>
      <c r="X98" s="12" t="str">
        <f t="shared" si="21"/>
        <v>NULL</v>
      </c>
      <c r="Y98" s="12">
        <f t="shared" si="22"/>
        <v>2</v>
      </c>
      <c r="Z98" s="10">
        <f t="shared" si="23"/>
        <v>0</v>
      </c>
      <c r="AA98" s="10" t="str">
        <f t="shared" si="26"/>
        <v>KGS BS</v>
      </c>
      <c r="AB98" s="10" t="str">
        <f t="shared" si="27"/>
        <v>'KGS BS'</v>
      </c>
      <c r="AC98" s="14" t="str">
        <f t="shared" si="28"/>
        <v>'2015-01-01'</v>
      </c>
      <c r="AD98" s="10" t="str">
        <f t="shared" si="29"/>
        <v>UNION ALL SELECT NULL,'Bloch-Hauser-Stiftung, Felix','Felix Bloch-Hauser-Stiftung',NULL,NULL,NULL,2,0,'KGS BS','2015-01-01'</v>
      </c>
      <c r="AE98" s="10" t="str">
        <f t="shared" si="24"/>
        <v/>
      </c>
      <c r="AG98" s="21">
        <f t="shared" si="25"/>
        <v>93</v>
      </c>
      <c r="AH98" s="23" t="s">
        <v>8</v>
      </c>
      <c r="AJ98" s="22" t="str">
        <f t="shared" si="30"/>
        <v>UNION ALL SELECT 93,NULL,'Bloch-Hauser-Stiftung, Felix','Felix Bloch-Hauser-Stiftung',NULL,NULL,NULL,2,0,'KGS BS',NULL</v>
      </c>
      <c r="AK98" s="22" t="str">
        <f t="shared" si="31"/>
        <v/>
      </c>
    </row>
    <row r="99" spans="2:37" x14ac:dyDescent="0.25">
      <c r="B99">
        <v>94</v>
      </c>
      <c r="C99" t="s">
        <v>8</v>
      </c>
      <c r="D99" t="s">
        <v>8</v>
      </c>
      <c r="E99" t="s">
        <v>8</v>
      </c>
      <c r="F99" t="s">
        <v>156</v>
      </c>
      <c r="G99" t="s">
        <v>157</v>
      </c>
      <c r="H99" t="s">
        <v>158</v>
      </c>
      <c r="J99" s="1"/>
      <c r="K99" s="1" t="s">
        <v>680</v>
      </c>
      <c r="L99" s="1" t="s">
        <v>684</v>
      </c>
      <c r="M99" s="1">
        <v>41180.825636574074</v>
      </c>
      <c r="N99" t="s">
        <v>684</v>
      </c>
      <c r="O99" s="1">
        <v>41180.825636574074</v>
      </c>
      <c r="P99" t="s">
        <v>798</v>
      </c>
      <c r="Q99" t="s">
        <v>738</v>
      </c>
      <c r="S99" s="12" t="str">
        <f t="shared" si="16"/>
        <v>NULL</v>
      </c>
      <c r="T99" s="12" t="str">
        <f t="shared" si="17"/>
        <v>'Blüchert Stiftung, Walter F.'</v>
      </c>
      <c r="U99" s="12" t="str">
        <f t="shared" si="18"/>
        <v>'Walter F. Blüchert Stiftung'</v>
      </c>
      <c r="V99" s="12" t="str">
        <f t="shared" si="19"/>
        <v>'Ausschliesslich und direkte Unterstützung von minderbemittelten Einzelpers. auch in Alters- und Pflegeheimen, die infolge ihres körpelichen oder geistigen Zustandes oder ihrer wirtschaftlichen Not dringend der Hilfe bedürfen.'</v>
      </c>
      <c r="W99" s="12" t="str">
        <f t="shared" si="20"/>
        <v>NULL</v>
      </c>
      <c r="X99" s="12" t="str">
        <f t="shared" si="21"/>
        <v>NULL</v>
      </c>
      <c r="Y99" s="12">
        <f t="shared" si="22"/>
        <v>2</v>
      </c>
      <c r="Z99" s="10">
        <f t="shared" si="23"/>
        <v>0</v>
      </c>
      <c r="AA99" s="10" t="str">
        <f t="shared" si="26"/>
        <v>KGS GR</v>
      </c>
      <c r="AB99" s="10" t="str">
        <f t="shared" si="27"/>
        <v>'KGS GR'</v>
      </c>
      <c r="AC99" s="14" t="str">
        <f t="shared" si="28"/>
        <v>'2015-01-01'</v>
      </c>
      <c r="AD99" s="10" t="str">
        <f t="shared" si="29"/>
        <v>UNION ALL SELECT NULL,'Blüchert Stiftung, Walter F.','Walter F. Blüchert Stiftung','Ausschliesslich und direkte Unterstützung von minderbemittelten Einzelpers. auch in Alters- und Pflegeheimen, die infolge ihres körpelichen oder geistigen Zustandes oder ihrer wirtschaftlichen Not dringend der Hilfe bedürfen.',NULL,NULL,2,0,'KGS GR','2015-01-01'</v>
      </c>
      <c r="AE99" s="10" t="str">
        <f t="shared" si="24"/>
        <v/>
      </c>
      <c r="AG99" s="21">
        <f t="shared" si="25"/>
        <v>94</v>
      </c>
      <c r="AH99" s="23" t="s">
        <v>8</v>
      </c>
      <c r="AJ99" s="22" t="str">
        <f t="shared" si="30"/>
        <v>UNION ALL SELECT 94,NULL,'Blüchert Stiftung, Walter F.','Walter F. Blüchert Stiftung','Ausschliesslich und direkte Unterstützung von minderbemittelten Einzelpers. auch in Alters- und Pflegeheimen, die infolge ihres körpelichen oder geistigen Zustandes oder ihrer wirtschaftlichen Not dringend der Hilfe bedürfen.',NULL,NULL,2,0,'KGS GR',NULL</v>
      </c>
      <c r="AK99" s="22" t="str">
        <f t="shared" si="31"/>
        <v/>
      </c>
    </row>
    <row r="100" spans="2:37" x14ac:dyDescent="0.25">
      <c r="B100">
        <v>95</v>
      </c>
      <c r="C100" t="s">
        <v>8</v>
      </c>
      <c r="D100" t="s">
        <v>8</v>
      </c>
      <c r="E100" t="s">
        <v>8</v>
      </c>
      <c r="F100" t="s">
        <v>159</v>
      </c>
      <c r="G100" t="s">
        <v>160</v>
      </c>
      <c r="H100" t="s">
        <v>161</v>
      </c>
      <c r="J100" s="1"/>
      <c r="K100" s="1" t="s">
        <v>680</v>
      </c>
      <c r="L100" s="1" t="s">
        <v>684</v>
      </c>
      <c r="M100" s="1">
        <v>41180.825636574074</v>
      </c>
      <c r="N100" t="s">
        <v>684</v>
      </c>
      <c r="O100" s="1">
        <v>41180.825636574074</v>
      </c>
      <c r="P100" t="s">
        <v>799</v>
      </c>
      <c r="Q100" t="s">
        <v>692</v>
      </c>
      <c r="S100" s="12" t="str">
        <f t="shared" si="16"/>
        <v>NULL</v>
      </c>
      <c r="T100" s="12" t="str">
        <f t="shared" si="17"/>
        <v>'Bock Stiftung, Martha'</v>
      </c>
      <c r="U100" s="12" t="str">
        <f t="shared" si="18"/>
        <v>'Martha Bock Stiftung'</v>
      </c>
      <c r="V100" s="12" t="str">
        <f t="shared" si="19"/>
        <v>'Unterstützung von im Kanton Zürich wohnhaften bedürftigen reformierten Betagten und Behinderten'</v>
      </c>
      <c r="W100" s="12" t="str">
        <f t="shared" si="20"/>
        <v>NULL</v>
      </c>
      <c r="X100" s="12" t="str">
        <f t="shared" si="21"/>
        <v>NULL</v>
      </c>
      <c r="Y100" s="12">
        <f t="shared" si="22"/>
        <v>2</v>
      </c>
      <c r="Z100" s="10">
        <f t="shared" si="23"/>
        <v>0</v>
      </c>
      <c r="AA100" s="10" t="str">
        <f t="shared" si="26"/>
        <v>KGS ZH</v>
      </c>
      <c r="AB100" s="10" t="str">
        <f t="shared" si="27"/>
        <v>'KGS ZH'</v>
      </c>
      <c r="AC100" s="14" t="str">
        <f t="shared" si="28"/>
        <v>'2015-01-01'</v>
      </c>
      <c r="AD100" s="10" t="str">
        <f t="shared" si="29"/>
        <v>UNION ALL SELECT NULL,'Bock Stiftung, Martha','Martha Bock Stiftung','Unterstützung von im Kanton Zürich wohnhaften bedürftigen reformierten Betagten und Behinderten',NULL,NULL,2,0,'KGS ZH','2015-01-01'</v>
      </c>
      <c r="AE100" s="10" t="str">
        <f t="shared" si="24"/>
        <v/>
      </c>
      <c r="AG100" s="21">
        <f t="shared" si="25"/>
        <v>95</v>
      </c>
      <c r="AH100" s="23" t="s">
        <v>8</v>
      </c>
      <c r="AJ100" s="22" t="str">
        <f t="shared" si="30"/>
        <v>UNION ALL SELECT 95,NULL,'Bock Stiftung, Martha','Martha Bock Stiftung','Unterstützung von im Kanton Zürich wohnhaften bedürftigen reformierten Betagten und Behinderten',NULL,NULL,2,0,'KGS ZH',NULL</v>
      </c>
      <c r="AK100" s="22" t="str">
        <f t="shared" si="31"/>
        <v/>
      </c>
    </row>
    <row r="101" spans="2:37" x14ac:dyDescent="0.25">
      <c r="B101">
        <v>96</v>
      </c>
      <c r="C101" t="s">
        <v>8</v>
      </c>
      <c r="D101" t="s">
        <v>8</v>
      </c>
      <c r="E101" t="s">
        <v>8</v>
      </c>
      <c r="F101" t="s">
        <v>162</v>
      </c>
      <c r="G101" t="s">
        <v>163</v>
      </c>
      <c r="H101" t="s">
        <v>164</v>
      </c>
      <c r="J101" s="1"/>
      <c r="K101" s="1" t="s">
        <v>680</v>
      </c>
      <c r="L101" s="1" t="s">
        <v>684</v>
      </c>
      <c r="M101" s="1">
        <v>41180.825636574074</v>
      </c>
      <c r="N101" t="s">
        <v>684</v>
      </c>
      <c r="O101" s="1">
        <v>41180.825636574074</v>
      </c>
      <c r="P101" t="s">
        <v>800</v>
      </c>
      <c r="Q101" t="s">
        <v>686</v>
      </c>
      <c r="S101" s="12" t="str">
        <f t="shared" si="16"/>
        <v>NULL</v>
      </c>
      <c r="T101" s="12" t="str">
        <f t="shared" si="17"/>
        <v>'Bolle Stiftung, Martin und Agnes'</v>
      </c>
      <c r="U101" s="12" t="str">
        <f t="shared" si="18"/>
        <v>'Martin &amp; Agnes Bolle Stiftung'</v>
      </c>
      <c r="V101" s="12" t="str">
        <f t="shared" si="19"/>
        <v>'Beitrag an Institutionen, die sich mit Blinden, CP, Geistigbehinderten und verhaltensauffälligen Kindern befassen'</v>
      </c>
      <c r="W101" s="12" t="str">
        <f t="shared" si="20"/>
        <v>NULL</v>
      </c>
      <c r="X101" s="12" t="str">
        <f t="shared" si="21"/>
        <v>NULL</v>
      </c>
      <c r="Y101" s="12">
        <f t="shared" si="22"/>
        <v>2</v>
      </c>
      <c r="Z101" s="10">
        <f t="shared" si="23"/>
        <v>0</v>
      </c>
      <c r="AA101" s="10" t="str">
        <f t="shared" si="26"/>
        <v>HS Zürich</v>
      </c>
      <c r="AB101" s="10" t="str">
        <f t="shared" si="27"/>
        <v>'HS Zürich'</v>
      </c>
      <c r="AC101" s="14" t="str">
        <f t="shared" si="28"/>
        <v>'2015-01-01'</v>
      </c>
      <c r="AD101" s="10" t="str">
        <f t="shared" si="29"/>
        <v>UNION ALL SELECT NULL,'Bolle Stiftung, Martin und Agnes','Martin &amp; Agnes Bolle Stiftung','Beitrag an Institutionen, die sich mit Blinden, CP, Geistigbehinderten und verhaltensauffälligen Kindern befassen',NULL,NULL,2,0,'HS Zürich','2015-01-01'</v>
      </c>
      <c r="AE101" s="10" t="str">
        <f t="shared" si="24"/>
        <v/>
      </c>
      <c r="AG101" s="21">
        <f t="shared" si="25"/>
        <v>96</v>
      </c>
      <c r="AH101" s="23" t="s">
        <v>8</v>
      </c>
      <c r="AJ101" s="22" t="str">
        <f t="shared" si="30"/>
        <v>UNION ALL SELECT 96,NULL,'Bolle Stiftung, Martin und Agnes','Martin &amp; Agnes Bolle Stiftung','Beitrag an Institutionen, die sich mit Blinden, CP, Geistigbehinderten und verhaltensauffälligen Kindern befassen',NULL,NULL,2,0,'HS Zürich',NULL</v>
      </c>
      <c r="AK101" s="22" t="str">
        <f t="shared" si="31"/>
        <v/>
      </c>
    </row>
    <row r="102" spans="2:37" x14ac:dyDescent="0.25">
      <c r="B102">
        <v>97</v>
      </c>
      <c r="C102" t="s">
        <v>8</v>
      </c>
      <c r="D102" t="s">
        <v>8</v>
      </c>
      <c r="E102" t="s">
        <v>8</v>
      </c>
      <c r="F102" t="s">
        <v>165</v>
      </c>
      <c r="G102" t="s">
        <v>166</v>
      </c>
      <c r="H102" t="s">
        <v>167</v>
      </c>
      <c r="J102" s="1"/>
      <c r="K102" s="1" t="s">
        <v>680</v>
      </c>
      <c r="L102" s="1" t="s">
        <v>684</v>
      </c>
      <c r="M102" s="1">
        <v>41180.825636574074</v>
      </c>
      <c r="N102" t="s">
        <v>684</v>
      </c>
      <c r="O102" s="1">
        <v>41180.825636574074</v>
      </c>
      <c r="P102" t="s">
        <v>801</v>
      </c>
      <c r="Q102" t="s">
        <v>738</v>
      </c>
      <c r="S102" s="12" t="str">
        <f t="shared" si="16"/>
        <v>NULL</v>
      </c>
      <c r="T102" s="12" t="str">
        <f t="shared" si="17"/>
        <v>'Boner Stiftung'</v>
      </c>
      <c r="U102" s="12" t="str">
        <f t="shared" si="18"/>
        <v>'Boner Stiftung für Kunst und Kultur'</v>
      </c>
      <c r="V102" s="12" t="str">
        <f t="shared" si="19"/>
        <v>'u.a. Unterstützung von sozialen Werken und notleidenden Personen im Kanton Graubünden'</v>
      </c>
      <c r="W102" s="12" t="str">
        <f t="shared" si="20"/>
        <v>NULL</v>
      </c>
      <c r="X102" s="12" t="str">
        <f t="shared" si="21"/>
        <v>NULL</v>
      </c>
      <c r="Y102" s="12">
        <f t="shared" si="22"/>
        <v>2</v>
      </c>
      <c r="Z102" s="10">
        <f t="shared" si="23"/>
        <v>0</v>
      </c>
      <c r="AA102" s="10" t="str">
        <f t="shared" si="26"/>
        <v>KGS GR</v>
      </c>
      <c r="AB102" s="10" t="str">
        <f t="shared" si="27"/>
        <v>'KGS GR'</v>
      </c>
      <c r="AC102" s="14" t="str">
        <f t="shared" si="28"/>
        <v>'2015-01-01'</v>
      </c>
      <c r="AD102" s="10" t="str">
        <f t="shared" si="29"/>
        <v>UNION ALL SELECT NULL,'Boner Stiftung','Boner Stiftung für Kunst und Kultur','u.a. Unterstützung von sozialen Werken und notleidenden Personen im Kanton Graubünden',NULL,NULL,2,0,'KGS GR','2015-01-01'</v>
      </c>
      <c r="AE102" s="10" t="str">
        <f t="shared" si="24"/>
        <v/>
      </c>
      <c r="AG102" s="21">
        <f t="shared" si="25"/>
        <v>97</v>
      </c>
      <c r="AH102" s="23" t="s">
        <v>8</v>
      </c>
      <c r="AJ102" s="22" t="str">
        <f t="shared" si="30"/>
        <v>UNION ALL SELECT 97,NULL,'Boner Stiftung','Boner Stiftung für Kunst und Kultur','u.a. Unterstützung von sozialen Werken und notleidenden Personen im Kanton Graubünden',NULL,NULL,2,0,'KGS GR',NULL</v>
      </c>
      <c r="AK102" s="22" t="str">
        <f t="shared" si="31"/>
        <v/>
      </c>
    </row>
    <row r="103" spans="2:37" x14ac:dyDescent="0.25">
      <c r="B103">
        <v>98</v>
      </c>
      <c r="C103" t="s">
        <v>8</v>
      </c>
      <c r="D103" t="s">
        <v>8</v>
      </c>
      <c r="E103" t="s">
        <v>8</v>
      </c>
      <c r="F103" t="s">
        <v>168</v>
      </c>
      <c r="G103" t="s">
        <v>169</v>
      </c>
      <c r="I103" t="s">
        <v>802</v>
      </c>
      <c r="J103" s="1"/>
      <c r="K103" s="1" t="s">
        <v>680</v>
      </c>
      <c r="L103" s="1" t="s">
        <v>684</v>
      </c>
      <c r="M103" s="1">
        <v>41180.825636574074</v>
      </c>
      <c r="N103" t="s">
        <v>684</v>
      </c>
      <c r="O103" s="1">
        <v>41180.825636574074</v>
      </c>
      <c r="P103" t="s">
        <v>803</v>
      </c>
      <c r="Q103" t="s">
        <v>746</v>
      </c>
      <c r="S103" s="12" t="str">
        <f t="shared" si="16"/>
        <v>NULL</v>
      </c>
      <c r="T103" s="12" t="str">
        <f t="shared" si="17"/>
        <v>'Bonna-Rapin fondation, Berthe'</v>
      </c>
      <c r="U103" s="12" t="str">
        <f t="shared" si="18"/>
        <v>'Fondation Berthe Bonna-Rapin'</v>
      </c>
      <c r="V103" s="12" t="str">
        <f t="shared" si="19"/>
        <v>NULL</v>
      </c>
      <c r="W103" s="12" t="str">
        <f t="shared" si="20"/>
        <v>'Personnes dès 55 ans, se trouvant, par suite de revers de fortune, de suppression totale ou partielle de revenus, dans l''impossibilité de terminer décemment leur vie. Nationalité genevoise ou confédérée, religion protestante, habitant le canton de Genève'</v>
      </c>
      <c r="X103" s="12" t="str">
        <f t="shared" si="21"/>
        <v>NULL</v>
      </c>
      <c r="Y103" s="12">
        <f t="shared" si="22"/>
        <v>2</v>
      </c>
      <c r="Z103" s="10">
        <f t="shared" si="23"/>
        <v>0</v>
      </c>
      <c r="AA103" s="10" t="str">
        <f t="shared" si="26"/>
        <v>DCN GE</v>
      </c>
      <c r="AB103" s="10" t="str">
        <f t="shared" si="27"/>
        <v>'DCN GE'</v>
      </c>
      <c r="AC103" s="14" t="str">
        <f t="shared" si="28"/>
        <v>'2015-01-01'</v>
      </c>
      <c r="AD103" s="10" t="str">
        <f t="shared" si="29"/>
        <v>UNION ALL SELECT NULL,'Bonna-Rapin fondation, Berthe','Fondation Berthe Bonna-Rapin',NULL,'Personnes dès 55 ans, se trouvant, par suite de revers de fortune, de suppression totale ou partielle de revenus, dans l''impossibilité de terminer décemment leur vie. Nationalité genevoise ou confédérée, religion protestante, habitant le canton de Genève',NULL,2,0,'DCN GE','2015-01-01'</v>
      </c>
      <c r="AE103" s="10" t="str">
        <f t="shared" si="24"/>
        <v/>
      </c>
      <c r="AG103" s="21">
        <f t="shared" si="25"/>
        <v>98</v>
      </c>
      <c r="AH103" s="23" t="s">
        <v>8</v>
      </c>
      <c r="AJ103" s="22" t="str">
        <f t="shared" si="30"/>
        <v>UNION ALL SELECT 98,NULL,'Bonna-Rapin fondation, Berthe','Fondation Berthe Bonna-Rapin',NULL,'Personnes dès 55 ans, se trouvant, par suite de revers de fortune, de suppression totale ou partielle de revenus, dans l''impossibilité de terminer décemment leur vie. Nationalité genevoise ou confédérée, religion protestante, habitant le canton de Genève',NULL,2,0,'DCN GE',NULL</v>
      </c>
      <c r="AK103" s="22" t="str">
        <f t="shared" si="31"/>
        <v/>
      </c>
    </row>
    <row r="104" spans="2:37" x14ac:dyDescent="0.25">
      <c r="B104">
        <v>99</v>
      </c>
      <c r="C104" t="s">
        <v>8</v>
      </c>
      <c r="D104" t="s">
        <v>8</v>
      </c>
      <c r="E104" t="s">
        <v>8</v>
      </c>
      <c r="F104" t="s">
        <v>170</v>
      </c>
      <c r="G104" t="s">
        <v>171</v>
      </c>
      <c r="H104" t="s">
        <v>172</v>
      </c>
      <c r="J104" s="1"/>
      <c r="K104" s="1" t="s">
        <v>680</v>
      </c>
      <c r="L104" s="1" t="s">
        <v>684</v>
      </c>
      <c r="M104" s="1">
        <v>41180.825636574074</v>
      </c>
      <c r="N104" t="s">
        <v>684</v>
      </c>
      <c r="O104" s="1">
        <v>41180.825636574074</v>
      </c>
      <c r="P104" t="s">
        <v>804</v>
      </c>
      <c r="Q104" t="s">
        <v>761</v>
      </c>
      <c r="S104" s="12" t="str">
        <f t="shared" si="16"/>
        <v>NULL</v>
      </c>
      <c r="T104" s="12" t="str">
        <f t="shared" si="17"/>
        <v>'Brändli-Stiftung, Walter, Ruedi und Emma'</v>
      </c>
      <c r="U104" s="12" t="str">
        <f t="shared" si="18"/>
        <v>'Walter, Ruedi und Emma Brändli-Stiftung'</v>
      </c>
      <c r="V104" s="12" t="str">
        <f t="shared" si="19"/>
        <v>'Behinderung: Ohne geistige oder psych. Behinderung. Bis 30jährig.'</v>
      </c>
      <c r="W104" s="12" t="str">
        <f t="shared" si="20"/>
        <v>NULL</v>
      </c>
      <c r="X104" s="12" t="str">
        <f t="shared" si="21"/>
        <v>NULL</v>
      </c>
      <c r="Y104" s="12">
        <f t="shared" si="22"/>
        <v>2</v>
      </c>
      <c r="Z104" s="10">
        <f t="shared" si="23"/>
        <v>0</v>
      </c>
      <c r="AA104" s="10" t="str">
        <f t="shared" si="26"/>
        <v>KGS BE</v>
      </c>
      <c r="AB104" s="10" t="str">
        <f t="shared" si="27"/>
        <v>'KGS BE'</v>
      </c>
      <c r="AC104" s="14" t="str">
        <f t="shared" si="28"/>
        <v>'2015-01-01'</v>
      </c>
      <c r="AD104" s="10" t="str">
        <f t="shared" si="29"/>
        <v>UNION ALL SELECT NULL,'Brändli-Stiftung, Walter, Ruedi und Emma','Walter, Ruedi und Emma Brändli-Stiftung','Behinderung: Ohne geistige oder psych. Behinderung. Bis 30jährig.',NULL,NULL,2,0,'KGS BE','2015-01-01'</v>
      </c>
      <c r="AE104" s="10" t="str">
        <f t="shared" si="24"/>
        <v/>
      </c>
      <c r="AG104" s="21">
        <f t="shared" si="25"/>
        <v>99</v>
      </c>
      <c r="AH104" s="23" t="s">
        <v>8</v>
      </c>
      <c r="AJ104" s="22" t="str">
        <f t="shared" si="30"/>
        <v>UNION ALL SELECT 99,NULL,'Brändli-Stiftung, Walter, Ruedi und Emma','Walter, Ruedi und Emma Brändli-Stiftung','Behinderung: Ohne geistige oder psych. Behinderung. Bis 30jährig.',NULL,NULL,2,0,'KGS BE',NULL</v>
      </c>
      <c r="AK104" s="22" t="str">
        <f t="shared" si="31"/>
        <v/>
      </c>
    </row>
    <row r="105" spans="2:37" x14ac:dyDescent="0.25">
      <c r="B105">
        <v>100</v>
      </c>
      <c r="C105" t="s">
        <v>8</v>
      </c>
      <c r="D105" t="s">
        <v>8</v>
      </c>
      <c r="E105" t="s">
        <v>8</v>
      </c>
      <c r="F105" t="s">
        <v>173</v>
      </c>
      <c r="G105" t="s">
        <v>174</v>
      </c>
      <c r="H105" t="s">
        <v>175</v>
      </c>
      <c r="J105" s="1"/>
      <c r="K105" s="1" t="s">
        <v>680</v>
      </c>
      <c r="L105" s="1" t="s">
        <v>684</v>
      </c>
      <c r="M105" s="1">
        <v>41180.825636574074</v>
      </c>
      <c r="N105" t="s">
        <v>684</v>
      </c>
      <c r="O105" s="1">
        <v>41180.825636574074</v>
      </c>
      <c r="P105" t="s">
        <v>805</v>
      </c>
      <c r="Q105" t="s">
        <v>738</v>
      </c>
      <c r="S105" s="12" t="str">
        <f t="shared" si="16"/>
        <v>NULL</v>
      </c>
      <c r="T105" s="12" t="str">
        <f t="shared" si="17"/>
        <v>'Brenn-Buri, Stiftung, Dr. Hans und Lydia'</v>
      </c>
      <c r="U105" s="12" t="str">
        <f t="shared" si="18"/>
        <v>'Stiftung Dr. Hans und Lydia Brenn-Buri'</v>
      </c>
      <c r="V105" s="12" t="str">
        <f t="shared" si="19"/>
        <v>'Für Parkinsonpatienten'</v>
      </c>
      <c r="W105" s="12" t="str">
        <f t="shared" si="20"/>
        <v>NULL</v>
      </c>
      <c r="X105" s="12" t="str">
        <f t="shared" si="21"/>
        <v>NULL</v>
      </c>
      <c r="Y105" s="12">
        <f t="shared" si="22"/>
        <v>2</v>
      </c>
      <c r="Z105" s="10">
        <f t="shared" si="23"/>
        <v>0</v>
      </c>
      <c r="AA105" s="10" t="str">
        <f t="shared" si="26"/>
        <v>KGS GR</v>
      </c>
      <c r="AB105" s="10" t="str">
        <f t="shared" si="27"/>
        <v>'KGS GR'</v>
      </c>
      <c r="AC105" s="14" t="str">
        <f t="shared" si="28"/>
        <v>'2015-01-01'</v>
      </c>
      <c r="AD105" s="10" t="str">
        <f t="shared" si="29"/>
        <v>UNION ALL SELECT NULL,'Brenn-Buri, Stiftung, Dr. Hans und Lydia','Stiftung Dr. Hans und Lydia Brenn-Buri','Für Parkinsonpatienten',NULL,NULL,2,0,'KGS GR','2015-01-01'</v>
      </c>
      <c r="AE105" s="10" t="str">
        <f t="shared" si="24"/>
        <v/>
      </c>
      <c r="AG105" s="21">
        <f t="shared" si="25"/>
        <v>100</v>
      </c>
      <c r="AH105" s="23" t="s">
        <v>8</v>
      </c>
      <c r="AJ105" s="22" t="str">
        <f t="shared" si="30"/>
        <v>UNION ALL SELECT 100,NULL,'Brenn-Buri, Stiftung, Dr. Hans und Lydia','Stiftung Dr. Hans und Lydia Brenn-Buri','Für Parkinsonpatienten',NULL,NULL,2,0,'KGS GR',NULL</v>
      </c>
      <c r="AK105" s="22" t="str">
        <f t="shared" si="31"/>
        <v/>
      </c>
    </row>
    <row r="106" spans="2:37" x14ac:dyDescent="0.25">
      <c r="B106">
        <v>101</v>
      </c>
      <c r="C106" t="s">
        <v>8</v>
      </c>
      <c r="D106" t="s">
        <v>8</v>
      </c>
      <c r="E106" t="s">
        <v>8</v>
      </c>
      <c r="F106" t="s">
        <v>176</v>
      </c>
      <c r="G106" t="s">
        <v>177</v>
      </c>
      <c r="H106" t="s">
        <v>178</v>
      </c>
      <c r="J106" s="1"/>
      <c r="K106" s="1" t="s">
        <v>680</v>
      </c>
      <c r="L106" s="1" t="s">
        <v>684</v>
      </c>
      <c r="M106" s="1">
        <v>41180.825636574074</v>
      </c>
      <c r="N106" t="s">
        <v>684</v>
      </c>
      <c r="O106" s="1">
        <v>41180.825636574074</v>
      </c>
      <c r="P106" t="s">
        <v>806</v>
      </c>
      <c r="Q106" t="s">
        <v>761</v>
      </c>
      <c r="S106" s="12" t="str">
        <f t="shared" si="16"/>
        <v>NULL</v>
      </c>
      <c r="T106" s="12" t="str">
        <f t="shared" si="17"/>
        <v>'Brennwald-Schmid Fonds, Emil'</v>
      </c>
      <c r="U106" s="12" t="str">
        <f t="shared" si="18"/>
        <v>'Emil Brennwald-Schmid Fonds'</v>
      </c>
      <c r="V106" s="12" t="str">
        <f t="shared" si="19"/>
        <v>'Beiträge an Kinder schweizerischer Nationalität, für welche infolge geistiger, psychischer oder körperlicher Invalidität, Krankheit oder Unfall besondere ärztlich oder heilpädagogisch allgemein anerkannte Auslagen entstehen,... Dabei sind in erster Linie die Bewohner der Berggemeinden zu berücksichtigen.'</v>
      </c>
      <c r="W106" s="12" t="str">
        <f t="shared" si="20"/>
        <v>NULL</v>
      </c>
      <c r="X106" s="12" t="str">
        <f t="shared" si="21"/>
        <v>NULL</v>
      </c>
      <c r="Y106" s="12">
        <f t="shared" si="22"/>
        <v>2</v>
      </c>
      <c r="Z106" s="10">
        <f t="shared" si="23"/>
        <v>0</v>
      </c>
      <c r="AA106" s="10" t="str">
        <f t="shared" si="26"/>
        <v>KGS BE</v>
      </c>
      <c r="AB106" s="10" t="str">
        <f t="shared" si="27"/>
        <v>'KGS BE'</v>
      </c>
      <c r="AC106" s="14" t="str">
        <f t="shared" si="28"/>
        <v>'2015-01-01'</v>
      </c>
      <c r="AD106" s="10" t="str">
        <f t="shared" si="29"/>
        <v>UNION ALL SELECT NULL,'Brennwald-Schmid Fonds, Emil','Emil Brennwald-Schmid Fonds','Beiträge an Kinder schweizerischer Nationalität, für welche infolge geistiger, psychischer oder körperlicher Invalidität, Krankheit oder Unfall besondere ärztlich oder heilpädagogisch allgemein anerkannte Auslagen entstehen,... Dabei sind in erster Linie die Bewohner der Berggemeinden zu berücksichtigen.',NULL,NULL,2,0,'KGS BE','2015-01-01'</v>
      </c>
      <c r="AE106" s="10" t="str">
        <f t="shared" si="24"/>
        <v/>
      </c>
      <c r="AG106" s="21">
        <f t="shared" si="25"/>
        <v>101</v>
      </c>
      <c r="AH106" s="23" t="s">
        <v>8</v>
      </c>
      <c r="AJ106" s="22" t="str">
        <f t="shared" si="30"/>
        <v>UNION ALL SELECT 101,NULL,'Brennwald-Schmid Fonds, Emil','Emil Brennwald-Schmid Fonds','Beiträge an Kinder schweizerischer Nationalität, für welche infolge geistiger, psychischer oder körperlicher Invalidität, Krankheit oder Unfall besondere ärztlich oder heilpädagogisch allgemein anerkannte Auslagen entstehen,... Dabei sind in erster Linie die Bewohner der Berggemeinden zu berücksichtigen.',NULL,NULL,2,0,'KGS BE',NULL</v>
      </c>
      <c r="AK106" s="22" t="str">
        <f t="shared" si="31"/>
        <v/>
      </c>
    </row>
    <row r="107" spans="2:37" x14ac:dyDescent="0.25">
      <c r="B107">
        <v>102</v>
      </c>
      <c r="C107" t="s">
        <v>8</v>
      </c>
      <c r="D107" t="s">
        <v>8</v>
      </c>
      <c r="E107" t="s">
        <v>8</v>
      </c>
      <c r="F107" t="s">
        <v>179</v>
      </c>
      <c r="G107" t="s">
        <v>180</v>
      </c>
      <c r="H107" t="s">
        <v>181</v>
      </c>
      <c r="J107" s="1"/>
      <c r="K107" s="1" t="s">
        <v>680</v>
      </c>
      <c r="L107" s="1" t="s">
        <v>684</v>
      </c>
      <c r="M107" s="1">
        <v>41180.825636574074</v>
      </c>
      <c r="N107" t="s">
        <v>684</v>
      </c>
      <c r="O107" s="1">
        <v>41180.825636574074</v>
      </c>
      <c r="P107" t="s">
        <v>807</v>
      </c>
      <c r="Q107" t="s">
        <v>738</v>
      </c>
      <c r="S107" s="12" t="str">
        <f t="shared" si="16"/>
        <v>NULL</v>
      </c>
      <c r="T107" s="12" t="str">
        <f t="shared" si="17"/>
        <v>'Bruderer-Schwendener, U., Nachlass'</v>
      </c>
      <c r="U107" s="12" t="str">
        <f t="shared" si="18"/>
        <v>'Nachlass U. Bruderer-Schwendener'</v>
      </c>
      <c r="V107" s="12" t="str">
        <f t="shared" si="19"/>
        <v>'Finanzierung nur von konkreten Projekten für körperlich oder geistig behinderte Kinder und Jugendliche, so auch für Aus- und Weiterbildungen'</v>
      </c>
      <c r="W107" s="12" t="str">
        <f t="shared" si="20"/>
        <v>NULL</v>
      </c>
      <c r="X107" s="12" t="str">
        <f t="shared" si="21"/>
        <v>NULL</v>
      </c>
      <c r="Y107" s="12">
        <f t="shared" si="22"/>
        <v>2</v>
      </c>
      <c r="Z107" s="10">
        <f t="shared" si="23"/>
        <v>0</v>
      </c>
      <c r="AA107" s="10" t="str">
        <f t="shared" si="26"/>
        <v>KGS GR</v>
      </c>
      <c r="AB107" s="10" t="str">
        <f t="shared" si="27"/>
        <v>'KGS GR'</v>
      </c>
      <c r="AC107" s="14" t="str">
        <f t="shared" si="28"/>
        <v>'2015-01-01'</v>
      </c>
      <c r="AD107" s="10" t="str">
        <f t="shared" si="29"/>
        <v>UNION ALL SELECT NULL,'Bruderer-Schwendener, U., Nachlass','Nachlass U. Bruderer-Schwendener','Finanzierung nur von konkreten Projekten für körperlich oder geistig behinderte Kinder und Jugendliche, so auch für Aus- und Weiterbildungen',NULL,NULL,2,0,'KGS GR','2015-01-01'</v>
      </c>
      <c r="AE107" s="10" t="str">
        <f t="shared" si="24"/>
        <v/>
      </c>
      <c r="AG107" s="21">
        <f t="shared" si="25"/>
        <v>102</v>
      </c>
      <c r="AH107" s="23" t="s">
        <v>8</v>
      </c>
      <c r="AJ107" s="22" t="str">
        <f t="shared" si="30"/>
        <v>UNION ALL SELECT 102,NULL,'Bruderer-Schwendener, U., Nachlass','Nachlass U. Bruderer-Schwendener','Finanzierung nur von konkreten Projekten für körperlich oder geistig behinderte Kinder und Jugendliche, so auch für Aus- und Weiterbildungen',NULL,NULL,2,0,'KGS GR',NULL</v>
      </c>
      <c r="AK107" s="22" t="str">
        <f t="shared" si="31"/>
        <v/>
      </c>
    </row>
    <row r="108" spans="2:37" x14ac:dyDescent="0.25">
      <c r="B108">
        <v>103</v>
      </c>
      <c r="C108" t="s">
        <v>8</v>
      </c>
      <c r="D108" t="s">
        <v>8</v>
      </c>
      <c r="E108" t="s">
        <v>8</v>
      </c>
      <c r="F108" t="s">
        <v>182</v>
      </c>
      <c r="G108" t="s">
        <v>183</v>
      </c>
      <c r="H108" t="s">
        <v>184</v>
      </c>
      <c r="J108" s="1"/>
      <c r="K108" s="1" t="s">
        <v>680</v>
      </c>
      <c r="L108" s="1" t="s">
        <v>684</v>
      </c>
      <c r="M108" s="1">
        <v>41180.825636574074</v>
      </c>
      <c r="N108" t="s">
        <v>684</v>
      </c>
      <c r="O108" s="1">
        <v>41180.825636574074</v>
      </c>
      <c r="P108" t="s">
        <v>808</v>
      </c>
      <c r="Q108" t="s">
        <v>1076</v>
      </c>
      <c r="S108" s="12" t="str">
        <f t="shared" si="16"/>
        <v>NULL</v>
      </c>
      <c r="T108" s="12" t="str">
        <f t="shared" si="17"/>
        <v>'Bucher-Gossweiler-Stiftung, Anna und Paul'</v>
      </c>
      <c r="U108" s="12" t="str">
        <f t="shared" si="18"/>
        <v>'Anna und Paul Bucher-Gossweiler-Stiftung'</v>
      </c>
      <c r="V108" s="12" t="str">
        <f t="shared" si="19"/>
        <v>'In erster Linie soll landwirtschaftliches Dienstpersonal unterstützt werden, das durch Alter, Krankheit, Invalidität oder sonstwie in der Erwerbsfähigkeit beschränkt ist, sowie frühere selbständige Landwirte, betagte und bedürftigte Kleinbauern und deren Familien, welche durch unverschuldete Ereignisse in Bedrängnis geraten sind.'</v>
      </c>
      <c r="W108" s="12" t="str">
        <f t="shared" si="20"/>
        <v>NULL</v>
      </c>
      <c r="X108" s="12" t="str">
        <f t="shared" si="21"/>
        <v>NULL</v>
      </c>
      <c r="Y108" s="12">
        <f t="shared" si="22"/>
        <v>2</v>
      </c>
      <c r="Z108" s="10">
        <f t="shared" si="23"/>
        <v>1</v>
      </c>
      <c r="AA108" s="10" t="str">
        <f t="shared" si="26"/>
        <v>HS Zürich</v>
      </c>
      <c r="AB108" s="10" t="str">
        <f t="shared" si="27"/>
        <v>'HS Zürich'</v>
      </c>
      <c r="AC108" s="14" t="str">
        <f t="shared" si="28"/>
        <v>'2015-01-01'</v>
      </c>
      <c r="AD108" s="10" t="str">
        <f t="shared" si="29"/>
        <v>UNION ALL SELECT NULL,'Bucher-Gossweiler-Stiftung, Anna und Paul','Anna und Paul Bucher-Gossweiler-Stiftung','In erster Linie soll landwirtschaftliches Dienstpersonal unterstützt werden, das durch Alter, Krankheit, Invalidität oder sonstwie in der Erwerbsfähigkeit beschränkt ist, sowie frühere selbständige Landwirte, betagte und bedürftigte Kleinbauern und deren Familien, welche durch unverschuldete Ereignisse in Bedrängnis geraten sind.',NULL,NULL,2,1,'HS Zürich','2015-01-01'</v>
      </c>
      <c r="AE108" s="10" t="str">
        <f t="shared" si="24"/>
        <v/>
      </c>
      <c r="AG108" s="21">
        <f t="shared" si="25"/>
        <v>103</v>
      </c>
      <c r="AH108" s="23" t="s">
        <v>8</v>
      </c>
      <c r="AJ108" s="22" t="str">
        <f t="shared" si="30"/>
        <v>UNION ALL SELECT 103,NULL,'Bucher-Gossweiler-Stiftung, Anna und Paul','Anna und Paul Bucher-Gossweiler-Stiftung','In erster Linie soll landwirtschaftliches Dienstpersonal unterstützt werden, das durch Alter, Krankheit, Invalidität oder sonstwie in der Erwerbsfähigkeit beschränkt ist, sowie frühere selbständige Landwirte, betagte und bedürftigte Kleinbauern und deren Familien, welche durch unverschuldete Ereignisse in Bedrängnis geraten sind.',NULL,NULL,2,1,'HS Zürich',NULL</v>
      </c>
      <c r="AK108" s="22" t="str">
        <f t="shared" si="31"/>
        <v/>
      </c>
    </row>
    <row r="109" spans="2:37" x14ac:dyDescent="0.25">
      <c r="B109">
        <v>104</v>
      </c>
      <c r="C109" t="s">
        <v>8</v>
      </c>
      <c r="D109" t="s">
        <v>8</v>
      </c>
      <c r="E109" t="s">
        <v>8</v>
      </c>
      <c r="F109" t="s">
        <v>185</v>
      </c>
      <c r="G109" t="s">
        <v>186</v>
      </c>
      <c r="H109" t="s">
        <v>187</v>
      </c>
      <c r="J109" s="1"/>
      <c r="K109" s="1" t="s">
        <v>680</v>
      </c>
      <c r="L109" s="1" t="s">
        <v>684</v>
      </c>
      <c r="M109" s="1">
        <v>41180.825636574074</v>
      </c>
      <c r="N109" t="s">
        <v>684</v>
      </c>
      <c r="O109" s="1">
        <v>41180.825636574074</v>
      </c>
      <c r="P109" t="s">
        <v>809</v>
      </c>
      <c r="Q109" t="s">
        <v>1076</v>
      </c>
      <c r="S109" s="12" t="str">
        <f t="shared" si="16"/>
        <v>NULL</v>
      </c>
      <c r="T109" s="12" t="str">
        <f t="shared" si="17"/>
        <v>'Bucher-Stiftung, Margarite'</v>
      </c>
      <c r="U109" s="12" t="str">
        <f t="shared" si="18"/>
        <v>'Margarite Bucher-Stiftung'</v>
      </c>
      <c r="V109" s="12" t="str">
        <f t="shared" si="19"/>
        <v>'Unterstützung von wohltätigen Institutionen'</v>
      </c>
      <c r="W109" s="12" t="str">
        <f t="shared" si="20"/>
        <v>NULL</v>
      </c>
      <c r="X109" s="12" t="str">
        <f t="shared" si="21"/>
        <v>NULL</v>
      </c>
      <c r="Y109" s="12">
        <f t="shared" si="22"/>
        <v>2</v>
      </c>
      <c r="Z109" s="10">
        <f t="shared" si="23"/>
        <v>1</v>
      </c>
      <c r="AA109" s="10" t="str">
        <f t="shared" si="26"/>
        <v>HS Zürich</v>
      </c>
      <c r="AB109" s="10" t="str">
        <f t="shared" si="27"/>
        <v>'HS Zürich'</v>
      </c>
      <c r="AC109" s="14" t="str">
        <f t="shared" si="28"/>
        <v>'2015-01-01'</v>
      </c>
      <c r="AD109" s="10" t="str">
        <f t="shared" si="29"/>
        <v>UNION ALL SELECT NULL,'Bucher-Stiftung, Margarite','Margarite Bucher-Stiftung','Unterstützung von wohltätigen Institutionen',NULL,NULL,2,1,'HS Zürich','2015-01-01'</v>
      </c>
      <c r="AE109" s="10" t="str">
        <f t="shared" si="24"/>
        <v/>
      </c>
      <c r="AG109" s="21">
        <f t="shared" si="25"/>
        <v>104</v>
      </c>
      <c r="AH109" s="23" t="s">
        <v>8</v>
      </c>
      <c r="AJ109" s="22" t="str">
        <f t="shared" si="30"/>
        <v>UNION ALL SELECT 104,NULL,'Bucher-Stiftung, Margarite','Margarite Bucher-Stiftung','Unterstützung von wohltätigen Institutionen',NULL,NULL,2,1,'HS Zürich',NULL</v>
      </c>
      <c r="AK109" s="22" t="str">
        <f t="shared" si="31"/>
        <v/>
      </c>
    </row>
    <row r="110" spans="2:37" x14ac:dyDescent="0.25">
      <c r="B110">
        <v>105</v>
      </c>
      <c r="C110" t="s">
        <v>8</v>
      </c>
      <c r="D110" t="s">
        <v>8</v>
      </c>
      <c r="E110" t="s">
        <v>8</v>
      </c>
      <c r="F110" t="s">
        <v>188</v>
      </c>
      <c r="G110" t="s">
        <v>188</v>
      </c>
      <c r="H110" t="s">
        <v>189</v>
      </c>
      <c r="J110" s="1"/>
      <c r="K110" s="1" t="s">
        <v>680</v>
      </c>
      <c r="L110" s="1" t="s">
        <v>684</v>
      </c>
      <c r="M110" s="1">
        <v>41180.825636574074</v>
      </c>
      <c r="N110" t="s">
        <v>684</v>
      </c>
      <c r="O110" s="1">
        <v>41180.825636574074</v>
      </c>
      <c r="P110" t="s">
        <v>810</v>
      </c>
      <c r="Q110" t="s">
        <v>692</v>
      </c>
      <c r="S110" s="12" t="str">
        <f t="shared" si="16"/>
        <v>NULL</v>
      </c>
      <c r="T110" s="12" t="str">
        <f t="shared" si="17"/>
        <v>'Buchmann-Kollbrunner-Stiftung'</v>
      </c>
      <c r="U110" s="12" t="str">
        <f t="shared" si="18"/>
        <v>'Buchmann-Kollbrunner-Stiftung'</v>
      </c>
      <c r="V110" s="12" t="str">
        <f t="shared" si="19"/>
        <v>'Unterstützung von körperlich oder geistig behinderten Personen im Kanton Zürich'</v>
      </c>
      <c r="W110" s="12" t="str">
        <f t="shared" si="20"/>
        <v>NULL</v>
      </c>
      <c r="X110" s="12" t="str">
        <f t="shared" si="21"/>
        <v>NULL</v>
      </c>
      <c r="Y110" s="12">
        <f t="shared" si="22"/>
        <v>2</v>
      </c>
      <c r="Z110" s="10">
        <f t="shared" si="23"/>
        <v>0</v>
      </c>
      <c r="AA110" s="10" t="str">
        <f t="shared" si="26"/>
        <v>KGS ZH</v>
      </c>
      <c r="AB110" s="10" t="str">
        <f t="shared" si="27"/>
        <v>'KGS ZH'</v>
      </c>
      <c r="AC110" s="14" t="str">
        <f t="shared" si="28"/>
        <v>'2015-01-01'</v>
      </c>
      <c r="AD110" s="10" t="str">
        <f t="shared" si="29"/>
        <v>UNION ALL SELECT NULL,'Buchmann-Kollbrunner-Stiftung','Buchmann-Kollbrunner-Stiftung','Unterstützung von körperlich oder geistig behinderten Personen im Kanton Zürich',NULL,NULL,2,0,'KGS ZH','2015-01-01'</v>
      </c>
      <c r="AE110" s="10" t="str">
        <f t="shared" si="24"/>
        <v/>
      </c>
      <c r="AG110" s="21">
        <f t="shared" si="25"/>
        <v>105</v>
      </c>
      <c r="AH110" s="23" t="s">
        <v>8</v>
      </c>
      <c r="AJ110" s="22" t="str">
        <f t="shared" si="30"/>
        <v>UNION ALL SELECT 105,NULL,'Buchmann-Kollbrunner-Stiftung','Buchmann-Kollbrunner-Stiftung','Unterstützung von körperlich oder geistig behinderten Personen im Kanton Zürich',NULL,NULL,2,0,'KGS ZH',NULL</v>
      </c>
      <c r="AK110" s="22" t="str">
        <f t="shared" si="31"/>
        <v/>
      </c>
    </row>
    <row r="111" spans="2:37" x14ac:dyDescent="0.25">
      <c r="B111">
        <v>106</v>
      </c>
      <c r="C111" t="s">
        <v>8</v>
      </c>
      <c r="D111" t="s">
        <v>8</v>
      </c>
      <c r="E111" t="s">
        <v>8</v>
      </c>
      <c r="F111" t="s">
        <v>190</v>
      </c>
      <c r="G111" t="s">
        <v>191</v>
      </c>
      <c r="H111" t="s">
        <v>192</v>
      </c>
      <c r="J111" s="1"/>
      <c r="K111" s="1" t="s">
        <v>680</v>
      </c>
      <c r="L111" s="1" t="s">
        <v>684</v>
      </c>
      <c r="M111" s="1">
        <v>41180.825636574074</v>
      </c>
      <c r="N111" t="s">
        <v>684</v>
      </c>
      <c r="O111" s="1">
        <v>41180.825636574074</v>
      </c>
      <c r="P111" t="s">
        <v>811</v>
      </c>
      <c r="Q111" t="s">
        <v>1076</v>
      </c>
      <c r="S111" s="12" t="str">
        <f t="shared" si="16"/>
        <v>NULL</v>
      </c>
      <c r="T111" s="12" t="str">
        <f t="shared" si="17"/>
        <v>'Burkhard-Stiftung, Marianne'</v>
      </c>
      <c r="U111" s="12" t="str">
        <f t="shared" si="18"/>
        <v>'Marianne Burkhard-Stiftung'</v>
      </c>
      <c r="V111" s="12" t="str">
        <f t="shared" si="19"/>
        <v>'Schwer kranke/geschädigte Kinder und deren Eltern oder Betreuer'</v>
      </c>
      <c r="W111" s="12" t="str">
        <f t="shared" si="20"/>
        <v>NULL</v>
      </c>
      <c r="X111" s="12" t="str">
        <f t="shared" si="21"/>
        <v>NULL</v>
      </c>
      <c r="Y111" s="12">
        <f t="shared" si="22"/>
        <v>2</v>
      </c>
      <c r="Z111" s="10">
        <f t="shared" si="23"/>
        <v>1</v>
      </c>
      <c r="AA111" s="10" t="str">
        <f t="shared" si="26"/>
        <v>HS Zürich</v>
      </c>
      <c r="AB111" s="10" t="str">
        <f t="shared" si="27"/>
        <v>'HS Zürich'</v>
      </c>
      <c r="AC111" s="14" t="str">
        <f t="shared" si="28"/>
        <v>'2015-01-01'</v>
      </c>
      <c r="AD111" s="10" t="str">
        <f t="shared" si="29"/>
        <v>UNION ALL SELECT NULL,'Burkhard-Stiftung, Marianne','Marianne Burkhard-Stiftung','Schwer kranke/geschädigte Kinder und deren Eltern oder Betreuer',NULL,NULL,2,1,'HS Zürich','2015-01-01'</v>
      </c>
      <c r="AE111" s="10" t="str">
        <f t="shared" si="24"/>
        <v/>
      </c>
      <c r="AG111" s="21">
        <f t="shared" si="25"/>
        <v>106</v>
      </c>
      <c r="AH111" s="23" t="s">
        <v>8</v>
      </c>
      <c r="AJ111" s="22" t="str">
        <f t="shared" si="30"/>
        <v>UNION ALL SELECT 106,NULL,'Burkhard-Stiftung, Marianne','Marianne Burkhard-Stiftung','Schwer kranke/geschädigte Kinder und deren Eltern oder Betreuer',NULL,NULL,2,1,'HS Zürich',NULL</v>
      </c>
      <c r="AK111" s="22" t="str">
        <f t="shared" si="31"/>
        <v/>
      </c>
    </row>
    <row r="112" spans="2:37" x14ac:dyDescent="0.25">
      <c r="B112">
        <v>107</v>
      </c>
      <c r="C112" t="s">
        <v>8</v>
      </c>
      <c r="D112" t="s">
        <v>8</v>
      </c>
      <c r="E112" t="s">
        <v>8</v>
      </c>
      <c r="F112" t="s">
        <v>193</v>
      </c>
      <c r="G112" t="s">
        <v>194</v>
      </c>
      <c r="H112" t="s">
        <v>195</v>
      </c>
      <c r="J112" s="1"/>
      <c r="K112" s="1" t="s">
        <v>680</v>
      </c>
      <c r="L112" s="1" t="s">
        <v>684</v>
      </c>
      <c r="M112" s="1">
        <v>41180.825636574074</v>
      </c>
      <c r="N112" t="s">
        <v>684</v>
      </c>
      <c r="O112" s="1">
        <v>41180.825636574074</v>
      </c>
      <c r="P112" t="s">
        <v>812</v>
      </c>
      <c r="Q112" t="s">
        <v>1076</v>
      </c>
      <c r="S112" s="12" t="str">
        <f t="shared" si="16"/>
        <v>NULL</v>
      </c>
      <c r="T112" s="12" t="str">
        <f t="shared" si="17"/>
        <v>'Büttner-Stiftung, Franz und Verena'</v>
      </c>
      <c r="U112" s="12" t="str">
        <f t="shared" si="18"/>
        <v>'Franz und Verena Büttner-Stiftung'</v>
      </c>
      <c r="V112" s="12" t="str">
        <f t="shared" si="19"/>
        <v>'Bezweckt die Unterstützung von Schwergeschädigten'</v>
      </c>
      <c r="W112" s="12" t="str">
        <f t="shared" si="20"/>
        <v>NULL</v>
      </c>
      <c r="X112" s="12" t="str">
        <f t="shared" si="21"/>
        <v>NULL</v>
      </c>
      <c r="Y112" s="12">
        <f t="shared" si="22"/>
        <v>2</v>
      </c>
      <c r="Z112" s="10">
        <f t="shared" si="23"/>
        <v>1</v>
      </c>
      <c r="AA112" s="10" t="str">
        <f t="shared" si="26"/>
        <v>HS Zürich</v>
      </c>
      <c r="AB112" s="10" t="str">
        <f t="shared" si="27"/>
        <v>'HS Zürich'</v>
      </c>
      <c r="AC112" s="14" t="str">
        <f t="shared" si="28"/>
        <v>'2015-01-01'</v>
      </c>
      <c r="AD112" s="10" t="str">
        <f t="shared" si="29"/>
        <v>UNION ALL SELECT NULL,'Büttner-Stiftung, Franz und Verena','Franz und Verena Büttner-Stiftung','Bezweckt die Unterstützung von Schwergeschädigten',NULL,NULL,2,1,'HS Zürich','2015-01-01'</v>
      </c>
      <c r="AE112" s="10" t="str">
        <f t="shared" si="24"/>
        <v/>
      </c>
      <c r="AG112" s="21">
        <f t="shared" si="25"/>
        <v>107</v>
      </c>
      <c r="AH112" s="23" t="s">
        <v>8</v>
      </c>
      <c r="AJ112" s="22" t="str">
        <f t="shared" si="30"/>
        <v>UNION ALL SELECT 107,NULL,'Büttner-Stiftung, Franz und Verena','Franz und Verena Büttner-Stiftung','Bezweckt die Unterstützung von Schwergeschädigten',NULL,NULL,2,1,'HS Zürich',NULL</v>
      </c>
      <c r="AK112" s="22" t="str">
        <f t="shared" si="31"/>
        <v/>
      </c>
    </row>
    <row r="113" spans="2:37" x14ac:dyDescent="0.25">
      <c r="B113">
        <v>108</v>
      </c>
      <c r="C113" t="s">
        <v>8</v>
      </c>
      <c r="D113" t="s">
        <v>8</v>
      </c>
      <c r="E113" t="s">
        <v>8</v>
      </c>
      <c r="F113" t="s">
        <v>196</v>
      </c>
      <c r="G113" t="s">
        <v>196</v>
      </c>
      <c r="H113" t="s">
        <v>197</v>
      </c>
      <c r="J113" s="1"/>
      <c r="K113" s="1" t="s">
        <v>680</v>
      </c>
      <c r="L113" s="1" t="s">
        <v>684</v>
      </c>
      <c r="M113" s="1">
        <v>41180.825636574074</v>
      </c>
      <c r="N113" t="s">
        <v>684</v>
      </c>
      <c r="O113" s="1">
        <v>41180.825636574074</v>
      </c>
      <c r="P113" t="s">
        <v>813</v>
      </c>
      <c r="Q113" t="s">
        <v>1076</v>
      </c>
      <c r="S113" s="12" t="str">
        <f t="shared" si="16"/>
        <v>NULL</v>
      </c>
      <c r="T113" s="12" t="str">
        <f t="shared" si="17"/>
        <v>'Caritas, Region'</v>
      </c>
      <c r="U113" s="12" t="str">
        <f t="shared" si="18"/>
        <v>'Caritas, Region'</v>
      </c>
      <c r="V113" s="12" t="str">
        <f t="shared" si="19"/>
        <v>'Alle Behinderungen. Sich an die zuständige Regionalstelle wenden. Regional unterschiedliche Direkthilfe-Leistungen. Einzelne Regionen leisten keine finanzielle Direkthilfe.'</v>
      </c>
      <c r="W113" s="12" t="str">
        <f t="shared" si="20"/>
        <v>NULL</v>
      </c>
      <c r="X113" s="12" t="str">
        <f t="shared" si="21"/>
        <v>NULL</v>
      </c>
      <c r="Y113" s="12">
        <f t="shared" si="22"/>
        <v>2</v>
      </c>
      <c r="Z113" s="10">
        <f t="shared" si="23"/>
        <v>1</v>
      </c>
      <c r="AA113" s="10" t="str">
        <f t="shared" si="26"/>
        <v>HS Zürich</v>
      </c>
      <c r="AB113" s="10" t="str">
        <f t="shared" si="27"/>
        <v>'HS Zürich'</v>
      </c>
      <c r="AC113" s="14" t="str">
        <f t="shared" si="28"/>
        <v>'2015-01-01'</v>
      </c>
      <c r="AD113" s="10" t="str">
        <f t="shared" si="29"/>
        <v>UNION ALL SELECT NULL,'Caritas, Region','Caritas, Region','Alle Behinderungen. Sich an die zuständige Regionalstelle wenden. Regional unterschiedliche Direkthilfe-Leistungen. Einzelne Regionen leisten keine finanzielle Direkthilfe.',NULL,NULL,2,1,'HS Zürich','2015-01-01'</v>
      </c>
      <c r="AE113" s="10" t="str">
        <f t="shared" si="24"/>
        <v/>
      </c>
      <c r="AG113" s="21">
        <f t="shared" si="25"/>
        <v>108</v>
      </c>
      <c r="AH113" s="23" t="s">
        <v>8</v>
      </c>
      <c r="AJ113" s="22" t="str">
        <f t="shared" si="30"/>
        <v>UNION ALL SELECT 108,NULL,'Caritas, Region','Caritas, Region','Alle Behinderungen. Sich an die zuständige Regionalstelle wenden. Regional unterschiedliche Direkthilfe-Leistungen. Einzelne Regionen leisten keine finanzielle Direkthilfe.',NULL,NULL,2,1,'HS Zürich',NULL</v>
      </c>
      <c r="AK113" s="22" t="str">
        <f t="shared" si="31"/>
        <v/>
      </c>
    </row>
    <row r="114" spans="2:37" x14ac:dyDescent="0.25">
      <c r="B114">
        <v>109</v>
      </c>
      <c r="C114" t="s">
        <v>8</v>
      </c>
      <c r="D114" t="s">
        <v>8</v>
      </c>
      <c r="E114" t="s">
        <v>8</v>
      </c>
      <c r="F114" t="s">
        <v>198</v>
      </c>
      <c r="G114" t="s">
        <v>199</v>
      </c>
      <c r="H114" t="s">
        <v>200</v>
      </c>
      <c r="J114" s="1"/>
      <c r="K114" s="1" t="s">
        <v>680</v>
      </c>
      <c r="L114" s="1" t="s">
        <v>684</v>
      </c>
      <c r="M114" s="1">
        <v>41180.825636574074</v>
      </c>
      <c r="N114" t="s">
        <v>684</v>
      </c>
      <c r="O114" s="1">
        <v>41180.825636574074</v>
      </c>
      <c r="P114" t="s">
        <v>814</v>
      </c>
      <c r="Q114" t="s">
        <v>738</v>
      </c>
      <c r="S114" s="12" t="str">
        <f t="shared" si="16"/>
        <v>NULL</v>
      </c>
      <c r="T114" s="12" t="str">
        <f t="shared" si="17"/>
        <v>'Casal Bernard, Stiftung'</v>
      </c>
      <c r="U114" s="12" t="str">
        <f t="shared" si="18"/>
        <v>'Stiftung Casal Bernhard'</v>
      </c>
      <c r="V114" s="12" t="str">
        <f t="shared" si="19"/>
        <v>'Nur Bündner'</v>
      </c>
      <c r="W114" s="12" t="str">
        <f t="shared" si="20"/>
        <v>NULL</v>
      </c>
      <c r="X114" s="12" t="str">
        <f t="shared" si="21"/>
        <v>NULL</v>
      </c>
      <c r="Y114" s="12">
        <f t="shared" si="22"/>
        <v>2</v>
      </c>
      <c r="Z114" s="10">
        <f t="shared" si="23"/>
        <v>0</v>
      </c>
      <c r="AA114" s="10" t="str">
        <f t="shared" si="26"/>
        <v>KGS GR</v>
      </c>
      <c r="AB114" s="10" t="str">
        <f t="shared" si="27"/>
        <v>'KGS GR'</v>
      </c>
      <c r="AC114" s="14" t="str">
        <f t="shared" si="28"/>
        <v>'2015-01-01'</v>
      </c>
      <c r="AD114" s="10" t="str">
        <f t="shared" si="29"/>
        <v>UNION ALL SELECT NULL,'Casal Bernard, Stiftung','Stiftung Casal Bernhard','Nur Bündner',NULL,NULL,2,0,'KGS GR','2015-01-01'</v>
      </c>
      <c r="AE114" s="10" t="str">
        <f t="shared" si="24"/>
        <v/>
      </c>
      <c r="AG114" s="21">
        <f t="shared" si="25"/>
        <v>109</v>
      </c>
      <c r="AH114" s="23" t="s">
        <v>8</v>
      </c>
      <c r="AJ114" s="22" t="str">
        <f t="shared" si="30"/>
        <v>UNION ALL SELECT 109,NULL,'Casal Bernard, Stiftung','Stiftung Casal Bernhard','Nur Bündner',NULL,NULL,2,0,'KGS GR',NULL</v>
      </c>
      <c r="AK114" s="22" t="str">
        <f t="shared" si="31"/>
        <v/>
      </c>
    </row>
    <row r="115" spans="2:37" x14ac:dyDescent="0.25">
      <c r="B115">
        <v>110</v>
      </c>
      <c r="C115" t="s">
        <v>8</v>
      </c>
      <c r="D115" t="s">
        <v>8</v>
      </c>
      <c r="E115" t="s">
        <v>8</v>
      </c>
      <c r="F115" t="s">
        <v>201</v>
      </c>
      <c r="G115" t="s">
        <v>201</v>
      </c>
      <c r="H115" t="s">
        <v>202</v>
      </c>
      <c r="J115" s="1"/>
      <c r="K115" s="1" t="s">
        <v>680</v>
      </c>
      <c r="L115" s="1" t="s">
        <v>684</v>
      </c>
      <c r="M115" s="1">
        <v>41180.825636574074</v>
      </c>
      <c r="N115" t="s">
        <v>684</v>
      </c>
      <c r="O115" s="1">
        <v>41180.825636574074</v>
      </c>
      <c r="P115" t="s">
        <v>815</v>
      </c>
      <c r="Q115" t="s">
        <v>692</v>
      </c>
      <c r="S115" s="12" t="str">
        <f t="shared" si="16"/>
        <v>NULL</v>
      </c>
      <c r="T115" s="12" t="str">
        <f t="shared" si="17"/>
        <v>'Cassinelli-Vogel-Stiftung'</v>
      </c>
      <c r="U115" s="12" t="str">
        <f t="shared" si="18"/>
        <v>'Cassinelli-Vogel-Stiftung'</v>
      </c>
      <c r="V115" s="12" t="str">
        <f t="shared" si="19"/>
        <v>'Einmalige Beiträge zur Überbrückung vorübergehender Notlage'</v>
      </c>
      <c r="W115" s="12" t="str">
        <f t="shared" si="20"/>
        <v>NULL</v>
      </c>
      <c r="X115" s="12" t="str">
        <f t="shared" si="21"/>
        <v>NULL</v>
      </c>
      <c r="Y115" s="12">
        <f t="shared" si="22"/>
        <v>2</v>
      </c>
      <c r="Z115" s="10">
        <f t="shared" si="23"/>
        <v>0</v>
      </c>
      <c r="AA115" s="10" t="str">
        <f t="shared" si="26"/>
        <v>KGS ZH</v>
      </c>
      <c r="AB115" s="10" t="str">
        <f t="shared" si="27"/>
        <v>'KGS ZH'</v>
      </c>
      <c r="AC115" s="14" t="str">
        <f t="shared" si="28"/>
        <v>'2015-01-01'</v>
      </c>
      <c r="AD115" s="10" t="str">
        <f t="shared" si="29"/>
        <v>UNION ALL SELECT NULL,'Cassinelli-Vogel-Stiftung','Cassinelli-Vogel-Stiftung','Einmalige Beiträge zur Überbrückung vorübergehender Notlage',NULL,NULL,2,0,'KGS ZH','2015-01-01'</v>
      </c>
      <c r="AE115" s="10" t="str">
        <f t="shared" si="24"/>
        <v/>
      </c>
      <c r="AG115" s="21">
        <f t="shared" si="25"/>
        <v>110</v>
      </c>
      <c r="AH115" s="23" t="s">
        <v>8</v>
      </c>
      <c r="AJ115" s="22" t="str">
        <f t="shared" si="30"/>
        <v>UNION ALL SELECT 110,NULL,'Cassinelli-Vogel-Stiftung','Cassinelli-Vogel-Stiftung','Einmalige Beiträge zur Überbrückung vorübergehender Notlage',NULL,NULL,2,0,'KGS ZH',NULL</v>
      </c>
      <c r="AK115" s="22" t="str">
        <f t="shared" si="31"/>
        <v/>
      </c>
    </row>
    <row r="116" spans="2:37" x14ac:dyDescent="0.25">
      <c r="B116">
        <v>111</v>
      </c>
      <c r="C116" t="s">
        <v>8</v>
      </c>
      <c r="D116" t="s">
        <v>8</v>
      </c>
      <c r="E116" t="s">
        <v>8</v>
      </c>
      <c r="F116" t="s">
        <v>203</v>
      </c>
      <c r="G116" t="s">
        <v>204</v>
      </c>
      <c r="H116" t="s">
        <v>205</v>
      </c>
      <c r="J116" s="1"/>
      <c r="K116" s="1" t="s">
        <v>680</v>
      </c>
      <c r="L116" s="1" t="s">
        <v>684</v>
      </c>
      <c r="M116" s="1">
        <v>41180.825636574074</v>
      </c>
      <c r="N116" t="s">
        <v>684</v>
      </c>
      <c r="O116" s="1">
        <v>41180.825636574074</v>
      </c>
      <c r="P116" t="s">
        <v>816</v>
      </c>
      <c r="Q116" t="s">
        <v>738</v>
      </c>
      <c r="S116" s="12" t="str">
        <f t="shared" si="16"/>
        <v>NULL</v>
      </c>
      <c r="T116" s="12" t="str">
        <f t="shared" si="17"/>
        <v>'Casty-Buchmann, Stiftung'</v>
      </c>
      <c r="U116" s="12" t="str">
        <f t="shared" si="18"/>
        <v>'Stiftung Casty-Buchmann'</v>
      </c>
      <c r="V116" s="12" t="str">
        <f t="shared" si="19"/>
        <v>'Nur ganz definierte Vergabungen'</v>
      </c>
      <c r="W116" s="12" t="str">
        <f t="shared" si="20"/>
        <v>NULL</v>
      </c>
      <c r="X116" s="12" t="str">
        <f t="shared" si="21"/>
        <v>NULL</v>
      </c>
      <c r="Y116" s="12">
        <f t="shared" si="22"/>
        <v>2</v>
      </c>
      <c r="Z116" s="10">
        <f t="shared" si="23"/>
        <v>0</v>
      </c>
      <c r="AA116" s="10" t="str">
        <f t="shared" si="26"/>
        <v>KGS GR</v>
      </c>
      <c r="AB116" s="10" t="str">
        <f t="shared" si="27"/>
        <v>'KGS GR'</v>
      </c>
      <c r="AC116" s="14" t="str">
        <f t="shared" si="28"/>
        <v>'2015-01-01'</v>
      </c>
      <c r="AD116" s="10" t="str">
        <f t="shared" si="29"/>
        <v>UNION ALL SELECT NULL,'Casty-Buchmann, Stiftung','Stiftung Casty-Buchmann','Nur ganz definierte Vergabungen',NULL,NULL,2,0,'KGS GR','2015-01-01'</v>
      </c>
      <c r="AE116" s="10" t="str">
        <f t="shared" si="24"/>
        <v/>
      </c>
      <c r="AG116" s="21">
        <f t="shared" si="25"/>
        <v>111</v>
      </c>
      <c r="AH116" s="23" t="s">
        <v>8</v>
      </c>
      <c r="AJ116" s="22" t="str">
        <f t="shared" si="30"/>
        <v>UNION ALL SELECT 111,NULL,'Casty-Buchmann, Stiftung','Stiftung Casty-Buchmann','Nur ganz definierte Vergabungen',NULL,NULL,2,0,'KGS GR',NULL</v>
      </c>
      <c r="AK116" s="22" t="str">
        <f t="shared" si="31"/>
        <v/>
      </c>
    </row>
    <row r="117" spans="2:37" x14ac:dyDescent="0.25">
      <c r="B117">
        <v>112</v>
      </c>
      <c r="C117" t="s">
        <v>8</v>
      </c>
      <c r="D117" t="s">
        <v>8</v>
      </c>
      <c r="E117" t="s">
        <v>8</v>
      </c>
      <c r="F117" t="s">
        <v>206</v>
      </c>
      <c r="G117" t="s">
        <v>207</v>
      </c>
      <c r="I117" t="s">
        <v>8</v>
      </c>
      <c r="J117" s="1" t="s">
        <v>8</v>
      </c>
      <c r="K117" s="1" t="s">
        <v>680</v>
      </c>
      <c r="L117" s="1" t="s">
        <v>684</v>
      </c>
      <c r="M117" s="1">
        <v>41180.825636574074</v>
      </c>
      <c r="N117" t="s">
        <v>684</v>
      </c>
      <c r="O117" s="1">
        <v>41180.825636574074</v>
      </c>
      <c r="P117" t="s">
        <v>817</v>
      </c>
      <c r="Q117" t="s">
        <v>704</v>
      </c>
      <c r="S117" s="12" t="str">
        <f t="shared" si="16"/>
        <v>NULL</v>
      </c>
      <c r="T117" s="12" t="str">
        <f t="shared" si="17"/>
        <v>'Cattori-Stuern, fondazioni, Lorenzo e Elsa'</v>
      </c>
      <c r="U117" s="12" t="str">
        <f t="shared" si="18"/>
        <v>'Fondazione Lorenzo e Elsa Cattori e Stuern'</v>
      </c>
      <c r="V117" s="12" t="str">
        <f t="shared" si="19"/>
        <v>NULL</v>
      </c>
      <c r="W117" s="12" t="str">
        <f t="shared" si="20"/>
        <v>NULL</v>
      </c>
      <c r="X117" s="12" t="str">
        <f t="shared" si="21"/>
        <v>NULL</v>
      </c>
      <c r="Y117" s="12">
        <f t="shared" si="22"/>
        <v>2</v>
      </c>
      <c r="Z117" s="10">
        <f t="shared" si="23"/>
        <v>0</v>
      </c>
      <c r="AA117" s="10" t="str">
        <f t="shared" si="26"/>
        <v>DCN TI</v>
      </c>
      <c r="AB117" s="10" t="str">
        <f t="shared" si="27"/>
        <v>'DCN TI'</v>
      </c>
      <c r="AC117" s="14" t="str">
        <f t="shared" si="28"/>
        <v>'2015-01-01'</v>
      </c>
      <c r="AD117" s="10" t="str">
        <f t="shared" si="29"/>
        <v>UNION ALL SELECT NULL,'Cattori-Stuern, fondazioni, Lorenzo e Elsa','Fondazione Lorenzo e Elsa Cattori e Stuern',NULL,NULL,NULL,2,0,'DCN TI','2015-01-01'</v>
      </c>
      <c r="AE117" s="10" t="str">
        <f t="shared" si="24"/>
        <v/>
      </c>
      <c r="AG117" s="21">
        <f t="shared" si="25"/>
        <v>112</v>
      </c>
      <c r="AH117" s="23" t="s">
        <v>8</v>
      </c>
      <c r="AJ117" s="22" t="str">
        <f t="shared" si="30"/>
        <v>UNION ALL SELECT 112,NULL,'Cattori-Stuern, fondazioni, Lorenzo e Elsa','Fondazione Lorenzo e Elsa Cattori e Stuern',NULL,NULL,NULL,2,0,'DCN TI',NULL</v>
      </c>
      <c r="AK117" s="22" t="str">
        <f t="shared" si="31"/>
        <v/>
      </c>
    </row>
    <row r="118" spans="2:37" x14ac:dyDescent="0.25">
      <c r="B118">
        <v>113</v>
      </c>
      <c r="C118" t="s">
        <v>8</v>
      </c>
      <c r="D118" t="s">
        <v>8</v>
      </c>
      <c r="E118" t="s">
        <v>8</v>
      </c>
      <c r="F118" t="s">
        <v>208</v>
      </c>
      <c r="G118" t="s">
        <v>209</v>
      </c>
      <c r="I118" t="s">
        <v>8</v>
      </c>
      <c r="J118" s="1" t="s">
        <v>8</v>
      </c>
      <c r="K118" s="1" t="s">
        <v>680</v>
      </c>
      <c r="L118" s="1" t="s">
        <v>684</v>
      </c>
      <c r="M118" s="1">
        <v>41180.825636574074</v>
      </c>
      <c r="N118" t="s">
        <v>684</v>
      </c>
      <c r="O118" s="1">
        <v>41180.825636574074</v>
      </c>
      <c r="P118" t="s">
        <v>818</v>
      </c>
      <c r="Q118" t="s">
        <v>754</v>
      </c>
      <c r="S118" s="12" t="str">
        <f t="shared" si="16"/>
        <v>NULL</v>
      </c>
      <c r="T118" s="12" t="str">
        <f t="shared" si="17"/>
        <v>'Cerebral Gelähmte Basel, Stiftung für'</v>
      </c>
      <c r="U118" s="12" t="str">
        <f t="shared" si="18"/>
        <v>'Stiftung für cerebral Gelähmte Basel'</v>
      </c>
      <c r="V118" s="12" t="str">
        <f t="shared" si="19"/>
        <v>NULL</v>
      </c>
      <c r="W118" s="12" t="str">
        <f t="shared" si="20"/>
        <v>NULL</v>
      </c>
      <c r="X118" s="12" t="str">
        <f t="shared" si="21"/>
        <v>NULL</v>
      </c>
      <c r="Y118" s="12">
        <f t="shared" si="22"/>
        <v>2</v>
      </c>
      <c r="Z118" s="10">
        <f t="shared" si="23"/>
        <v>0</v>
      </c>
      <c r="AA118" s="10" t="str">
        <f t="shared" si="26"/>
        <v>KGS BS</v>
      </c>
      <c r="AB118" s="10" t="str">
        <f t="shared" si="27"/>
        <v>'KGS BS'</v>
      </c>
      <c r="AC118" s="14" t="str">
        <f t="shared" si="28"/>
        <v>'2015-01-01'</v>
      </c>
      <c r="AD118" s="10" t="str">
        <f t="shared" si="29"/>
        <v>UNION ALL SELECT NULL,'Cerebral Gelähmte Basel, Stiftung für','Stiftung für cerebral Gelähmte Basel',NULL,NULL,NULL,2,0,'KGS BS','2015-01-01'</v>
      </c>
      <c r="AE118" s="10" t="str">
        <f t="shared" si="24"/>
        <v/>
      </c>
      <c r="AG118" s="21">
        <f t="shared" si="25"/>
        <v>113</v>
      </c>
      <c r="AH118" s="23" t="s">
        <v>8</v>
      </c>
      <c r="AJ118" s="22" t="str">
        <f t="shared" si="30"/>
        <v>UNION ALL SELECT 113,NULL,'Cerebral Gelähmte Basel, Stiftung für','Stiftung für cerebral Gelähmte Basel',NULL,NULL,NULL,2,0,'KGS BS',NULL</v>
      </c>
      <c r="AK118" s="22" t="str">
        <f t="shared" si="31"/>
        <v/>
      </c>
    </row>
    <row r="119" spans="2:37" x14ac:dyDescent="0.25">
      <c r="B119">
        <v>114</v>
      </c>
      <c r="C119" t="s">
        <v>8</v>
      </c>
      <c r="D119" t="s">
        <v>8</v>
      </c>
      <c r="E119" t="s">
        <v>8</v>
      </c>
      <c r="F119" t="s">
        <v>210</v>
      </c>
      <c r="G119" t="s">
        <v>211</v>
      </c>
      <c r="H119" t="s">
        <v>212</v>
      </c>
      <c r="J119" s="1"/>
      <c r="K119" s="1" t="s">
        <v>680</v>
      </c>
      <c r="L119" s="1" t="s">
        <v>684</v>
      </c>
      <c r="M119" s="1">
        <v>41180.825636574074</v>
      </c>
      <c r="N119" t="s">
        <v>684</v>
      </c>
      <c r="O119" s="1">
        <v>41180.825636574074</v>
      </c>
      <c r="P119" t="s">
        <v>819</v>
      </c>
      <c r="Q119" t="s">
        <v>1076</v>
      </c>
      <c r="S119" s="12" t="str">
        <f t="shared" si="16"/>
        <v>NULL</v>
      </c>
      <c r="T119" s="12" t="str">
        <f t="shared" si="17"/>
        <v>'Cerebral, Stiftung'</v>
      </c>
      <c r="U119" s="12" t="str">
        <f t="shared" si="18"/>
        <v>'Stiftung Cerebral'</v>
      </c>
      <c r="V119" s="12" t="str">
        <f t="shared" si="19"/>
        <v>'Behinderungen: Cerebral, spina bifida, Muskeldystrophie. Nur, wenn 40% eigene PI Mittel eingesetzt werden. Autos max. Fr. 3000.-'</v>
      </c>
      <c r="W119" s="12" t="str">
        <f t="shared" si="20"/>
        <v>NULL</v>
      </c>
      <c r="X119" s="12" t="str">
        <f t="shared" si="21"/>
        <v>NULL</v>
      </c>
      <c r="Y119" s="12">
        <f t="shared" si="22"/>
        <v>2</v>
      </c>
      <c r="Z119" s="10">
        <f t="shared" si="23"/>
        <v>1</v>
      </c>
      <c r="AA119" s="10" t="str">
        <f t="shared" si="26"/>
        <v>HS Zürich</v>
      </c>
      <c r="AB119" s="10" t="str">
        <f t="shared" si="27"/>
        <v>'HS Zürich'</v>
      </c>
      <c r="AC119" s="14" t="str">
        <f t="shared" si="28"/>
        <v>'2015-01-01'</v>
      </c>
      <c r="AD119" s="10" t="str">
        <f t="shared" si="29"/>
        <v>UNION ALL SELECT NULL,'Cerebral, Stiftung','Stiftung Cerebral','Behinderungen: Cerebral, spina bifida, Muskeldystrophie. Nur, wenn 40% eigene PI Mittel eingesetzt werden. Autos max. Fr. 3000.-',NULL,NULL,2,1,'HS Zürich','2015-01-01'</v>
      </c>
      <c r="AE119" s="10" t="str">
        <f t="shared" si="24"/>
        <v/>
      </c>
      <c r="AG119" s="21">
        <f t="shared" si="25"/>
        <v>114</v>
      </c>
      <c r="AH119" s="23" t="s">
        <v>8</v>
      </c>
      <c r="AJ119" s="22" t="str">
        <f t="shared" si="30"/>
        <v>UNION ALL SELECT 114,NULL,'Cerebral, Stiftung','Stiftung Cerebral','Behinderungen: Cerebral, spina bifida, Muskeldystrophie. Nur, wenn 40% eigene PI Mittel eingesetzt werden. Autos max. Fr. 3000.-',NULL,NULL,2,1,'HS Zürich',NULL</v>
      </c>
      <c r="AK119" s="22" t="str">
        <f t="shared" si="31"/>
        <v/>
      </c>
    </row>
    <row r="120" spans="2:37" x14ac:dyDescent="0.25">
      <c r="B120">
        <v>115</v>
      </c>
      <c r="C120" t="s">
        <v>8</v>
      </c>
      <c r="D120" t="s">
        <v>8</v>
      </c>
      <c r="E120" t="s">
        <v>8</v>
      </c>
      <c r="F120" t="s">
        <v>213</v>
      </c>
      <c r="G120" t="s">
        <v>213</v>
      </c>
      <c r="H120" t="s">
        <v>214</v>
      </c>
      <c r="J120" s="1"/>
      <c r="K120" s="1" t="s">
        <v>680</v>
      </c>
      <c r="L120" s="1" t="s">
        <v>684</v>
      </c>
      <c r="M120" s="1">
        <v>41180.825636574074</v>
      </c>
      <c r="N120" t="s">
        <v>684</v>
      </c>
      <c r="O120" s="1">
        <v>41180.825636574074</v>
      </c>
      <c r="P120" t="s">
        <v>820</v>
      </c>
      <c r="Q120" t="s">
        <v>1076</v>
      </c>
      <c r="S120" s="12" t="str">
        <f t="shared" si="16"/>
        <v>NULL</v>
      </c>
      <c r="T120" s="12" t="str">
        <f t="shared" si="17"/>
        <v>'Comedia Schweiz'</v>
      </c>
      <c r="U120" s="12" t="str">
        <f t="shared" si="18"/>
        <v>'Comedia Schweiz'</v>
      </c>
      <c r="V120" s="12" t="str">
        <f t="shared" si="19"/>
        <v>'Für Mitglieder der Gewerkschaft. Max. Fr. 1''500.-'</v>
      </c>
      <c r="W120" s="12" t="str">
        <f t="shared" si="20"/>
        <v>NULL</v>
      </c>
      <c r="X120" s="12" t="str">
        <f t="shared" si="21"/>
        <v>NULL</v>
      </c>
      <c r="Y120" s="12">
        <f t="shared" si="22"/>
        <v>2</v>
      </c>
      <c r="Z120" s="10">
        <f t="shared" si="23"/>
        <v>1</v>
      </c>
      <c r="AA120" s="10" t="str">
        <f t="shared" si="26"/>
        <v>HS Zürich</v>
      </c>
      <c r="AB120" s="10" t="str">
        <f t="shared" si="27"/>
        <v>'HS Zürich'</v>
      </c>
      <c r="AC120" s="14" t="str">
        <f t="shared" si="28"/>
        <v>'2015-01-01'</v>
      </c>
      <c r="AD120" s="10" t="str">
        <f t="shared" si="29"/>
        <v>UNION ALL SELECT NULL,'Comedia Schweiz','Comedia Schweiz','Für Mitglieder der Gewerkschaft. Max. Fr. 1''500.-',NULL,NULL,2,1,'HS Zürich','2015-01-01'</v>
      </c>
      <c r="AE120" s="10" t="str">
        <f t="shared" si="24"/>
        <v/>
      </c>
      <c r="AG120" s="21">
        <f t="shared" si="25"/>
        <v>115</v>
      </c>
      <c r="AH120" s="23" t="s">
        <v>8</v>
      </c>
      <c r="AJ120" s="22" t="str">
        <f t="shared" si="30"/>
        <v>UNION ALL SELECT 115,NULL,'Comedia Schweiz','Comedia Schweiz','Für Mitglieder der Gewerkschaft. Max. Fr. 1''500.-',NULL,NULL,2,1,'HS Zürich',NULL</v>
      </c>
      <c r="AK120" s="22" t="str">
        <f t="shared" si="31"/>
        <v/>
      </c>
    </row>
    <row r="121" spans="2:37" x14ac:dyDescent="0.25">
      <c r="B121">
        <v>116</v>
      </c>
      <c r="C121" t="s">
        <v>8</v>
      </c>
      <c r="D121" t="s">
        <v>8</v>
      </c>
      <c r="E121" t="s">
        <v>8</v>
      </c>
      <c r="F121" t="s">
        <v>215</v>
      </c>
      <c r="G121" t="s">
        <v>215</v>
      </c>
      <c r="I121" t="s">
        <v>8</v>
      </c>
      <c r="J121" s="1" t="s">
        <v>8</v>
      </c>
      <c r="K121" s="1" t="s">
        <v>680</v>
      </c>
      <c r="L121" s="1" t="s">
        <v>684</v>
      </c>
      <c r="M121" s="1">
        <v>41180.825636574074</v>
      </c>
      <c r="N121" t="s">
        <v>684</v>
      </c>
      <c r="O121" s="1">
        <v>41180.825636574074</v>
      </c>
      <c r="P121" t="s">
        <v>821</v>
      </c>
      <c r="Q121" t="s">
        <v>751</v>
      </c>
      <c r="S121" s="12" t="str">
        <f t="shared" si="16"/>
        <v>NULL</v>
      </c>
      <c r="T121" s="12" t="str">
        <f t="shared" si="17"/>
        <v>'Conférences de St-Vincent de Paul'</v>
      </c>
      <c r="U121" s="12" t="str">
        <f t="shared" si="18"/>
        <v>'Conférences de St-Vincent de Paul'</v>
      </c>
      <c r="V121" s="12" t="str">
        <f t="shared" si="19"/>
        <v>NULL</v>
      </c>
      <c r="W121" s="12" t="str">
        <f t="shared" si="20"/>
        <v>NULL</v>
      </c>
      <c r="X121" s="12" t="str">
        <f t="shared" si="21"/>
        <v>NULL</v>
      </c>
      <c r="Y121" s="12">
        <f t="shared" si="22"/>
        <v>2</v>
      </c>
      <c r="Z121" s="10">
        <f t="shared" si="23"/>
        <v>0</v>
      </c>
      <c r="AA121" s="10" t="str">
        <f t="shared" si="26"/>
        <v>DCN FR</v>
      </c>
      <c r="AB121" s="10" t="str">
        <f t="shared" si="27"/>
        <v>'DCN FR'</v>
      </c>
      <c r="AC121" s="14" t="str">
        <f t="shared" si="28"/>
        <v>'2015-01-01'</v>
      </c>
      <c r="AD121" s="10" t="str">
        <f t="shared" si="29"/>
        <v>UNION ALL SELECT NULL,'Conférences de St-Vincent de Paul','Conférences de St-Vincent de Paul',NULL,NULL,NULL,2,0,'DCN FR','2015-01-01'</v>
      </c>
      <c r="AE121" s="10" t="str">
        <f t="shared" si="24"/>
        <v/>
      </c>
      <c r="AG121" s="21">
        <f t="shared" si="25"/>
        <v>116</v>
      </c>
      <c r="AH121" s="23" t="s">
        <v>8</v>
      </c>
      <c r="AJ121" s="22" t="str">
        <f t="shared" si="30"/>
        <v>UNION ALL SELECT 116,NULL,'Conférences de St-Vincent de Paul','Conférences de St-Vincent de Paul',NULL,NULL,NULL,2,0,'DCN FR',NULL</v>
      </c>
      <c r="AK121" s="22" t="str">
        <f t="shared" si="31"/>
        <v/>
      </c>
    </row>
    <row r="122" spans="2:37" x14ac:dyDescent="0.25">
      <c r="B122">
        <v>117</v>
      </c>
      <c r="C122" t="s">
        <v>8</v>
      </c>
      <c r="D122" t="s">
        <v>8</v>
      </c>
      <c r="E122" t="s">
        <v>8</v>
      </c>
      <c r="F122" t="s">
        <v>216</v>
      </c>
      <c r="G122" t="s">
        <v>217</v>
      </c>
      <c r="H122" t="s">
        <v>218</v>
      </c>
      <c r="J122" s="1"/>
      <c r="K122" s="1" t="s">
        <v>680</v>
      </c>
      <c r="L122" s="1" t="s">
        <v>684</v>
      </c>
      <c r="M122" s="1">
        <v>41180.825636574074</v>
      </c>
      <c r="N122" t="s">
        <v>684</v>
      </c>
      <c r="O122" s="1">
        <v>41180.825636574074</v>
      </c>
      <c r="P122" t="s">
        <v>822</v>
      </c>
      <c r="Q122" t="s">
        <v>1076</v>
      </c>
      <c r="S122" s="12" t="str">
        <f t="shared" si="16"/>
        <v>NULL</v>
      </c>
      <c r="T122" s="12" t="str">
        <f t="shared" si="17"/>
        <v>'Coop Patenschaft für Berggebiete'</v>
      </c>
      <c r="U122" s="12" t="str">
        <f t="shared" si="18"/>
        <v>'Patenschaft Coop für Berggebiete'</v>
      </c>
      <c r="V122" s="12" t="str">
        <f t="shared" si="19"/>
        <v>'Bergbevölkerung Zonen I - IV'</v>
      </c>
      <c r="W122" s="12" t="str">
        <f t="shared" si="20"/>
        <v>NULL</v>
      </c>
      <c r="X122" s="12" t="str">
        <f t="shared" si="21"/>
        <v>NULL</v>
      </c>
      <c r="Y122" s="12">
        <f t="shared" si="22"/>
        <v>2</v>
      </c>
      <c r="Z122" s="10">
        <f t="shared" si="23"/>
        <v>1</v>
      </c>
      <c r="AA122" s="10" t="str">
        <f t="shared" si="26"/>
        <v>HS Zürich</v>
      </c>
      <c r="AB122" s="10" t="str">
        <f t="shared" si="27"/>
        <v>'HS Zürich'</v>
      </c>
      <c r="AC122" s="14" t="str">
        <f t="shared" si="28"/>
        <v>'2015-01-01'</v>
      </c>
      <c r="AD122" s="10" t="str">
        <f t="shared" si="29"/>
        <v>UNION ALL SELECT NULL,'Coop Patenschaft für Berggebiete','Patenschaft Coop für Berggebiete','Bergbevölkerung Zonen I - IV',NULL,NULL,2,1,'HS Zürich','2015-01-01'</v>
      </c>
      <c r="AE122" s="10" t="str">
        <f t="shared" si="24"/>
        <v/>
      </c>
      <c r="AG122" s="21">
        <f t="shared" si="25"/>
        <v>117</v>
      </c>
      <c r="AH122" s="23" t="s">
        <v>8</v>
      </c>
      <c r="AJ122" s="22" t="str">
        <f t="shared" si="30"/>
        <v>UNION ALL SELECT 117,NULL,'Coop Patenschaft für Berggebiete','Patenschaft Coop für Berggebiete','Bergbevölkerung Zonen I - IV',NULL,NULL,2,1,'HS Zürich',NULL</v>
      </c>
      <c r="AK122" s="22" t="str">
        <f t="shared" si="31"/>
        <v/>
      </c>
    </row>
    <row r="123" spans="2:37" x14ac:dyDescent="0.25">
      <c r="B123">
        <v>118</v>
      </c>
      <c r="C123" t="s">
        <v>8</v>
      </c>
      <c r="D123" t="s">
        <v>8</v>
      </c>
      <c r="E123" t="s">
        <v>8</v>
      </c>
      <c r="F123" t="s">
        <v>219</v>
      </c>
      <c r="G123" t="s">
        <v>220</v>
      </c>
      <c r="H123" t="s">
        <v>221</v>
      </c>
      <c r="J123" s="1"/>
      <c r="K123" s="1" t="s">
        <v>680</v>
      </c>
      <c r="L123" s="1" t="s">
        <v>684</v>
      </c>
      <c r="M123" s="1">
        <v>41180.825636574074</v>
      </c>
      <c r="N123" t="s">
        <v>684</v>
      </c>
      <c r="O123" s="1">
        <v>41180.825636574074</v>
      </c>
      <c r="P123" t="s">
        <v>823</v>
      </c>
      <c r="Q123" t="s">
        <v>738</v>
      </c>
      <c r="S123" s="12" t="str">
        <f t="shared" si="16"/>
        <v>NULL</v>
      </c>
      <c r="T123" s="12" t="str">
        <f t="shared" si="17"/>
        <v>'Coray-Stiftung, Dr. med. Albert'</v>
      </c>
      <c r="U123" s="12" t="str">
        <f t="shared" si="18"/>
        <v>'Dr. med. Albert Coray-Stiftung'</v>
      </c>
      <c r="V123" s="12" t="str">
        <f t="shared" si="19"/>
        <v>'Unterstützung von kranken und pflegebedürftigen Kindern bei auswärtiger Hospitalisation'</v>
      </c>
      <c r="W123" s="12" t="str">
        <f t="shared" si="20"/>
        <v>NULL</v>
      </c>
      <c r="X123" s="12" t="str">
        <f t="shared" si="21"/>
        <v>NULL</v>
      </c>
      <c r="Y123" s="12">
        <f t="shared" si="22"/>
        <v>2</v>
      </c>
      <c r="Z123" s="10">
        <f t="shared" si="23"/>
        <v>0</v>
      </c>
      <c r="AA123" s="10" t="str">
        <f t="shared" si="26"/>
        <v>KGS GR</v>
      </c>
      <c r="AB123" s="10" t="str">
        <f t="shared" si="27"/>
        <v>'KGS GR'</v>
      </c>
      <c r="AC123" s="14" t="str">
        <f t="shared" si="28"/>
        <v>'2015-01-01'</v>
      </c>
      <c r="AD123" s="10" t="str">
        <f t="shared" si="29"/>
        <v>UNION ALL SELECT NULL,'Coray-Stiftung, Dr. med. Albert','Dr. med. Albert Coray-Stiftung','Unterstützung von kranken und pflegebedürftigen Kindern bei auswärtiger Hospitalisation',NULL,NULL,2,0,'KGS GR','2015-01-01'</v>
      </c>
      <c r="AE123" s="10" t="str">
        <f t="shared" si="24"/>
        <v/>
      </c>
      <c r="AG123" s="21">
        <f t="shared" si="25"/>
        <v>118</v>
      </c>
      <c r="AH123" s="23" t="s">
        <v>8</v>
      </c>
      <c r="AJ123" s="22" t="str">
        <f t="shared" si="30"/>
        <v>UNION ALL SELECT 118,NULL,'Coray-Stiftung, Dr. med. Albert','Dr. med. Albert Coray-Stiftung','Unterstützung von kranken und pflegebedürftigen Kindern bei auswärtiger Hospitalisation',NULL,NULL,2,0,'KGS GR',NULL</v>
      </c>
      <c r="AK123" s="22" t="str">
        <f t="shared" si="31"/>
        <v/>
      </c>
    </row>
    <row r="124" spans="2:37" x14ac:dyDescent="0.25">
      <c r="B124">
        <v>119</v>
      </c>
      <c r="C124" t="s">
        <v>8</v>
      </c>
      <c r="D124" t="s">
        <v>8</v>
      </c>
      <c r="E124" t="s">
        <v>8</v>
      </c>
      <c r="F124" t="s">
        <v>222</v>
      </c>
      <c r="G124" t="s">
        <v>223</v>
      </c>
      <c r="H124" t="s">
        <v>224</v>
      </c>
      <c r="J124" s="1"/>
      <c r="K124" s="1" t="s">
        <v>680</v>
      </c>
      <c r="L124" s="1" t="s">
        <v>684</v>
      </c>
      <c r="M124" s="1">
        <v>41180.825636574074</v>
      </c>
      <c r="N124" t="s">
        <v>684</v>
      </c>
      <c r="O124" s="1">
        <v>41180.825636574074</v>
      </c>
      <c r="P124" t="s">
        <v>824</v>
      </c>
      <c r="Q124" t="s">
        <v>1076</v>
      </c>
      <c r="S124" s="12" t="str">
        <f t="shared" si="16"/>
        <v>NULL</v>
      </c>
      <c r="T124" s="12" t="str">
        <f t="shared" si="17"/>
        <v>'das behinderte Kind, Stiftung für'</v>
      </c>
      <c r="U124" s="12" t="str">
        <f t="shared" si="18"/>
        <v>'Stiftung für das behinderte Kind'</v>
      </c>
      <c r="V124" s="12" t="str">
        <f t="shared" si="19"/>
        <v>'www.behinderteskind.ch. Förderung und Unterstützung aller Art im Interesse und zum Nutzen von geistig und organisch behinderten Kindern in der CH'</v>
      </c>
      <c r="W124" s="12" t="str">
        <f t="shared" si="20"/>
        <v>NULL</v>
      </c>
      <c r="X124" s="12" t="str">
        <f t="shared" si="21"/>
        <v>NULL</v>
      </c>
      <c r="Y124" s="12">
        <f t="shared" si="22"/>
        <v>2</v>
      </c>
      <c r="Z124" s="10">
        <f t="shared" si="23"/>
        <v>1</v>
      </c>
      <c r="AA124" s="10" t="str">
        <f t="shared" si="26"/>
        <v>HS Zürich</v>
      </c>
      <c r="AB124" s="10" t="str">
        <f t="shared" si="27"/>
        <v>'HS Zürich'</v>
      </c>
      <c r="AC124" s="14" t="str">
        <f t="shared" si="28"/>
        <v>'2015-01-01'</v>
      </c>
      <c r="AD124" s="10" t="str">
        <f t="shared" si="29"/>
        <v>UNION ALL SELECT NULL,'das behinderte Kind, Stiftung für','Stiftung für das behinderte Kind','www.behinderteskind.ch. Förderung und Unterstützung aller Art im Interesse und zum Nutzen von geistig und organisch behinderten Kindern in der CH',NULL,NULL,2,1,'HS Zürich','2015-01-01'</v>
      </c>
      <c r="AE124" s="10" t="str">
        <f t="shared" si="24"/>
        <v/>
      </c>
      <c r="AG124" s="21">
        <f t="shared" si="25"/>
        <v>119</v>
      </c>
      <c r="AH124" s="23" t="s">
        <v>8</v>
      </c>
      <c r="AJ124" s="22" t="str">
        <f t="shared" si="30"/>
        <v>UNION ALL SELECT 119,NULL,'das behinderte Kind, Stiftung für','Stiftung für das behinderte Kind','www.behinderteskind.ch. Förderung und Unterstützung aller Art im Interesse und zum Nutzen von geistig und organisch behinderten Kindern in der CH',NULL,NULL,2,1,'HS Zürich',NULL</v>
      </c>
      <c r="AK124" s="22" t="str">
        <f t="shared" si="31"/>
        <v/>
      </c>
    </row>
    <row r="125" spans="2:37" x14ac:dyDescent="0.25">
      <c r="B125">
        <v>120</v>
      </c>
      <c r="C125" t="s">
        <v>8</v>
      </c>
      <c r="D125" t="s">
        <v>8</v>
      </c>
      <c r="E125" t="s">
        <v>8</v>
      </c>
      <c r="F125" t="s">
        <v>225</v>
      </c>
      <c r="G125" t="s">
        <v>226</v>
      </c>
      <c r="H125" t="s">
        <v>227</v>
      </c>
      <c r="J125" s="1"/>
      <c r="K125" s="1" t="s">
        <v>680</v>
      </c>
      <c r="L125" s="1" t="s">
        <v>684</v>
      </c>
      <c r="M125" s="1">
        <v>41180.825636574074</v>
      </c>
      <c r="N125" t="s">
        <v>684</v>
      </c>
      <c r="O125" s="1">
        <v>41180.825636574074</v>
      </c>
      <c r="P125" t="s">
        <v>825</v>
      </c>
      <c r="Q125" t="s">
        <v>826</v>
      </c>
      <c r="S125" s="12" t="str">
        <f t="shared" si="16"/>
        <v>NULL</v>
      </c>
      <c r="T125" s="12" t="str">
        <f t="shared" si="17"/>
        <v>'Das Leben meistern, Stiftung'</v>
      </c>
      <c r="U125" s="12" t="str">
        <f t="shared" si="18"/>
        <v>'Stiftung "Das Leben meistern"'</v>
      </c>
      <c r="V125" s="12" t="str">
        <f t="shared" si="19"/>
        <v>'Schweizer Familien ab 3 Kindern'</v>
      </c>
      <c r="W125" s="12" t="str">
        <f t="shared" si="20"/>
        <v>NULL</v>
      </c>
      <c r="X125" s="12" t="str">
        <f t="shared" si="21"/>
        <v>NULL</v>
      </c>
      <c r="Y125" s="12">
        <f t="shared" si="22"/>
        <v>2</v>
      </c>
      <c r="Z125" s="10">
        <f t="shared" si="23"/>
        <v>0</v>
      </c>
      <c r="AA125" s="10" t="str">
        <f t="shared" si="26"/>
        <v>KGS BE,DCN FR,KGS Solothurn</v>
      </c>
      <c r="AB125" s="10" t="str">
        <f t="shared" si="27"/>
        <v>'KGS BE,DCN FR,KGS Solothurn'</v>
      </c>
      <c r="AC125" s="14" t="str">
        <f t="shared" si="28"/>
        <v>'2015-01-01'</v>
      </c>
      <c r="AD125" s="10" t="str">
        <f t="shared" si="29"/>
        <v>UNION ALL SELECT NULL,'Das Leben meistern, Stiftung','Stiftung "Das Leben meistern"','Schweizer Familien ab 3 Kindern',NULL,NULL,2,0,'KGS BE,DCN FR,KGS Solothurn','2015-01-01'</v>
      </c>
      <c r="AE125" s="10" t="str">
        <f t="shared" si="24"/>
        <v/>
      </c>
      <c r="AG125" s="21">
        <f t="shared" si="25"/>
        <v>120</v>
      </c>
      <c r="AH125" s="23" t="s">
        <v>8</v>
      </c>
      <c r="AJ125" s="22" t="str">
        <f t="shared" si="30"/>
        <v>UNION ALL SELECT 120,NULL,'Das Leben meistern, Stiftung','Stiftung "Das Leben meistern"','Schweizer Familien ab 3 Kindern',NULL,NULL,2,0,'KGS BE,DCN FR,KGS Solothurn',NULL</v>
      </c>
      <c r="AK125" s="22" t="str">
        <f t="shared" si="31"/>
        <v/>
      </c>
    </row>
    <row r="126" spans="2:37" x14ac:dyDescent="0.25">
      <c r="B126">
        <v>121</v>
      </c>
      <c r="C126" t="s">
        <v>8</v>
      </c>
      <c r="D126" t="s">
        <v>8</v>
      </c>
      <c r="E126" t="s">
        <v>8</v>
      </c>
      <c r="F126" t="s">
        <v>1075</v>
      </c>
      <c r="G126" t="s">
        <v>1075</v>
      </c>
      <c r="I126" t="s">
        <v>8</v>
      </c>
      <c r="J126" s="1" t="s">
        <v>8</v>
      </c>
      <c r="K126" s="1" t="s">
        <v>680</v>
      </c>
      <c r="L126" s="1" t="s">
        <v>684</v>
      </c>
      <c r="M126" s="1">
        <v>41180.825636574074</v>
      </c>
      <c r="N126" t="s">
        <v>684</v>
      </c>
      <c r="O126" s="1">
        <v>41180.825636574074</v>
      </c>
      <c r="P126" t="s">
        <v>827</v>
      </c>
      <c r="Q126" t="s">
        <v>699</v>
      </c>
      <c r="S126" s="12" t="str">
        <f t="shared" si="16"/>
        <v>NULL</v>
      </c>
      <c r="T126" s="12" t="str">
        <f t="shared" si="17"/>
        <v>'Dätwyler Stiftung'</v>
      </c>
      <c r="U126" s="12" t="str">
        <f t="shared" si="18"/>
        <v>'Dätwyler Stiftung'</v>
      </c>
      <c r="V126" s="12" t="str">
        <f t="shared" si="19"/>
        <v>NULL</v>
      </c>
      <c r="W126" s="12" t="str">
        <f t="shared" si="20"/>
        <v>NULL</v>
      </c>
      <c r="X126" s="12" t="str">
        <f t="shared" si="21"/>
        <v>NULL</v>
      </c>
      <c r="Y126" s="12">
        <f t="shared" si="22"/>
        <v>2</v>
      </c>
      <c r="Z126" s="10">
        <f t="shared" si="23"/>
        <v>0</v>
      </c>
      <c r="AA126" s="10" t="str">
        <f t="shared" si="26"/>
        <v>ehemalige KGS Uri/Schwyz,KGS ZG-UR-SZ</v>
      </c>
      <c r="AB126" s="10" t="str">
        <f t="shared" si="27"/>
        <v>'ehemalige KGS Uri/Schwyz,KGS ZG-UR-SZ'</v>
      </c>
      <c r="AC126" s="14" t="str">
        <f t="shared" si="28"/>
        <v>'2015-01-01'</v>
      </c>
      <c r="AD126" s="10" t="str">
        <f t="shared" si="29"/>
        <v>UNION ALL SELECT NULL,'Dätwyler Stiftung','Dätwyler Stiftung',NULL,NULL,NULL,2,0,'ehemalige KGS Uri/Schwyz,KGS ZG-UR-SZ','2015-01-01'</v>
      </c>
      <c r="AE126" s="10" t="str">
        <f t="shared" si="24"/>
        <v/>
      </c>
      <c r="AG126" s="21">
        <f t="shared" si="25"/>
        <v>121</v>
      </c>
      <c r="AH126" s="23" t="s">
        <v>8</v>
      </c>
      <c r="AJ126" s="22" t="str">
        <f t="shared" si="30"/>
        <v>UNION ALL SELECT 121,NULL,'Dätwyler Stiftung','Dätwyler Stiftung',NULL,NULL,NULL,2,0,'ehemalige KGS Uri/Schwyz,KGS ZG-UR-SZ',NULL</v>
      </c>
      <c r="AK126" s="22" t="str">
        <f t="shared" si="31"/>
        <v/>
      </c>
    </row>
    <row r="127" spans="2:37" x14ac:dyDescent="0.25">
      <c r="B127">
        <v>122</v>
      </c>
      <c r="C127" t="s">
        <v>8</v>
      </c>
      <c r="D127" t="s">
        <v>8</v>
      </c>
      <c r="E127" t="s">
        <v>8</v>
      </c>
      <c r="F127" t="s">
        <v>228</v>
      </c>
      <c r="G127" t="s">
        <v>229</v>
      </c>
      <c r="H127" t="s">
        <v>230</v>
      </c>
      <c r="J127" s="1"/>
      <c r="K127" s="1" t="s">
        <v>680</v>
      </c>
      <c r="L127" s="1" t="s">
        <v>684</v>
      </c>
      <c r="M127" s="1">
        <v>41180.825636574074</v>
      </c>
      <c r="N127" t="s">
        <v>684</v>
      </c>
      <c r="O127" s="1">
        <v>41180.825636574074</v>
      </c>
      <c r="P127" t="s">
        <v>828</v>
      </c>
      <c r="Q127" t="s">
        <v>1076</v>
      </c>
      <c r="S127" s="12" t="str">
        <f t="shared" si="16"/>
        <v>NULL</v>
      </c>
      <c r="T127" s="12" t="str">
        <f t="shared" si="17"/>
        <v>'Denk an mich, Stiftung'</v>
      </c>
      <c r="U127" s="12" t="str">
        <f t="shared" si="18"/>
        <v>'Stiftung "Denk an mich"'</v>
      </c>
      <c r="V127" s="12" t="str">
        <f t="shared" si="19"/>
        <v>'Ferien für geistig / körperlich behinderte und ihre Angehörigen'</v>
      </c>
      <c r="W127" s="12" t="str">
        <f t="shared" si="20"/>
        <v>NULL</v>
      </c>
      <c r="X127" s="12" t="str">
        <f t="shared" si="21"/>
        <v>NULL</v>
      </c>
      <c r="Y127" s="12">
        <f t="shared" si="22"/>
        <v>2</v>
      </c>
      <c r="Z127" s="10">
        <f t="shared" si="23"/>
        <v>1</v>
      </c>
      <c r="AA127" s="10" t="str">
        <f t="shared" si="26"/>
        <v>HS Zürich</v>
      </c>
      <c r="AB127" s="10" t="str">
        <f t="shared" si="27"/>
        <v>'HS Zürich'</v>
      </c>
      <c r="AC127" s="14" t="str">
        <f t="shared" si="28"/>
        <v>'2015-01-01'</v>
      </c>
      <c r="AD127" s="10" t="str">
        <f t="shared" si="29"/>
        <v>UNION ALL SELECT NULL,'Denk an mich, Stiftung','Stiftung "Denk an mich"','Ferien für geistig / körperlich behinderte und ihre Angehörigen',NULL,NULL,2,1,'HS Zürich','2015-01-01'</v>
      </c>
      <c r="AE127" s="10" t="str">
        <f t="shared" si="24"/>
        <v/>
      </c>
      <c r="AG127" s="21">
        <f t="shared" si="25"/>
        <v>122</v>
      </c>
      <c r="AH127" s="23" t="s">
        <v>8</v>
      </c>
      <c r="AJ127" s="22" t="str">
        <f t="shared" si="30"/>
        <v>UNION ALL SELECT 122,NULL,'Denk an mich, Stiftung','Stiftung "Denk an mich"','Ferien für geistig / körperlich behinderte und ihre Angehörigen',NULL,NULL,2,1,'HS Zürich',NULL</v>
      </c>
      <c r="AK127" s="22" t="str">
        <f t="shared" si="31"/>
        <v/>
      </c>
    </row>
    <row r="128" spans="2:37" x14ac:dyDescent="0.25">
      <c r="B128">
        <v>123</v>
      </c>
      <c r="C128" t="s">
        <v>8</v>
      </c>
      <c r="D128" t="s">
        <v>8</v>
      </c>
      <c r="E128" t="s">
        <v>8</v>
      </c>
      <c r="F128" t="s">
        <v>231</v>
      </c>
      <c r="G128" t="s">
        <v>232</v>
      </c>
      <c r="I128" t="s">
        <v>829</v>
      </c>
      <c r="J128" s="1"/>
      <c r="K128" s="1" t="s">
        <v>680</v>
      </c>
      <c r="L128" s="1" t="s">
        <v>684</v>
      </c>
      <c r="M128" s="1">
        <v>41180.825636574074</v>
      </c>
      <c r="N128" t="s">
        <v>684</v>
      </c>
      <c r="O128" s="1">
        <v>41180.825636574074</v>
      </c>
      <c r="P128" t="s">
        <v>830</v>
      </c>
      <c r="Q128" t="s">
        <v>746</v>
      </c>
      <c r="S128" s="12" t="str">
        <f t="shared" si="16"/>
        <v>NULL</v>
      </c>
      <c r="T128" s="12" t="str">
        <f t="shared" si="17"/>
        <v>'Désendettement, fondation genevoise de,'</v>
      </c>
      <c r="U128" s="12" t="str">
        <f t="shared" si="18"/>
        <v>'Fondation genevoise de désendettement'</v>
      </c>
      <c r="V128" s="12" t="str">
        <f t="shared" si="19"/>
        <v>NULL</v>
      </c>
      <c r="W128" s="12" t="str">
        <f t="shared" si="20"/>
        <v>'prêts d''honneur, domicilié à Genève, 18 ans revenus'</v>
      </c>
      <c r="X128" s="12" t="str">
        <f t="shared" si="21"/>
        <v>NULL</v>
      </c>
      <c r="Y128" s="12">
        <f t="shared" si="22"/>
        <v>2</v>
      </c>
      <c r="Z128" s="10">
        <f t="shared" si="23"/>
        <v>0</v>
      </c>
      <c r="AA128" s="10" t="str">
        <f t="shared" si="26"/>
        <v>DCN GE</v>
      </c>
      <c r="AB128" s="10" t="str">
        <f t="shared" si="27"/>
        <v>'DCN GE'</v>
      </c>
      <c r="AC128" s="14" t="str">
        <f t="shared" si="28"/>
        <v>'2015-01-01'</v>
      </c>
      <c r="AD128" s="10" t="str">
        <f t="shared" si="29"/>
        <v>UNION ALL SELECT NULL,'Désendettement, fondation genevoise de,','Fondation genevoise de désendettement',NULL,'prêts d''honneur, domicilié à Genève, 18 ans revenus',NULL,2,0,'DCN GE','2015-01-01'</v>
      </c>
      <c r="AE128" s="10" t="str">
        <f t="shared" si="24"/>
        <v/>
      </c>
      <c r="AG128" s="21">
        <f t="shared" si="25"/>
        <v>123</v>
      </c>
      <c r="AH128" s="23" t="s">
        <v>8</v>
      </c>
      <c r="AJ128" s="22" t="str">
        <f t="shared" si="30"/>
        <v>UNION ALL SELECT 123,NULL,'Désendettement, fondation genevoise de,','Fondation genevoise de désendettement',NULL,'prêts d''honneur, domicilié à Genève, 18 ans revenus',NULL,2,0,'DCN GE',NULL</v>
      </c>
      <c r="AK128" s="22" t="str">
        <f t="shared" si="31"/>
        <v/>
      </c>
    </row>
    <row r="129" spans="2:37" x14ac:dyDescent="0.25">
      <c r="B129">
        <v>124</v>
      </c>
      <c r="C129" t="s">
        <v>8</v>
      </c>
      <c r="D129" t="s">
        <v>8</v>
      </c>
      <c r="E129" t="s">
        <v>8</v>
      </c>
      <c r="F129" t="s">
        <v>233</v>
      </c>
      <c r="G129" t="s">
        <v>233</v>
      </c>
      <c r="H129" t="s">
        <v>234</v>
      </c>
      <c r="J129" s="1"/>
      <c r="K129" s="1" t="s">
        <v>680</v>
      </c>
      <c r="L129" s="1" t="s">
        <v>684</v>
      </c>
      <c r="M129" s="1">
        <v>41180.825636574074</v>
      </c>
      <c r="N129" t="s">
        <v>684</v>
      </c>
      <c r="O129" s="1">
        <v>41180.825636574074</v>
      </c>
      <c r="P129" t="s">
        <v>831</v>
      </c>
      <c r="Q129" t="s">
        <v>768</v>
      </c>
      <c r="S129" s="12" t="str">
        <f t="shared" si="16"/>
        <v>NULL</v>
      </c>
      <c r="T129" s="12" t="str">
        <f t="shared" si="17"/>
        <v>'Diakonie-Rappen'</v>
      </c>
      <c r="U129" s="12" t="str">
        <f t="shared" si="18"/>
        <v>'Diakonie-Rappen'</v>
      </c>
      <c r="V129" s="12" t="str">
        <f t="shared" si="19"/>
        <v>'Unterstützung in Notsituationen'</v>
      </c>
      <c r="W129" s="12" t="str">
        <f t="shared" si="20"/>
        <v>NULL</v>
      </c>
      <c r="X129" s="12" t="str">
        <f t="shared" si="21"/>
        <v>NULL</v>
      </c>
      <c r="Y129" s="12">
        <f t="shared" si="22"/>
        <v>2</v>
      </c>
      <c r="Z129" s="10">
        <f t="shared" si="23"/>
        <v>0</v>
      </c>
      <c r="AA129" s="10" t="str">
        <f t="shared" si="26"/>
        <v>KGS AG-SO</v>
      </c>
      <c r="AB129" s="10" t="str">
        <f t="shared" si="27"/>
        <v>'KGS AG-SO'</v>
      </c>
      <c r="AC129" s="14" t="str">
        <f t="shared" si="28"/>
        <v>'2015-01-01'</v>
      </c>
      <c r="AD129" s="10" t="str">
        <f t="shared" si="29"/>
        <v>UNION ALL SELECT NULL,'Diakonie-Rappen','Diakonie-Rappen','Unterstützung in Notsituationen',NULL,NULL,2,0,'KGS AG-SO','2015-01-01'</v>
      </c>
      <c r="AE129" s="10" t="str">
        <f t="shared" si="24"/>
        <v/>
      </c>
      <c r="AG129" s="21">
        <f t="shared" si="25"/>
        <v>124</v>
      </c>
      <c r="AH129" s="23" t="s">
        <v>8</v>
      </c>
      <c r="AJ129" s="22" t="str">
        <f t="shared" si="30"/>
        <v>UNION ALL SELECT 124,NULL,'Diakonie-Rappen','Diakonie-Rappen','Unterstützung in Notsituationen',NULL,NULL,2,0,'KGS AG-SO',NULL</v>
      </c>
      <c r="AK129" s="22" t="str">
        <f t="shared" si="31"/>
        <v/>
      </c>
    </row>
    <row r="130" spans="2:37" x14ac:dyDescent="0.25">
      <c r="B130">
        <v>125</v>
      </c>
      <c r="C130" t="s">
        <v>8</v>
      </c>
      <c r="D130" t="s">
        <v>8</v>
      </c>
      <c r="E130" t="s">
        <v>8</v>
      </c>
      <c r="F130" t="s">
        <v>235</v>
      </c>
      <c r="G130" t="s">
        <v>236</v>
      </c>
      <c r="H130" t="s">
        <v>237</v>
      </c>
      <c r="J130" s="1"/>
      <c r="K130" s="1" t="s">
        <v>680</v>
      </c>
      <c r="L130" s="1" t="s">
        <v>684</v>
      </c>
      <c r="M130" s="1">
        <v>41180.825636574074</v>
      </c>
      <c r="N130" t="s">
        <v>684</v>
      </c>
      <c r="O130" s="1">
        <v>41180.825636574074</v>
      </c>
      <c r="P130" t="s">
        <v>832</v>
      </c>
      <c r="Q130" t="s">
        <v>1076</v>
      </c>
      <c r="S130" s="12" t="str">
        <f t="shared" ref="S130:S193" si="32">IF(C130="NULL","NULL",CONCATENATE("'",C130,"'"))</f>
        <v>NULL</v>
      </c>
      <c r="T130" s="12" t="str">
        <f t="shared" ref="T130:T193" si="33">IF(F130="NULL","NULL",CONCATENATE("'",SUBSTITUTE(F130,"'","''"),"'"))</f>
        <v>'Dreifuss-Stiftung, Theodor und Bernhard'</v>
      </c>
      <c r="U130" s="12" t="str">
        <f t="shared" ref="U130:U193" si="34">IF(G130="NULL","NULL",CONCATENATE("'",SUBSTITUTE(G130,"'","''"),"'"))</f>
        <v>'Theodor und Bernhard Dreifuss-Stiftung'</v>
      </c>
      <c r="V130" s="12" t="str">
        <f t="shared" ref="V130:V193" si="35">IF(OR(H130="NULL", H130=""),"NULL",CONCATENATE("'",SUBSTITUTE(H130,"'","''"),"'"))</f>
        <v>'Unterstützung von bedürftigen alten und/oder gebrechlichen Menschen; Unterstützung in der Erziehung von Not leidenden und bedürftigen Kindern; Förderung der Weiterbildung von jungen Leuten'</v>
      </c>
      <c r="W130" s="12" t="str">
        <f t="shared" ref="W130:W193" si="36">IF(OR(I130="NULL", I130=""),"NULL",CONCATENATE("'",SUBSTITUTE(I130,"'","''"),"'"))</f>
        <v>NULL</v>
      </c>
      <c r="X130" s="12" t="str">
        <f t="shared" ref="X130:X193" si="37">IF(OR(J130="NULL", J130=""),"NULL",CONCATENATE("'",SUBSTITUTE(J130,"'","''"),"'"))</f>
        <v>NULL</v>
      </c>
      <c r="Y130" s="12">
        <f t="shared" ref="Y130:Y193" si="38">IF(K130="Intern",1,IF(K130="Extern",2,"NULL"))</f>
        <v>2</v>
      </c>
      <c r="Z130" s="10">
        <f t="shared" ref="Z130:Z193" si="39">IF(IFERROR(SEARCH("ganze Schweiz",Q130),-1)&gt;=0,1,0)</f>
        <v>1</v>
      </c>
      <c r="AA130" s="10" t="str">
        <f t="shared" si="26"/>
        <v>HS Zürich</v>
      </c>
      <c r="AB130" s="10" t="str">
        <f t="shared" si="27"/>
        <v>'HS Zürich'</v>
      </c>
      <c r="AC130" s="14" t="str">
        <f t="shared" si="28"/>
        <v>'2015-01-01'</v>
      </c>
      <c r="AD130" s="10" t="str">
        <f t="shared" si="29"/>
        <v>UNION ALL SELECT NULL,'Dreifuss-Stiftung, Theodor und Bernhard','Theodor und Bernhard Dreifuss-Stiftung','Unterstützung von bedürftigen alten und/oder gebrechlichen Menschen; Unterstützung in der Erziehung von Not leidenden und bedürftigen Kindern; Förderung der Weiterbildung von jungen Leuten',NULL,NULL,2,1,'HS Zürich','2015-01-01'</v>
      </c>
      <c r="AE130" s="10" t="str">
        <f t="shared" ref="AE130:AE193" si="40">IF(B130="",AD130,"")</f>
        <v/>
      </c>
      <c r="AG130" s="21">
        <f t="shared" ref="AG130:AG193" si="41">IF(B130&lt;&gt;"",B130,"")</f>
        <v>125</v>
      </c>
      <c r="AH130" s="23" t="s">
        <v>8</v>
      </c>
      <c r="AJ130" s="22" t="str">
        <f t="shared" si="30"/>
        <v>UNION ALL SELECT 125,NULL,'Dreifuss-Stiftung, Theodor und Bernhard','Theodor und Bernhard Dreifuss-Stiftung','Unterstützung von bedürftigen alten und/oder gebrechlichen Menschen; Unterstützung in der Erziehung von Not leidenden und bedürftigen Kindern; Förderung der Weiterbildung von jungen Leuten',NULL,NULL,2,1,'HS Zürich',NULL</v>
      </c>
      <c r="AK130" s="22" t="str">
        <f t="shared" si="31"/>
        <v/>
      </c>
    </row>
    <row r="131" spans="2:37" x14ac:dyDescent="0.25">
      <c r="B131">
        <v>126</v>
      </c>
      <c r="C131" t="s">
        <v>8</v>
      </c>
      <c r="D131" t="s">
        <v>8</v>
      </c>
      <c r="E131" t="s">
        <v>8</v>
      </c>
      <c r="F131" t="s">
        <v>238</v>
      </c>
      <c r="G131" t="s">
        <v>239</v>
      </c>
      <c r="I131" t="s">
        <v>833</v>
      </c>
      <c r="J131" s="1"/>
      <c r="K131" s="1" t="s">
        <v>680</v>
      </c>
      <c r="L131" s="1" t="s">
        <v>684</v>
      </c>
      <c r="M131" s="1">
        <v>41180.825636574074</v>
      </c>
      <c r="N131" t="s">
        <v>684</v>
      </c>
      <c r="O131" s="1">
        <v>41180.825636574074</v>
      </c>
      <c r="P131" t="s">
        <v>834</v>
      </c>
      <c r="Q131" t="s">
        <v>751</v>
      </c>
      <c r="S131" s="12" t="str">
        <f t="shared" si="32"/>
        <v>NULL</v>
      </c>
      <c r="T131" s="12" t="str">
        <f t="shared" si="33"/>
        <v>'Duvillard, fondation'</v>
      </c>
      <c r="U131" s="12" t="str">
        <f t="shared" si="34"/>
        <v>'Fondation Duvillard'</v>
      </c>
      <c r="V131" s="12" t="str">
        <f t="shared" si="35"/>
        <v>NULL</v>
      </c>
      <c r="W131" s="12" t="str">
        <f t="shared" si="36"/>
        <v>'personnes domiciliées en Gruyère, jusqu''à l''âge de 20 ans'</v>
      </c>
      <c r="X131" s="12" t="str">
        <f t="shared" si="37"/>
        <v>NULL</v>
      </c>
      <c r="Y131" s="12">
        <f t="shared" si="38"/>
        <v>2</v>
      </c>
      <c r="Z131" s="10">
        <f t="shared" si="39"/>
        <v>0</v>
      </c>
      <c r="AA131" s="10" t="str">
        <f t="shared" ref="AA131:AA194" si="42">SUBSTITUTE(Q131, "ganze Schweiz","HS Zürich")</f>
        <v>DCN FR</v>
      </c>
      <c r="AB131" s="10" t="str">
        <f t="shared" ref="AB131:AB194" si="43">IF(AA131="","NULL",CONCATENATE("'",SUBSTITUTE(AA131,",",","),"'"))</f>
        <v>'DCN FR'</v>
      </c>
      <c r="AC131" s="14" t="str">
        <f t="shared" ref="AC131:AC194" si="44">"'2015-01-01'"</f>
        <v>'2015-01-01'</v>
      </c>
      <c r="AD131" s="10" t="str">
        <f t="shared" ref="AD131:AD194" si="45">CONCATENATE("UNION ALL SELECT ",S131,",",T131,",",U131,",",V131,",",W131,",",X131,",",Y131,",",Z131,",",AB131,",",AC131)</f>
        <v>UNION ALL SELECT NULL,'Duvillard, fondation','Fondation Duvillard',NULL,'personnes domiciliées en Gruyère, jusqu''à l''âge de 20 ans',NULL,2,0,'DCN FR','2015-01-01'</v>
      </c>
      <c r="AE131" s="10" t="str">
        <f t="shared" si="40"/>
        <v/>
      </c>
      <c r="AG131" s="21">
        <f t="shared" si="41"/>
        <v>126</v>
      </c>
      <c r="AH131" s="23" t="s">
        <v>8</v>
      </c>
      <c r="AJ131" s="22" t="str">
        <f t="shared" ref="AJ131:AJ194" si="46">CONCATENATE("UNION ALL SELECT ",AG131,",",S131,",",T131,",",U131,",",V131,",",W131,",",X131,",",Y131,",",Z131,",",AB131,",",AH131)</f>
        <v>UNION ALL SELECT 126,NULL,'Duvillard, fondation','Fondation Duvillard',NULL,'personnes domiciliées en Gruyère, jusqu''à l''âge de 20 ans',NULL,2,0,'DCN FR',NULL</v>
      </c>
      <c r="AK131" s="22" t="str">
        <f t="shared" ref="AK131:AK194" si="47">IF(AI131=1,AJ131,"")</f>
        <v/>
      </c>
    </row>
    <row r="132" spans="2:37" x14ac:dyDescent="0.25">
      <c r="B132">
        <v>127</v>
      </c>
      <c r="C132" t="s">
        <v>8</v>
      </c>
      <c r="D132" t="s">
        <v>8</v>
      </c>
      <c r="E132" t="s">
        <v>8</v>
      </c>
      <c r="F132" t="s">
        <v>240</v>
      </c>
      <c r="G132" t="s">
        <v>241</v>
      </c>
      <c r="H132" t="s">
        <v>242</v>
      </c>
      <c r="J132" s="1"/>
      <c r="K132" s="1" t="s">
        <v>680</v>
      </c>
      <c r="L132" s="1" t="s">
        <v>684</v>
      </c>
      <c r="M132" s="1">
        <v>41180.825636574074</v>
      </c>
      <c r="N132" t="s">
        <v>684</v>
      </c>
      <c r="O132" s="1">
        <v>41180.825636574074</v>
      </c>
      <c r="P132" t="s">
        <v>835</v>
      </c>
      <c r="Q132" t="s">
        <v>42</v>
      </c>
      <c r="S132" s="12" t="str">
        <f t="shared" si="32"/>
        <v>NULL</v>
      </c>
      <c r="T132" s="12" t="str">
        <f t="shared" si="33"/>
        <v>'Elsener-Gut Stiftung, Carl und Elise'</v>
      </c>
      <c r="U132" s="12" t="str">
        <f t="shared" si="34"/>
        <v>'Carl und Elise Elsener-Gut Stiftung'</v>
      </c>
      <c r="V132" s="12" t="str">
        <f t="shared" si="35"/>
        <v>'Unterstützung von psychich kranken, körperlich und geistig behinderten Menschen.'</v>
      </c>
      <c r="W132" s="12" t="str">
        <f t="shared" si="36"/>
        <v>NULL</v>
      </c>
      <c r="X132" s="12" t="str">
        <f t="shared" si="37"/>
        <v>NULL</v>
      </c>
      <c r="Y132" s="12">
        <f t="shared" si="38"/>
        <v>2</v>
      </c>
      <c r="Z132" s="10">
        <f t="shared" si="39"/>
        <v>0</v>
      </c>
      <c r="AA132" s="10" t="str">
        <f t="shared" si="42"/>
        <v>KGS Solothurn</v>
      </c>
      <c r="AB132" s="10" t="str">
        <f t="shared" si="43"/>
        <v>'KGS Solothurn'</v>
      </c>
      <c r="AC132" s="14" t="str">
        <f t="shared" si="44"/>
        <v>'2015-01-01'</v>
      </c>
      <c r="AD132" s="10" t="str">
        <f t="shared" si="45"/>
        <v>UNION ALL SELECT NULL,'Elsener-Gut Stiftung, Carl und Elise','Carl und Elise Elsener-Gut Stiftung','Unterstützung von psychich kranken, körperlich und geistig behinderten Menschen.',NULL,NULL,2,0,'KGS Solothurn','2015-01-01'</v>
      </c>
      <c r="AE132" s="10" t="str">
        <f t="shared" si="40"/>
        <v/>
      </c>
      <c r="AG132" s="21">
        <f t="shared" si="41"/>
        <v>127</v>
      </c>
      <c r="AH132" s="23" t="s">
        <v>8</v>
      </c>
      <c r="AJ132" s="22" t="str">
        <f t="shared" si="46"/>
        <v>UNION ALL SELECT 127,NULL,'Elsener-Gut Stiftung, Carl und Elise','Carl und Elise Elsener-Gut Stiftung','Unterstützung von psychich kranken, körperlich und geistig behinderten Menschen.',NULL,NULL,2,0,'KGS Solothurn',NULL</v>
      </c>
      <c r="AK132" s="22" t="str">
        <f t="shared" si="47"/>
        <v/>
      </c>
    </row>
    <row r="133" spans="2:37" x14ac:dyDescent="0.25">
      <c r="B133">
        <v>128</v>
      </c>
      <c r="C133" t="s">
        <v>8</v>
      </c>
      <c r="D133" t="s">
        <v>8</v>
      </c>
      <c r="E133" t="s">
        <v>8</v>
      </c>
      <c r="F133" t="s">
        <v>243</v>
      </c>
      <c r="G133" t="s">
        <v>243</v>
      </c>
      <c r="H133" t="s">
        <v>244</v>
      </c>
      <c r="J133" s="1"/>
      <c r="K133" s="1" t="s">
        <v>680</v>
      </c>
      <c r="L133" s="1" t="s">
        <v>684</v>
      </c>
      <c r="M133" s="1">
        <v>41180.825636574074</v>
      </c>
      <c r="N133" t="s">
        <v>684</v>
      </c>
      <c r="O133" s="1">
        <v>41180.825636574074</v>
      </c>
      <c r="P133" t="s">
        <v>836</v>
      </c>
      <c r="Q133" t="s">
        <v>738</v>
      </c>
      <c r="S133" s="12" t="str">
        <f t="shared" si="32"/>
        <v>NULL</v>
      </c>
      <c r="T133" s="12" t="str">
        <f t="shared" si="33"/>
        <v>'Evangelische Bürgschaftsgenossenschaft'</v>
      </c>
      <c r="U133" s="12" t="str">
        <f t="shared" si="34"/>
        <v>'Evangelische Bürgschaftsgenossenschaft'</v>
      </c>
      <c r="V133" s="12" t="str">
        <f t="shared" si="35"/>
        <v>'Gewähren Darlehen; auch für Schulden'</v>
      </c>
      <c r="W133" s="12" t="str">
        <f t="shared" si="36"/>
        <v>NULL</v>
      </c>
      <c r="X133" s="12" t="str">
        <f t="shared" si="37"/>
        <v>NULL</v>
      </c>
      <c r="Y133" s="12">
        <f t="shared" si="38"/>
        <v>2</v>
      </c>
      <c r="Z133" s="10">
        <f t="shared" si="39"/>
        <v>0</v>
      </c>
      <c r="AA133" s="10" t="str">
        <f t="shared" si="42"/>
        <v>KGS GR</v>
      </c>
      <c r="AB133" s="10" t="str">
        <f t="shared" si="43"/>
        <v>'KGS GR'</v>
      </c>
      <c r="AC133" s="14" t="str">
        <f t="shared" si="44"/>
        <v>'2015-01-01'</v>
      </c>
      <c r="AD133" s="10" t="str">
        <f t="shared" si="45"/>
        <v>UNION ALL SELECT NULL,'Evangelische Bürgschaftsgenossenschaft','Evangelische Bürgschaftsgenossenschaft','Gewähren Darlehen; auch für Schulden',NULL,NULL,2,0,'KGS GR','2015-01-01'</v>
      </c>
      <c r="AE133" s="10" t="str">
        <f t="shared" si="40"/>
        <v/>
      </c>
      <c r="AG133" s="21">
        <f t="shared" si="41"/>
        <v>128</v>
      </c>
      <c r="AH133" s="23" t="s">
        <v>8</v>
      </c>
      <c r="AJ133" s="22" t="str">
        <f t="shared" si="46"/>
        <v>UNION ALL SELECT 128,NULL,'Evangelische Bürgschaftsgenossenschaft','Evangelische Bürgschaftsgenossenschaft','Gewähren Darlehen; auch für Schulden',NULL,NULL,2,0,'KGS GR',NULL</v>
      </c>
      <c r="AK133" s="22" t="str">
        <f t="shared" si="47"/>
        <v/>
      </c>
    </row>
    <row r="134" spans="2:37" x14ac:dyDescent="0.25">
      <c r="B134">
        <v>129</v>
      </c>
      <c r="C134" t="s">
        <v>8</v>
      </c>
      <c r="D134" t="s">
        <v>8</v>
      </c>
      <c r="E134" t="s">
        <v>8</v>
      </c>
      <c r="F134" t="s">
        <v>245</v>
      </c>
      <c r="G134" t="s">
        <v>245</v>
      </c>
      <c r="H134" t="s">
        <v>246</v>
      </c>
      <c r="J134" s="1"/>
      <c r="K134" s="1" t="s">
        <v>680</v>
      </c>
      <c r="L134" s="1" t="s">
        <v>684</v>
      </c>
      <c r="M134" s="1">
        <v>41180.825636574074</v>
      </c>
      <c r="N134" t="s">
        <v>684</v>
      </c>
      <c r="O134" s="1">
        <v>41180.825636574074</v>
      </c>
      <c r="P134" t="s">
        <v>837</v>
      </c>
      <c r="Q134" t="s">
        <v>738</v>
      </c>
      <c r="S134" s="12" t="str">
        <f t="shared" si="32"/>
        <v>NULL</v>
      </c>
      <c r="T134" s="12" t="str">
        <f t="shared" si="33"/>
        <v>'Evangelischer Kirchenrat des Kantons GR'</v>
      </c>
      <c r="U134" s="12" t="str">
        <f t="shared" si="34"/>
        <v>'Evangelischer Kirchenrat des Kantons GR'</v>
      </c>
      <c r="V134" s="12" t="str">
        <f t="shared" si="35"/>
        <v>'Angehörige der evang. Landeskirche'</v>
      </c>
      <c r="W134" s="12" t="str">
        <f t="shared" si="36"/>
        <v>NULL</v>
      </c>
      <c r="X134" s="12" t="str">
        <f t="shared" si="37"/>
        <v>NULL</v>
      </c>
      <c r="Y134" s="12">
        <f t="shared" si="38"/>
        <v>2</v>
      </c>
      <c r="Z134" s="10">
        <f t="shared" si="39"/>
        <v>0</v>
      </c>
      <c r="AA134" s="10" t="str">
        <f t="shared" si="42"/>
        <v>KGS GR</v>
      </c>
      <c r="AB134" s="10" t="str">
        <f t="shared" si="43"/>
        <v>'KGS GR'</v>
      </c>
      <c r="AC134" s="14" t="str">
        <f t="shared" si="44"/>
        <v>'2015-01-01'</v>
      </c>
      <c r="AD134" s="10" t="str">
        <f t="shared" si="45"/>
        <v>UNION ALL SELECT NULL,'Evangelischer Kirchenrat des Kantons GR','Evangelischer Kirchenrat des Kantons GR','Angehörige der evang. Landeskirche',NULL,NULL,2,0,'KGS GR','2015-01-01'</v>
      </c>
      <c r="AE134" s="10" t="str">
        <f t="shared" si="40"/>
        <v/>
      </c>
      <c r="AG134" s="21">
        <f t="shared" si="41"/>
        <v>129</v>
      </c>
      <c r="AH134" s="23" t="s">
        <v>8</v>
      </c>
      <c r="AJ134" s="22" t="str">
        <f t="shared" si="46"/>
        <v>UNION ALL SELECT 129,NULL,'Evangelischer Kirchenrat des Kantons GR','Evangelischer Kirchenrat des Kantons GR','Angehörige der evang. Landeskirche',NULL,NULL,2,0,'KGS GR',NULL</v>
      </c>
      <c r="AK134" s="22" t="str">
        <f t="shared" si="47"/>
        <v/>
      </c>
    </row>
    <row r="135" spans="2:37" x14ac:dyDescent="0.25">
      <c r="B135">
        <v>130</v>
      </c>
      <c r="C135" t="s">
        <v>8</v>
      </c>
      <c r="D135" t="s">
        <v>8</v>
      </c>
      <c r="E135" t="s">
        <v>8</v>
      </c>
      <c r="F135" t="s">
        <v>247</v>
      </c>
      <c r="G135" t="s">
        <v>248</v>
      </c>
      <c r="I135" t="s">
        <v>8</v>
      </c>
      <c r="J135" s="1" t="s">
        <v>8</v>
      </c>
      <c r="K135" s="1" t="s">
        <v>680</v>
      </c>
      <c r="L135" s="1" t="s">
        <v>684</v>
      </c>
      <c r="M135" s="1">
        <v>41180.825636574074</v>
      </c>
      <c r="N135" t="s">
        <v>684</v>
      </c>
      <c r="O135" s="1">
        <v>41180.825636574074</v>
      </c>
      <c r="P135" t="s">
        <v>838</v>
      </c>
      <c r="Q135" t="s">
        <v>738</v>
      </c>
      <c r="S135" s="12" t="str">
        <f t="shared" si="32"/>
        <v>NULL</v>
      </c>
      <c r="T135" s="12" t="str">
        <f t="shared" si="33"/>
        <v>'Evangelischer Waisenhilfsverein, Bündner'</v>
      </c>
      <c r="U135" s="12" t="str">
        <f t="shared" si="34"/>
        <v>'Bündner evangelischer Waisenhilfsverein'</v>
      </c>
      <c r="V135" s="12" t="str">
        <f t="shared" si="35"/>
        <v>NULL</v>
      </c>
      <c r="W135" s="12" t="str">
        <f t="shared" si="36"/>
        <v>NULL</v>
      </c>
      <c r="X135" s="12" t="str">
        <f t="shared" si="37"/>
        <v>NULL</v>
      </c>
      <c r="Y135" s="12">
        <f t="shared" si="38"/>
        <v>2</v>
      </c>
      <c r="Z135" s="10">
        <f t="shared" si="39"/>
        <v>0</v>
      </c>
      <c r="AA135" s="10" t="str">
        <f t="shared" si="42"/>
        <v>KGS GR</v>
      </c>
      <c r="AB135" s="10" t="str">
        <f t="shared" si="43"/>
        <v>'KGS GR'</v>
      </c>
      <c r="AC135" s="14" t="str">
        <f t="shared" si="44"/>
        <v>'2015-01-01'</v>
      </c>
      <c r="AD135" s="10" t="str">
        <f t="shared" si="45"/>
        <v>UNION ALL SELECT NULL,'Evangelischer Waisenhilfsverein, Bündner','Bündner evangelischer Waisenhilfsverein',NULL,NULL,NULL,2,0,'KGS GR','2015-01-01'</v>
      </c>
      <c r="AE135" s="10" t="str">
        <f t="shared" si="40"/>
        <v/>
      </c>
      <c r="AG135" s="21">
        <f t="shared" si="41"/>
        <v>130</v>
      </c>
      <c r="AH135" s="23" t="s">
        <v>8</v>
      </c>
      <c r="AJ135" s="22" t="str">
        <f t="shared" si="46"/>
        <v>UNION ALL SELECT 130,NULL,'Evangelischer Waisenhilfsverein, Bündner','Bündner evangelischer Waisenhilfsverein',NULL,NULL,NULL,2,0,'KGS GR',NULL</v>
      </c>
      <c r="AK135" s="22" t="str">
        <f t="shared" si="47"/>
        <v/>
      </c>
    </row>
    <row r="136" spans="2:37" x14ac:dyDescent="0.25">
      <c r="B136">
        <v>131</v>
      </c>
      <c r="C136" t="s">
        <v>8</v>
      </c>
      <c r="D136" t="s">
        <v>8</v>
      </c>
      <c r="E136" t="s">
        <v>8</v>
      </c>
      <c r="F136" t="s">
        <v>249</v>
      </c>
      <c r="G136" t="s">
        <v>250</v>
      </c>
      <c r="H136" t="s">
        <v>251</v>
      </c>
      <c r="J136" s="1"/>
      <c r="K136" s="1" t="s">
        <v>680</v>
      </c>
      <c r="L136" s="1" t="s">
        <v>684</v>
      </c>
      <c r="M136" s="1">
        <v>41180.825636574074</v>
      </c>
      <c r="N136" t="s">
        <v>684</v>
      </c>
      <c r="O136" s="1">
        <v>41180.825636574074</v>
      </c>
      <c r="P136" t="s">
        <v>839</v>
      </c>
      <c r="Q136" t="s">
        <v>761</v>
      </c>
      <c r="S136" s="12" t="str">
        <f t="shared" si="32"/>
        <v>NULL</v>
      </c>
      <c r="T136" s="12" t="str">
        <f t="shared" si="33"/>
        <v>'Familienhilfe Bern, Stiftung'</v>
      </c>
      <c r="U136" s="12" t="str">
        <f t="shared" si="34"/>
        <v>'Stiftung Familienhilfe Bern'</v>
      </c>
      <c r="V136" s="12" t="str">
        <f t="shared" si="35"/>
        <v>'Unterstützung bedrängter Familien mit Kind(ern), minderjährig oder in Ausbildung. Z.B. Überbrückung von Notsituationen (Erholungsaufent-halte, Familienferien, Spitex, Kinderbetreuung), Verbesserung der Lebensqualität (Waschmaschinen, Kinderbetten), Beiträge an Aus- oder Weiterbildungen, soweit Stipendien fehlen. Wenn es um behinderungsbedingte Auslagen geht, muss gut begründet sein, weshalb nicht PI finanzieren kann. Entscheidsitzungen alle 2 Monate; es ist wenig Geld vorhanden.'</v>
      </c>
      <c r="W136" s="12" t="str">
        <f t="shared" si="36"/>
        <v>NULL</v>
      </c>
      <c r="X136" s="12" t="str">
        <f t="shared" si="37"/>
        <v>NULL</v>
      </c>
      <c r="Y136" s="12">
        <f t="shared" si="38"/>
        <v>2</v>
      </c>
      <c r="Z136" s="10">
        <f t="shared" si="39"/>
        <v>0</v>
      </c>
      <c r="AA136" s="10" t="str">
        <f t="shared" si="42"/>
        <v>KGS BE</v>
      </c>
      <c r="AB136" s="10" t="str">
        <f t="shared" si="43"/>
        <v>'KGS BE'</v>
      </c>
      <c r="AC136" s="14" t="str">
        <f t="shared" si="44"/>
        <v>'2015-01-01'</v>
      </c>
      <c r="AD136" s="10" t="str">
        <f t="shared" si="45"/>
        <v>UNION ALL SELECT NULL,'Familienhilfe Bern, Stiftung','Stiftung Familienhilfe Bern','Unterstützung bedrängter Familien mit Kind(ern), minderjährig oder in Ausbildung. Z.B. Überbrückung von Notsituationen (Erholungsaufent-halte, Familienferien, Spitex, Kinderbetreuung), Verbesserung der Lebensqualität (Waschmaschinen, Kinderbetten), Beiträge an Aus- oder Weiterbildungen, soweit Stipendien fehlen. Wenn es um behinderungsbedingte Auslagen geht, muss gut begründet sein, weshalb nicht PI finanzieren kann. Entscheidsitzungen alle 2 Monate; es ist wenig Geld vorhanden.',NULL,NULL,2,0,'KGS BE','2015-01-01'</v>
      </c>
      <c r="AE136" s="10" t="str">
        <f t="shared" si="40"/>
        <v/>
      </c>
      <c r="AG136" s="21">
        <f t="shared" si="41"/>
        <v>131</v>
      </c>
      <c r="AH136" s="23" t="s">
        <v>8</v>
      </c>
      <c r="AJ136" s="22" t="str">
        <f t="shared" si="46"/>
        <v>UNION ALL SELECT 131,NULL,'Familienhilfe Bern, Stiftung','Stiftung Familienhilfe Bern','Unterstützung bedrängter Familien mit Kind(ern), minderjährig oder in Ausbildung. Z.B. Überbrückung von Notsituationen (Erholungsaufent-halte, Familienferien, Spitex, Kinderbetreuung), Verbesserung der Lebensqualität (Waschmaschinen, Kinderbetten), Beiträge an Aus- oder Weiterbildungen, soweit Stipendien fehlen. Wenn es um behinderungsbedingte Auslagen geht, muss gut begründet sein, weshalb nicht PI finanzieren kann. Entscheidsitzungen alle 2 Monate; es ist wenig Geld vorhanden.',NULL,NULL,2,0,'KGS BE',NULL</v>
      </c>
      <c r="AK136" s="22" t="str">
        <f t="shared" si="47"/>
        <v/>
      </c>
    </row>
    <row r="137" spans="2:37" x14ac:dyDescent="0.25">
      <c r="B137">
        <v>132</v>
      </c>
      <c r="C137" t="s">
        <v>8</v>
      </c>
      <c r="D137" t="s">
        <v>8</v>
      </c>
      <c r="E137" t="s">
        <v>8</v>
      </c>
      <c r="F137" t="s">
        <v>252</v>
      </c>
      <c r="G137" t="s">
        <v>253</v>
      </c>
      <c r="H137" t="s">
        <v>254</v>
      </c>
      <c r="J137" s="1"/>
      <c r="K137" s="1" t="s">
        <v>680</v>
      </c>
      <c r="L137" s="1" t="s">
        <v>684</v>
      </c>
      <c r="M137" s="1">
        <v>41180.825636574074</v>
      </c>
      <c r="N137" t="s">
        <v>684</v>
      </c>
      <c r="O137" s="1">
        <v>41180.825636574074</v>
      </c>
      <c r="P137" t="s">
        <v>840</v>
      </c>
      <c r="Q137" t="s">
        <v>729</v>
      </c>
      <c r="S137" s="12" t="str">
        <f t="shared" si="32"/>
        <v>NULL</v>
      </c>
      <c r="T137" s="12" t="str">
        <f t="shared" si="33"/>
        <v>'Fischer-Stiftung, Roman'</v>
      </c>
      <c r="U137" s="12" t="str">
        <f t="shared" si="34"/>
        <v>'Roman-Fischer-Stiftung'</v>
      </c>
      <c r="V137" s="12" t="str">
        <f t="shared" si="35"/>
        <v>'Für Menschen mit Behinderung, Hilfsmittel für Sehbehinderte  (v.a. Brillen oder med. Kosten)'</v>
      </c>
      <c r="W137" s="12" t="str">
        <f t="shared" si="36"/>
        <v>NULL</v>
      </c>
      <c r="X137" s="12" t="str">
        <f t="shared" si="37"/>
        <v>NULL</v>
      </c>
      <c r="Y137" s="12">
        <f t="shared" si="38"/>
        <v>2</v>
      </c>
      <c r="Z137" s="10">
        <f t="shared" si="39"/>
        <v>0</v>
      </c>
      <c r="AA137" s="10" t="str">
        <f t="shared" si="42"/>
        <v>KGS LU-OW-NW</v>
      </c>
      <c r="AB137" s="10" t="str">
        <f t="shared" si="43"/>
        <v>'KGS LU-OW-NW'</v>
      </c>
      <c r="AC137" s="14" t="str">
        <f t="shared" si="44"/>
        <v>'2015-01-01'</v>
      </c>
      <c r="AD137" s="10" t="str">
        <f t="shared" si="45"/>
        <v>UNION ALL SELECT NULL,'Fischer-Stiftung, Roman','Roman-Fischer-Stiftung','Für Menschen mit Behinderung, Hilfsmittel für Sehbehinderte  (v.a. Brillen oder med. Kosten)',NULL,NULL,2,0,'KGS LU-OW-NW','2015-01-01'</v>
      </c>
      <c r="AE137" s="10" t="str">
        <f t="shared" si="40"/>
        <v/>
      </c>
      <c r="AG137" s="21">
        <f t="shared" si="41"/>
        <v>132</v>
      </c>
      <c r="AH137" s="23" t="s">
        <v>8</v>
      </c>
      <c r="AJ137" s="22" t="str">
        <f t="shared" si="46"/>
        <v>UNION ALL SELECT 132,NULL,'Fischer-Stiftung, Roman','Roman-Fischer-Stiftung','Für Menschen mit Behinderung, Hilfsmittel für Sehbehinderte  (v.a. Brillen oder med. Kosten)',NULL,NULL,2,0,'KGS LU-OW-NW',NULL</v>
      </c>
      <c r="AK137" s="22" t="str">
        <f t="shared" si="47"/>
        <v/>
      </c>
    </row>
    <row r="138" spans="2:37" x14ac:dyDescent="0.25">
      <c r="B138">
        <v>133</v>
      </c>
      <c r="C138" t="s">
        <v>8</v>
      </c>
      <c r="D138" t="s">
        <v>8</v>
      </c>
      <c r="E138" t="s">
        <v>8</v>
      </c>
      <c r="F138" t="s">
        <v>255</v>
      </c>
      <c r="G138" t="s">
        <v>256</v>
      </c>
      <c r="H138" t="s">
        <v>257</v>
      </c>
      <c r="J138" s="1"/>
      <c r="K138" s="1" t="s">
        <v>680</v>
      </c>
      <c r="L138" s="1" t="s">
        <v>684</v>
      </c>
      <c r="M138" s="1">
        <v>41180.825636574074</v>
      </c>
      <c r="N138" t="s">
        <v>684</v>
      </c>
      <c r="O138" s="1">
        <v>41180.825636574074</v>
      </c>
      <c r="P138" t="s">
        <v>841</v>
      </c>
      <c r="Q138" t="s">
        <v>1076</v>
      </c>
      <c r="S138" s="12" t="str">
        <f t="shared" si="32"/>
        <v>NULL</v>
      </c>
      <c r="T138" s="12" t="str">
        <f t="shared" si="33"/>
        <v>'Fontheim-Stiftung, Kurt'</v>
      </c>
      <c r="U138" s="12" t="str">
        <f t="shared" si="34"/>
        <v>'Kurt Fontheim-Stiftung'</v>
      </c>
      <c r="V138" s="12" t="str">
        <f t="shared" si="35"/>
        <v>'Förderung der Ausbilung junger Menschen durch Gewähr von Stipendien.'</v>
      </c>
      <c r="W138" s="12" t="str">
        <f t="shared" si="36"/>
        <v>NULL</v>
      </c>
      <c r="X138" s="12" t="str">
        <f t="shared" si="37"/>
        <v>NULL</v>
      </c>
      <c r="Y138" s="12">
        <f t="shared" si="38"/>
        <v>2</v>
      </c>
      <c r="Z138" s="10">
        <f t="shared" si="39"/>
        <v>1</v>
      </c>
      <c r="AA138" s="10" t="str">
        <f t="shared" si="42"/>
        <v>HS Zürich</v>
      </c>
      <c r="AB138" s="10" t="str">
        <f t="shared" si="43"/>
        <v>'HS Zürich'</v>
      </c>
      <c r="AC138" s="14" t="str">
        <f t="shared" si="44"/>
        <v>'2015-01-01'</v>
      </c>
      <c r="AD138" s="10" t="str">
        <f t="shared" si="45"/>
        <v>UNION ALL SELECT NULL,'Fontheim-Stiftung, Kurt','Kurt Fontheim-Stiftung','Förderung der Ausbilung junger Menschen durch Gewähr von Stipendien.',NULL,NULL,2,1,'HS Zürich','2015-01-01'</v>
      </c>
      <c r="AE138" s="10" t="str">
        <f t="shared" si="40"/>
        <v/>
      </c>
      <c r="AG138" s="21">
        <f t="shared" si="41"/>
        <v>133</v>
      </c>
      <c r="AH138" s="23" t="s">
        <v>8</v>
      </c>
      <c r="AJ138" s="22" t="str">
        <f t="shared" si="46"/>
        <v>UNION ALL SELECT 133,NULL,'Fontheim-Stiftung, Kurt','Kurt Fontheim-Stiftung','Förderung der Ausbilung junger Menschen durch Gewähr von Stipendien.',NULL,NULL,2,1,'HS Zürich',NULL</v>
      </c>
      <c r="AK138" s="22" t="str">
        <f t="shared" si="47"/>
        <v/>
      </c>
    </row>
    <row r="139" spans="2:37" x14ac:dyDescent="0.25">
      <c r="B139">
        <v>134</v>
      </c>
      <c r="C139" t="s">
        <v>8</v>
      </c>
      <c r="D139" t="s">
        <v>8</v>
      </c>
      <c r="E139" t="s">
        <v>8</v>
      </c>
      <c r="F139" t="s">
        <v>258</v>
      </c>
      <c r="G139" t="s">
        <v>259</v>
      </c>
      <c r="I139" t="s">
        <v>8</v>
      </c>
      <c r="J139" s="1" t="s">
        <v>8</v>
      </c>
      <c r="K139" s="1" t="s">
        <v>680</v>
      </c>
      <c r="L139" s="1" t="s">
        <v>684</v>
      </c>
      <c r="M139" s="1">
        <v>41180.825636574074</v>
      </c>
      <c r="N139" t="s">
        <v>684</v>
      </c>
      <c r="O139" s="1">
        <v>41180.825636574074</v>
      </c>
      <c r="P139" t="s">
        <v>842</v>
      </c>
      <c r="Q139" t="s">
        <v>754</v>
      </c>
      <c r="S139" s="12" t="str">
        <f t="shared" si="32"/>
        <v>NULL</v>
      </c>
      <c r="T139" s="12" t="str">
        <f t="shared" si="33"/>
        <v>'Förderung der sozialen Wohnungsvermittlung, Stiftung zur'</v>
      </c>
      <c r="U139" s="12" t="str">
        <f t="shared" si="34"/>
        <v>'Stiftung zur Förderung der sozialen Wohnungsvermittlung'</v>
      </c>
      <c r="V139" s="12" t="str">
        <f t="shared" si="35"/>
        <v>NULL</v>
      </c>
      <c r="W139" s="12" t="str">
        <f t="shared" si="36"/>
        <v>NULL</v>
      </c>
      <c r="X139" s="12" t="str">
        <f t="shared" si="37"/>
        <v>NULL</v>
      </c>
      <c r="Y139" s="12">
        <f t="shared" si="38"/>
        <v>2</v>
      </c>
      <c r="Z139" s="10">
        <f t="shared" si="39"/>
        <v>0</v>
      </c>
      <c r="AA139" s="10" t="str">
        <f t="shared" si="42"/>
        <v>KGS BS</v>
      </c>
      <c r="AB139" s="10" t="str">
        <f t="shared" si="43"/>
        <v>'KGS BS'</v>
      </c>
      <c r="AC139" s="14" t="str">
        <f t="shared" si="44"/>
        <v>'2015-01-01'</v>
      </c>
      <c r="AD139" s="10" t="str">
        <f t="shared" si="45"/>
        <v>UNION ALL SELECT NULL,'Förderung der sozialen Wohnungsvermittlung, Stiftung zur','Stiftung zur Förderung der sozialen Wohnungsvermittlung',NULL,NULL,NULL,2,0,'KGS BS','2015-01-01'</v>
      </c>
      <c r="AE139" s="10" t="str">
        <f t="shared" si="40"/>
        <v/>
      </c>
      <c r="AG139" s="21">
        <f t="shared" si="41"/>
        <v>134</v>
      </c>
      <c r="AH139" s="23" t="s">
        <v>8</v>
      </c>
      <c r="AJ139" s="22" t="str">
        <f t="shared" si="46"/>
        <v>UNION ALL SELECT 134,NULL,'Förderung der sozialen Wohnungsvermittlung, Stiftung zur','Stiftung zur Förderung der sozialen Wohnungsvermittlung',NULL,NULL,NULL,2,0,'KGS BS',NULL</v>
      </c>
      <c r="AK139" s="22" t="str">
        <f t="shared" si="47"/>
        <v/>
      </c>
    </row>
    <row r="140" spans="2:37" x14ac:dyDescent="0.25">
      <c r="B140">
        <v>135</v>
      </c>
      <c r="C140" t="s">
        <v>8</v>
      </c>
      <c r="D140" t="s">
        <v>8</v>
      </c>
      <c r="E140" t="s">
        <v>8</v>
      </c>
      <c r="F140" t="s">
        <v>260</v>
      </c>
      <c r="G140" t="s">
        <v>261</v>
      </c>
      <c r="H140" t="s">
        <v>262</v>
      </c>
      <c r="J140" s="1"/>
      <c r="K140" s="1" t="s">
        <v>680</v>
      </c>
      <c r="L140" s="1" t="s">
        <v>684</v>
      </c>
      <c r="M140" s="1">
        <v>41180.825636574074</v>
      </c>
      <c r="N140" t="s">
        <v>684</v>
      </c>
      <c r="O140" s="1">
        <v>41180.825636574074</v>
      </c>
      <c r="P140" t="s">
        <v>843</v>
      </c>
      <c r="Q140" t="s">
        <v>1076</v>
      </c>
      <c r="S140" s="12" t="str">
        <f t="shared" si="32"/>
        <v>NULL</v>
      </c>
      <c r="T140" s="12" t="str">
        <f t="shared" si="33"/>
        <v>'Förderung körperbehinderter Hochbegabter, Stiftung zur'</v>
      </c>
      <c r="U140" s="12" t="str">
        <f t="shared" si="34"/>
        <v>'Stiftung zur Förderung körperbehinderter Hochbegabter'</v>
      </c>
      <c r="V140" s="12" t="str">
        <f t="shared" si="35"/>
        <v>'Körper- und sinnesbehinderte Personen, welche nach objektiven Kriterien als begabt gelten. Nur Ausbildungskosten.'</v>
      </c>
      <c r="W140" s="12" t="str">
        <f t="shared" si="36"/>
        <v>NULL</v>
      </c>
      <c r="X140" s="12" t="str">
        <f t="shared" si="37"/>
        <v>NULL</v>
      </c>
      <c r="Y140" s="12">
        <f t="shared" si="38"/>
        <v>2</v>
      </c>
      <c r="Z140" s="10">
        <f t="shared" si="39"/>
        <v>1</v>
      </c>
      <c r="AA140" s="10" t="str">
        <f t="shared" si="42"/>
        <v>HS Zürich</v>
      </c>
      <c r="AB140" s="10" t="str">
        <f t="shared" si="43"/>
        <v>'HS Zürich'</v>
      </c>
      <c r="AC140" s="14" t="str">
        <f t="shared" si="44"/>
        <v>'2015-01-01'</v>
      </c>
      <c r="AD140" s="10" t="str">
        <f t="shared" si="45"/>
        <v>UNION ALL SELECT NULL,'Förderung körperbehinderter Hochbegabter, Stiftung zur','Stiftung zur Förderung körperbehinderter Hochbegabter','Körper- und sinnesbehinderte Personen, welche nach objektiven Kriterien als begabt gelten. Nur Ausbildungskosten.',NULL,NULL,2,1,'HS Zürich','2015-01-01'</v>
      </c>
      <c r="AE140" s="10" t="str">
        <f t="shared" si="40"/>
        <v/>
      </c>
      <c r="AG140" s="21">
        <f t="shared" si="41"/>
        <v>135</v>
      </c>
      <c r="AH140" s="23" t="s">
        <v>8</v>
      </c>
      <c r="AJ140" s="22" t="str">
        <f t="shared" si="46"/>
        <v>UNION ALL SELECT 135,NULL,'Förderung körperbehinderter Hochbegabter, Stiftung zur','Stiftung zur Förderung körperbehinderter Hochbegabter','Körper- und sinnesbehinderte Personen, welche nach objektiven Kriterien als begabt gelten. Nur Ausbildungskosten.',NULL,NULL,2,1,'HS Zürich',NULL</v>
      </c>
      <c r="AK140" s="22" t="str">
        <f t="shared" si="47"/>
        <v/>
      </c>
    </row>
    <row r="141" spans="2:37" x14ac:dyDescent="0.25">
      <c r="B141">
        <v>136</v>
      </c>
      <c r="C141" t="s">
        <v>8</v>
      </c>
      <c r="D141" t="s">
        <v>8</v>
      </c>
      <c r="E141" t="s">
        <v>8</v>
      </c>
      <c r="F141" t="s">
        <v>263</v>
      </c>
      <c r="G141" t="s">
        <v>264</v>
      </c>
      <c r="J141" s="1" t="s">
        <v>844</v>
      </c>
      <c r="K141" s="1" t="s">
        <v>680</v>
      </c>
      <c r="L141" s="1" t="s">
        <v>684</v>
      </c>
      <c r="M141" s="1" t="s">
        <v>845</v>
      </c>
      <c r="N141" t="s">
        <v>684</v>
      </c>
      <c r="O141" t="s">
        <v>845</v>
      </c>
      <c r="P141" t="s">
        <v>846</v>
      </c>
      <c r="Q141" t="s">
        <v>704</v>
      </c>
      <c r="S141" s="12" t="str">
        <f t="shared" si="32"/>
        <v>NULL</v>
      </c>
      <c r="T141" s="12" t="str">
        <f t="shared" si="33"/>
        <v>'Fossati fondazione filatropica, Danilo e Luca'</v>
      </c>
      <c r="U141" s="12" t="str">
        <f t="shared" si="34"/>
        <v>'Fondazione filatropica Danilo e Luca Fossati'</v>
      </c>
      <c r="V141" s="12" t="str">
        <f t="shared" si="35"/>
        <v>NULL</v>
      </c>
      <c r="W141" s="12" t="str">
        <f t="shared" si="36"/>
        <v>NULL</v>
      </c>
      <c r="X141" s="12" t="str">
        <f t="shared" si="37"/>
        <v>'a favore di persone svantaggiate in ragione di condizione fisiche, psichiche, economiche'</v>
      </c>
      <c r="Y141" s="12">
        <f t="shared" si="38"/>
        <v>2</v>
      </c>
      <c r="Z141" s="10">
        <f t="shared" si="39"/>
        <v>0</v>
      </c>
      <c r="AA141" s="10" t="str">
        <f t="shared" si="42"/>
        <v>DCN TI</v>
      </c>
      <c r="AB141" s="10" t="str">
        <f t="shared" si="43"/>
        <v>'DCN TI'</v>
      </c>
      <c r="AC141" s="14" t="str">
        <f t="shared" si="44"/>
        <v>'2015-01-01'</v>
      </c>
      <c r="AD141" s="10" t="str">
        <f t="shared" si="45"/>
        <v>UNION ALL SELECT NULL,'Fossati fondazione filatropica, Danilo e Luca','Fondazione filatropica Danilo e Luca Fossati',NULL,NULL,'a favore di persone svantaggiate in ragione di condizione fisiche, psichiche, economiche',2,0,'DCN TI','2015-01-01'</v>
      </c>
      <c r="AE141" s="10" t="str">
        <f t="shared" si="40"/>
        <v/>
      </c>
      <c r="AG141" s="21">
        <f t="shared" si="41"/>
        <v>136</v>
      </c>
      <c r="AH141" s="23" t="s">
        <v>8</v>
      </c>
      <c r="AJ141" s="22" t="str">
        <f t="shared" si="46"/>
        <v>UNION ALL SELECT 136,NULL,'Fossati fondazione filatropica, Danilo e Luca','Fondazione filatropica Danilo e Luca Fossati',NULL,NULL,'a favore di persone svantaggiate in ragione di condizione fisiche, psichiche, economiche',2,0,'DCN TI',NULL</v>
      </c>
      <c r="AK141" s="22" t="str">
        <f t="shared" si="47"/>
        <v/>
      </c>
    </row>
    <row r="142" spans="2:37" x14ac:dyDescent="0.25">
      <c r="B142">
        <v>137</v>
      </c>
      <c r="C142" t="s">
        <v>8</v>
      </c>
      <c r="D142" t="s">
        <v>8</v>
      </c>
      <c r="E142" t="s">
        <v>8</v>
      </c>
      <c r="F142" t="s">
        <v>265</v>
      </c>
      <c r="G142" t="s">
        <v>265</v>
      </c>
      <c r="H142" t="s">
        <v>266</v>
      </c>
      <c r="I142" t="s">
        <v>847</v>
      </c>
      <c r="J142" s="1"/>
      <c r="K142" s="1" t="s">
        <v>680</v>
      </c>
      <c r="L142" s="1" t="s">
        <v>684</v>
      </c>
      <c r="M142" s="1" t="s">
        <v>845</v>
      </c>
      <c r="N142" t="s">
        <v>684</v>
      </c>
      <c r="O142" t="s">
        <v>845</v>
      </c>
      <c r="P142" t="s">
        <v>848</v>
      </c>
      <c r="Q142" t="s">
        <v>761</v>
      </c>
      <c r="S142" s="12" t="str">
        <f t="shared" si="32"/>
        <v>NULL</v>
      </c>
      <c r="T142" s="12" t="str">
        <f t="shared" si="33"/>
        <v>'Fram Stiftung'</v>
      </c>
      <c r="U142" s="12" t="str">
        <f t="shared" si="34"/>
        <v>'Fram Stiftung'</v>
      </c>
      <c r="V142" s="12" t="str">
        <f t="shared" si="35"/>
        <v>'Finanzielle Unterstützung von Kindern und deren Familien in akuten Notlagen, insbesondere zur Entlastung bei schwerstbehinderten Kindern und deren Familie. Wohnsitz in erster Linie der Kanton Bern.'</v>
      </c>
      <c r="W142" s="12" t="str">
        <f t="shared" si="36"/>
        <v>'Soutien financier aux enfants et leurs familles qui sont confrontées à des difficultés aigües, en particulier les enfants très gravement handicapés et leur famille. Les familles domiciliées à Berne ont la priorité.'</v>
      </c>
      <c r="X142" s="12" t="str">
        <f t="shared" si="37"/>
        <v>NULL</v>
      </c>
      <c r="Y142" s="12">
        <f t="shared" si="38"/>
        <v>2</v>
      </c>
      <c r="Z142" s="10">
        <f t="shared" si="39"/>
        <v>0</v>
      </c>
      <c r="AA142" s="10" t="str">
        <f t="shared" si="42"/>
        <v>KGS BE</v>
      </c>
      <c r="AB142" s="10" t="str">
        <f t="shared" si="43"/>
        <v>'KGS BE'</v>
      </c>
      <c r="AC142" s="14" t="str">
        <f t="shared" si="44"/>
        <v>'2015-01-01'</v>
      </c>
      <c r="AD142" s="10" t="str">
        <f t="shared" si="45"/>
        <v>UNION ALL SELECT NULL,'Fram Stiftung','Fram Stiftung','Finanzielle Unterstützung von Kindern und deren Familien in akuten Notlagen, insbesondere zur Entlastung bei schwerstbehinderten Kindern und deren Familie. Wohnsitz in erster Linie der Kanton Bern.','Soutien financier aux enfants et leurs familles qui sont confrontées à des difficultés aigües, en particulier les enfants très gravement handicapés et leur famille. Les familles domiciliées à Berne ont la priorité.',NULL,2,0,'KGS BE','2015-01-01'</v>
      </c>
      <c r="AE142" s="10" t="str">
        <f t="shared" si="40"/>
        <v/>
      </c>
      <c r="AG142" s="21">
        <f t="shared" si="41"/>
        <v>137</v>
      </c>
      <c r="AH142" s="23" t="s">
        <v>8</v>
      </c>
      <c r="AJ142" s="22" t="str">
        <f t="shared" si="46"/>
        <v>UNION ALL SELECT 137,NULL,'Fram Stiftung','Fram Stiftung','Finanzielle Unterstützung von Kindern und deren Familien in akuten Notlagen, insbesondere zur Entlastung bei schwerstbehinderten Kindern und deren Familie. Wohnsitz in erster Linie der Kanton Bern.','Soutien financier aux enfants et leurs familles qui sont confrontées à des difficultés aigües, en particulier les enfants très gravement handicapés et leur famille. Les familles domiciliées à Berne ont la priorité.',NULL,2,0,'KGS BE',NULL</v>
      </c>
      <c r="AK142" s="22" t="str">
        <f t="shared" si="47"/>
        <v/>
      </c>
    </row>
    <row r="143" spans="2:37" x14ac:dyDescent="0.25">
      <c r="B143">
        <v>138</v>
      </c>
      <c r="C143" t="s">
        <v>8</v>
      </c>
      <c r="D143" t="s">
        <v>8</v>
      </c>
      <c r="E143" t="s">
        <v>8</v>
      </c>
      <c r="F143" t="s">
        <v>267</v>
      </c>
      <c r="G143" t="s">
        <v>268</v>
      </c>
      <c r="I143" t="s">
        <v>8</v>
      </c>
      <c r="J143" s="1" t="s">
        <v>8</v>
      </c>
      <c r="K143" s="1" t="s">
        <v>680</v>
      </c>
      <c r="L143" s="1" t="s">
        <v>684</v>
      </c>
      <c r="M143" s="1" t="s">
        <v>845</v>
      </c>
      <c r="N143" t="s">
        <v>684</v>
      </c>
      <c r="O143" t="s">
        <v>845</v>
      </c>
      <c r="P143" t="s">
        <v>849</v>
      </c>
      <c r="Q143" t="s">
        <v>850</v>
      </c>
      <c r="S143" s="12" t="str">
        <f t="shared" si="32"/>
        <v>NULL</v>
      </c>
      <c r="T143" s="12" t="str">
        <f t="shared" si="33"/>
        <v>'Frauen in Not, Fonds, Frauenzentrale Zug'</v>
      </c>
      <c r="U143" s="12" t="str">
        <f t="shared" si="34"/>
        <v>'Fonds Frauen in Not der Frauenzentrale Zug'</v>
      </c>
      <c r="V143" s="12" t="str">
        <f t="shared" si="35"/>
        <v>NULL</v>
      </c>
      <c r="W143" s="12" t="str">
        <f t="shared" si="36"/>
        <v>NULL</v>
      </c>
      <c r="X143" s="12" t="str">
        <f t="shared" si="37"/>
        <v>NULL</v>
      </c>
      <c r="Y143" s="12">
        <f t="shared" si="38"/>
        <v>2</v>
      </c>
      <c r="Z143" s="10">
        <f t="shared" si="39"/>
        <v>0</v>
      </c>
      <c r="AA143" s="10" t="str">
        <f t="shared" si="42"/>
        <v>KGS ZG-UR-SZ</v>
      </c>
      <c r="AB143" s="10" t="str">
        <f t="shared" si="43"/>
        <v>'KGS ZG-UR-SZ'</v>
      </c>
      <c r="AC143" s="14" t="str">
        <f t="shared" si="44"/>
        <v>'2015-01-01'</v>
      </c>
      <c r="AD143" s="10" t="str">
        <f t="shared" si="45"/>
        <v>UNION ALL SELECT NULL,'Frauen in Not, Fonds, Frauenzentrale Zug','Fonds Frauen in Not der Frauenzentrale Zug',NULL,NULL,NULL,2,0,'KGS ZG-UR-SZ','2015-01-01'</v>
      </c>
      <c r="AE143" s="10" t="str">
        <f t="shared" si="40"/>
        <v/>
      </c>
      <c r="AG143" s="21">
        <f t="shared" si="41"/>
        <v>138</v>
      </c>
      <c r="AH143" s="23" t="s">
        <v>8</v>
      </c>
      <c r="AJ143" s="22" t="str">
        <f t="shared" si="46"/>
        <v>UNION ALL SELECT 138,NULL,'Frauen in Not, Fonds, Frauenzentrale Zug','Fonds Frauen in Not der Frauenzentrale Zug',NULL,NULL,NULL,2,0,'KGS ZG-UR-SZ',NULL</v>
      </c>
      <c r="AK143" s="22" t="str">
        <f t="shared" si="47"/>
        <v/>
      </c>
    </row>
    <row r="144" spans="2:37" x14ac:dyDescent="0.25">
      <c r="B144">
        <v>139</v>
      </c>
      <c r="C144" t="s">
        <v>8</v>
      </c>
      <c r="D144" t="s">
        <v>8</v>
      </c>
      <c r="E144" t="s">
        <v>8</v>
      </c>
      <c r="F144" t="s">
        <v>269</v>
      </c>
      <c r="G144" t="s">
        <v>269</v>
      </c>
      <c r="I144" t="s">
        <v>8</v>
      </c>
      <c r="J144" s="1" t="s">
        <v>8</v>
      </c>
      <c r="K144" s="1" t="s">
        <v>680</v>
      </c>
      <c r="L144" s="1" t="s">
        <v>684</v>
      </c>
      <c r="M144" s="1" t="s">
        <v>851</v>
      </c>
      <c r="N144" t="s">
        <v>684</v>
      </c>
      <c r="O144" t="s">
        <v>851</v>
      </c>
      <c r="P144" t="s">
        <v>852</v>
      </c>
      <c r="Q144" t="s">
        <v>738</v>
      </c>
      <c r="S144" s="12" t="str">
        <f t="shared" si="32"/>
        <v>NULL</v>
      </c>
      <c r="T144" s="12" t="str">
        <f t="shared" si="33"/>
        <v>'Freibettenfond der verschiedenen Spitäler'</v>
      </c>
      <c r="U144" s="12" t="str">
        <f t="shared" si="34"/>
        <v>'Freibettenfond der verschiedenen Spitäler'</v>
      </c>
      <c r="V144" s="12" t="str">
        <f t="shared" si="35"/>
        <v>NULL</v>
      </c>
      <c r="W144" s="12" t="str">
        <f t="shared" si="36"/>
        <v>NULL</v>
      </c>
      <c r="X144" s="12" t="str">
        <f t="shared" si="37"/>
        <v>NULL</v>
      </c>
      <c r="Y144" s="12">
        <f t="shared" si="38"/>
        <v>2</v>
      </c>
      <c r="Z144" s="10">
        <f t="shared" si="39"/>
        <v>0</v>
      </c>
      <c r="AA144" s="10" t="str">
        <f t="shared" si="42"/>
        <v>KGS GR</v>
      </c>
      <c r="AB144" s="10" t="str">
        <f t="shared" si="43"/>
        <v>'KGS GR'</v>
      </c>
      <c r="AC144" s="14" t="str">
        <f t="shared" si="44"/>
        <v>'2015-01-01'</v>
      </c>
      <c r="AD144" s="10" t="str">
        <f t="shared" si="45"/>
        <v>UNION ALL SELECT NULL,'Freibettenfond der verschiedenen Spitäler','Freibettenfond der verschiedenen Spitäler',NULL,NULL,NULL,2,0,'KGS GR','2015-01-01'</v>
      </c>
      <c r="AE144" s="10" t="str">
        <f t="shared" si="40"/>
        <v/>
      </c>
      <c r="AG144" s="21">
        <f t="shared" si="41"/>
        <v>139</v>
      </c>
      <c r="AH144" s="23" t="s">
        <v>8</v>
      </c>
      <c r="AJ144" s="22" t="str">
        <f t="shared" si="46"/>
        <v>UNION ALL SELECT 139,NULL,'Freibettenfond der verschiedenen Spitäler','Freibettenfond der verschiedenen Spitäler',NULL,NULL,NULL,2,0,'KGS GR',NULL</v>
      </c>
      <c r="AK144" s="22" t="str">
        <f t="shared" si="47"/>
        <v/>
      </c>
    </row>
    <row r="145" spans="2:37" x14ac:dyDescent="0.25">
      <c r="B145">
        <v>140</v>
      </c>
      <c r="C145" t="s">
        <v>8</v>
      </c>
      <c r="D145" t="s">
        <v>8</v>
      </c>
      <c r="E145" t="s">
        <v>8</v>
      </c>
      <c r="F145" t="s">
        <v>270</v>
      </c>
      <c r="G145" t="s">
        <v>271</v>
      </c>
      <c r="H145" t="s">
        <v>272</v>
      </c>
      <c r="J145" s="1"/>
      <c r="K145" s="1" t="s">
        <v>680</v>
      </c>
      <c r="L145" s="1" t="s">
        <v>684</v>
      </c>
      <c r="M145" s="1" t="s">
        <v>853</v>
      </c>
      <c r="N145" t="s">
        <v>684</v>
      </c>
      <c r="O145" t="s">
        <v>853</v>
      </c>
      <c r="P145" t="s">
        <v>854</v>
      </c>
      <c r="Q145" t="s">
        <v>1076</v>
      </c>
      <c r="S145" s="12" t="str">
        <f t="shared" si="32"/>
        <v>NULL</v>
      </c>
      <c r="T145" s="12" t="str">
        <f t="shared" si="33"/>
        <v>'Fürsorgefonds Militärpatienten, des Bundes Schweizerischer'</v>
      </c>
      <c r="U145" s="12" t="str">
        <f t="shared" si="34"/>
        <v>'Fürsorgefonds des Bundes Schweizerischer Militärpatienten'</v>
      </c>
      <c r="V145" s="12" t="str">
        <f t="shared" si="35"/>
        <v>'Unterstützt bedürftigte Militärpatienten'</v>
      </c>
      <c r="W145" s="12" t="str">
        <f t="shared" si="36"/>
        <v>NULL</v>
      </c>
      <c r="X145" s="12" t="str">
        <f t="shared" si="37"/>
        <v>NULL</v>
      </c>
      <c r="Y145" s="12">
        <f t="shared" si="38"/>
        <v>2</v>
      </c>
      <c r="Z145" s="10">
        <f t="shared" si="39"/>
        <v>1</v>
      </c>
      <c r="AA145" s="10" t="str">
        <f t="shared" si="42"/>
        <v>HS Zürich</v>
      </c>
      <c r="AB145" s="10" t="str">
        <f t="shared" si="43"/>
        <v>'HS Zürich'</v>
      </c>
      <c r="AC145" s="14" t="str">
        <f t="shared" si="44"/>
        <v>'2015-01-01'</v>
      </c>
      <c r="AD145" s="10" t="str">
        <f t="shared" si="45"/>
        <v>UNION ALL SELECT NULL,'Fürsorgefonds Militärpatienten, des Bundes Schweizerischer','Fürsorgefonds des Bundes Schweizerischer Militärpatienten','Unterstützt bedürftigte Militärpatienten',NULL,NULL,2,1,'HS Zürich','2015-01-01'</v>
      </c>
      <c r="AE145" s="10" t="str">
        <f t="shared" si="40"/>
        <v/>
      </c>
      <c r="AG145" s="21">
        <f t="shared" si="41"/>
        <v>140</v>
      </c>
      <c r="AH145" s="23" t="s">
        <v>8</v>
      </c>
      <c r="AJ145" s="22" t="str">
        <f t="shared" si="46"/>
        <v>UNION ALL SELECT 140,NULL,'Fürsorgefonds Militärpatienten, des Bundes Schweizerischer','Fürsorgefonds des Bundes Schweizerischer Militärpatienten','Unterstützt bedürftigte Militärpatienten',NULL,NULL,2,1,'HS Zürich',NULL</v>
      </c>
      <c r="AK145" s="22" t="str">
        <f t="shared" si="47"/>
        <v/>
      </c>
    </row>
    <row r="146" spans="2:37" x14ac:dyDescent="0.25">
      <c r="B146">
        <v>141</v>
      </c>
      <c r="C146" t="s">
        <v>8</v>
      </c>
      <c r="D146" t="s">
        <v>8</v>
      </c>
      <c r="E146" t="s">
        <v>8</v>
      </c>
      <c r="F146" t="s">
        <v>273</v>
      </c>
      <c r="G146" t="s">
        <v>274</v>
      </c>
      <c r="H146" t="s">
        <v>275</v>
      </c>
      <c r="J146" s="1"/>
      <c r="K146" s="1" t="s">
        <v>680</v>
      </c>
      <c r="L146" s="1" t="s">
        <v>684</v>
      </c>
      <c r="M146" s="1" t="s">
        <v>853</v>
      </c>
      <c r="N146" t="s">
        <v>684</v>
      </c>
      <c r="O146" t="s">
        <v>853</v>
      </c>
      <c r="P146" t="s">
        <v>855</v>
      </c>
      <c r="Q146" t="s">
        <v>1076</v>
      </c>
      <c r="S146" s="12" t="str">
        <f t="shared" si="32"/>
        <v>NULL</v>
      </c>
      <c r="T146" s="12" t="str">
        <f t="shared" si="33"/>
        <v>'Gademann-Bircher-Stiftung, Lilli'</v>
      </c>
      <c r="U146" s="12" t="str">
        <f t="shared" si="34"/>
        <v>'Lilli-Gademann-Bircher-Stiftung'</v>
      </c>
      <c r="V146" s="12" t="str">
        <f t="shared" si="35"/>
        <v>'Unterstützung von Institutionen im erzieherischen, therapeutischen und bildnerischen Bereich'</v>
      </c>
      <c r="W146" s="12" t="str">
        <f t="shared" si="36"/>
        <v>NULL</v>
      </c>
      <c r="X146" s="12" t="str">
        <f t="shared" si="37"/>
        <v>NULL</v>
      </c>
      <c r="Y146" s="12">
        <f t="shared" si="38"/>
        <v>2</v>
      </c>
      <c r="Z146" s="10">
        <f t="shared" si="39"/>
        <v>1</v>
      </c>
      <c r="AA146" s="10" t="str">
        <f t="shared" si="42"/>
        <v>HS Zürich</v>
      </c>
      <c r="AB146" s="10" t="str">
        <f t="shared" si="43"/>
        <v>'HS Zürich'</v>
      </c>
      <c r="AC146" s="14" t="str">
        <f t="shared" si="44"/>
        <v>'2015-01-01'</v>
      </c>
      <c r="AD146" s="10" t="str">
        <f t="shared" si="45"/>
        <v>UNION ALL SELECT NULL,'Gademann-Bircher-Stiftung, Lilli','Lilli-Gademann-Bircher-Stiftung','Unterstützung von Institutionen im erzieherischen, therapeutischen und bildnerischen Bereich',NULL,NULL,2,1,'HS Zürich','2015-01-01'</v>
      </c>
      <c r="AE146" s="10" t="str">
        <f t="shared" si="40"/>
        <v/>
      </c>
      <c r="AG146" s="21">
        <f t="shared" si="41"/>
        <v>141</v>
      </c>
      <c r="AH146" s="23" t="s">
        <v>8</v>
      </c>
      <c r="AJ146" s="22" t="str">
        <f t="shared" si="46"/>
        <v>UNION ALL SELECT 141,NULL,'Gademann-Bircher-Stiftung, Lilli','Lilli-Gademann-Bircher-Stiftung','Unterstützung von Institutionen im erzieherischen, therapeutischen und bildnerischen Bereich',NULL,NULL,2,1,'HS Zürich',NULL</v>
      </c>
      <c r="AK146" s="22" t="str">
        <f t="shared" si="47"/>
        <v/>
      </c>
    </row>
    <row r="147" spans="2:37" x14ac:dyDescent="0.25">
      <c r="B147">
        <v>142</v>
      </c>
      <c r="C147" t="s">
        <v>8</v>
      </c>
      <c r="D147" t="s">
        <v>8</v>
      </c>
      <c r="E147" t="s">
        <v>8</v>
      </c>
      <c r="F147" t="s">
        <v>276</v>
      </c>
      <c r="G147" t="s">
        <v>277</v>
      </c>
      <c r="J147" s="1" t="s">
        <v>856</v>
      </c>
      <c r="K147" s="1" t="s">
        <v>680</v>
      </c>
      <c r="L147" s="1" t="s">
        <v>684</v>
      </c>
      <c r="M147" s="1" t="s">
        <v>857</v>
      </c>
      <c r="N147" t="s">
        <v>684</v>
      </c>
      <c r="O147" t="s">
        <v>857</v>
      </c>
      <c r="P147" t="s">
        <v>858</v>
      </c>
      <c r="Q147" t="s">
        <v>704</v>
      </c>
      <c r="S147" s="12" t="str">
        <f t="shared" si="32"/>
        <v>NULL</v>
      </c>
      <c r="T147" s="12" t="str">
        <f t="shared" si="33"/>
        <v>'Galvanone, fondazione, Elia'</v>
      </c>
      <c r="U147" s="12" t="str">
        <f t="shared" si="34"/>
        <v>'Fondazione Elia Galvanone'</v>
      </c>
      <c r="V147" s="12" t="str">
        <f t="shared" si="35"/>
        <v>NULL</v>
      </c>
      <c r="W147" s="12" t="str">
        <f t="shared" si="36"/>
        <v>NULL</v>
      </c>
      <c r="X147" s="12" t="str">
        <f t="shared" si="37"/>
        <v>'Aiutare persone disabili e le loro famiglie in particolare bambini cerebolesi e strutture che operano in loro favore.'</v>
      </c>
      <c r="Y147" s="12">
        <f t="shared" si="38"/>
        <v>2</v>
      </c>
      <c r="Z147" s="10">
        <f t="shared" si="39"/>
        <v>0</v>
      </c>
      <c r="AA147" s="10" t="str">
        <f t="shared" si="42"/>
        <v>DCN TI</v>
      </c>
      <c r="AB147" s="10" t="str">
        <f t="shared" si="43"/>
        <v>'DCN TI'</v>
      </c>
      <c r="AC147" s="14" t="str">
        <f t="shared" si="44"/>
        <v>'2015-01-01'</v>
      </c>
      <c r="AD147" s="10" t="str">
        <f t="shared" si="45"/>
        <v>UNION ALL SELECT NULL,'Galvanone, fondazione, Elia','Fondazione Elia Galvanone',NULL,NULL,'Aiutare persone disabili e le loro famiglie in particolare bambini cerebolesi e strutture che operano in loro favore.',2,0,'DCN TI','2015-01-01'</v>
      </c>
      <c r="AE147" s="10" t="str">
        <f t="shared" si="40"/>
        <v/>
      </c>
      <c r="AG147" s="21">
        <f t="shared" si="41"/>
        <v>142</v>
      </c>
      <c r="AH147" s="23" t="s">
        <v>8</v>
      </c>
      <c r="AJ147" s="22" t="str">
        <f t="shared" si="46"/>
        <v>UNION ALL SELECT 142,NULL,'Galvanone, fondazione, Elia','Fondazione Elia Galvanone',NULL,NULL,'Aiutare persone disabili e le loro famiglie in particolare bambini cerebolesi e strutture che operano in loro favore.',2,0,'DCN TI',NULL</v>
      </c>
      <c r="AK147" s="22" t="str">
        <f t="shared" si="47"/>
        <v/>
      </c>
    </row>
    <row r="148" spans="2:37" x14ac:dyDescent="0.25">
      <c r="B148">
        <v>143</v>
      </c>
      <c r="C148" t="s">
        <v>8</v>
      </c>
      <c r="D148" t="s">
        <v>8</v>
      </c>
      <c r="E148" t="s">
        <v>8</v>
      </c>
      <c r="F148" t="s">
        <v>278</v>
      </c>
      <c r="G148" t="s">
        <v>279</v>
      </c>
      <c r="H148" t="s">
        <v>280</v>
      </c>
      <c r="J148" s="1"/>
      <c r="K148" s="1" t="s">
        <v>680</v>
      </c>
      <c r="L148" s="1" t="s">
        <v>684</v>
      </c>
      <c r="M148" s="1" t="s">
        <v>857</v>
      </c>
      <c r="N148" t="s">
        <v>684</v>
      </c>
      <c r="O148" t="s">
        <v>857</v>
      </c>
      <c r="P148" t="s">
        <v>859</v>
      </c>
      <c r="Q148" t="s">
        <v>761</v>
      </c>
      <c r="S148" s="12" t="str">
        <f t="shared" si="32"/>
        <v>NULL</v>
      </c>
      <c r="T148" s="12" t="str">
        <f t="shared" si="33"/>
        <v>'Ganz-Murkowsky-Fonds, Ella'</v>
      </c>
      <c r="U148" s="12" t="str">
        <f t="shared" si="34"/>
        <v>'Ella Ganz-Murkowsky-Fonds'</v>
      </c>
      <c r="V148" s="12" t="str">
        <f t="shared" si="35"/>
        <v>'Unterstützungs- und Ausbildungskosten an benachteiligte Kinder und Jugendliche bis zum 20. Altersjahr im Kanton Bern'</v>
      </c>
      <c r="W148" s="12" t="str">
        <f t="shared" si="36"/>
        <v>NULL</v>
      </c>
      <c r="X148" s="12" t="str">
        <f t="shared" si="37"/>
        <v>NULL</v>
      </c>
      <c r="Y148" s="12">
        <f t="shared" si="38"/>
        <v>2</v>
      </c>
      <c r="Z148" s="10">
        <f t="shared" si="39"/>
        <v>0</v>
      </c>
      <c r="AA148" s="10" t="str">
        <f t="shared" si="42"/>
        <v>KGS BE</v>
      </c>
      <c r="AB148" s="10" t="str">
        <f t="shared" si="43"/>
        <v>'KGS BE'</v>
      </c>
      <c r="AC148" s="14" t="str">
        <f t="shared" si="44"/>
        <v>'2015-01-01'</v>
      </c>
      <c r="AD148" s="10" t="str">
        <f t="shared" si="45"/>
        <v>UNION ALL SELECT NULL,'Ganz-Murkowsky-Fonds, Ella','Ella Ganz-Murkowsky-Fonds','Unterstützungs- und Ausbildungskosten an benachteiligte Kinder und Jugendliche bis zum 20. Altersjahr im Kanton Bern',NULL,NULL,2,0,'KGS BE','2015-01-01'</v>
      </c>
      <c r="AE148" s="10" t="str">
        <f t="shared" si="40"/>
        <v/>
      </c>
      <c r="AG148" s="21">
        <f t="shared" si="41"/>
        <v>143</v>
      </c>
      <c r="AH148" s="23" t="s">
        <v>8</v>
      </c>
      <c r="AJ148" s="22" t="str">
        <f t="shared" si="46"/>
        <v>UNION ALL SELECT 143,NULL,'Ganz-Murkowsky-Fonds, Ella','Ella Ganz-Murkowsky-Fonds','Unterstützungs- und Ausbildungskosten an benachteiligte Kinder und Jugendliche bis zum 20. Altersjahr im Kanton Bern',NULL,NULL,2,0,'KGS BE',NULL</v>
      </c>
      <c r="AK148" s="22" t="str">
        <f t="shared" si="47"/>
        <v/>
      </c>
    </row>
    <row r="149" spans="2:37" x14ac:dyDescent="0.25">
      <c r="B149">
        <v>144</v>
      </c>
      <c r="C149" t="s">
        <v>8</v>
      </c>
      <c r="D149" t="s">
        <v>8</v>
      </c>
      <c r="E149" t="s">
        <v>8</v>
      </c>
      <c r="F149" t="s">
        <v>281</v>
      </c>
      <c r="G149" t="s">
        <v>281</v>
      </c>
      <c r="H149" t="s">
        <v>282</v>
      </c>
      <c r="J149" s="1"/>
      <c r="K149" s="1" t="s">
        <v>680</v>
      </c>
      <c r="L149" s="1" t="s">
        <v>684</v>
      </c>
      <c r="M149" s="1" t="s">
        <v>860</v>
      </c>
      <c r="N149" t="s">
        <v>684</v>
      </c>
      <c r="O149" t="s">
        <v>860</v>
      </c>
      <c r="P149" t="s">
        <v>861</v>
      </c>
      <c r="Q149" t="s">
        <v>1076</v>
      </c>
      <c r="S149" s="12" t="str">
        <f t="shared" si="32"/>
        <v>NULL</v>
      </c>
      <c r="T149" s="12" t="str">
        <f t="shared" si="33"/>
        <v>'Gemeinnützige Gesellschaft, kantonale Organisation'</v>
      </c>
      <c r="U149" s="12" t="str">
        <f t="shared" si="34"/>
        <v>'Gemeinnützige Gesellschaft, kantonale Organisation'</v>
      </c>
      <c r="V149" s="12" t="str">
        <f t="shared" si="35"/>
        <v>'Kantonal unterschiedliche Leistungen, zum Teil sogar nach Bezirk'</v>
      </c>
      <c r="W149" s="12" t="str">
        <f t="shared" si="36"/>
        <v>NULL</v>
      </c>
      <c r="X149" s="12" t="str">
        <f t="shared" si="37"/>
        <v>NULL</v>
      </c>
      <c r="Y149" s="12">
        <f t="shared" si="38"/>
        <v>2</v>
      </c>
      <c r="Z149" s="10">
        <f t="shared" si="39"/>
        <v>1</v>
      </c>
      <c r="AA149" s="10" t="str">
        <f t="shared" si="42"/>
        <v>HS Zürich</v>
      </c>
      <c r="AB149" s="10" t="str">
        <f t="shared" si="43"/>
        <v>'HS Zürich'</v>
      </c>
      <c r="AC149" s="14" t="str">
        <f t="shared" si="44"/>
        <v>'2015-01-01'</v>
      </c>
      <c r="AD149" s="10" t="str">
        <f t="shared" si="45"/>
        <v>UNION ALL SELECT NULL,'Gemeinnützige Gesellschaft, kantonale Organisation','Gemeinnützige Gesellschaft, kantonale Organisation','Kantonal unterschiedliche Leistungen, zum Teil sogar nach Bezirk',NULL,NULL,2,1,'HS Zürich','2015-01-01'</v>
      </c>
      <c r="AE149" s="10" t="str">
        <f t="shared" si="40"/>
        <v/>
      </c>
      <c r="AG149" s="21">
        <f t="shared" si="41"/>
        <v>144</v>
      </c>
      <c r="AH149" s="23" t="s">
        <v>8</v>
      </c>
      <c r="AJ149" s="22" t="str">
        <f t="shared" si="46"/>
        <v>UNION ALL SELECT 144,NULL,'Gemeinnützige Gesellschaft, kantonale Organisation','Gemeinnützige Gesellschaft, kantonale Organisation','Kantonal unterschiedliche Leistungen, zum Teil sogar nach Bezirk',NULL,NULL,2,1,'HS Zürich',NULL</v>
      </c>
      <c r="AK149" s="22" t="str">
        <f t="shared" si="47"/>
        <v/>
      </c>
    </row>
    <row r="150" spans="2:37" x14ac:dyDescent="0.25">
      <c r="B150">
        <v>145</v>
      </c>
      <c r="C150" t="s">
        <v>8</v>
      </c>
      <c r="D150" t="s">
        <v>8</v>
      </c>
      <c r="E150" t="s">
        <v>8</v>
      </c>
      <c r="F150" t="s">
        <v>283</v>
      </c>
      <c r="G150" t="s">
        <v>284</v>
      </c>
      <c r="H150" t="s">
        <v>285</v>
      </c>
      <c r="J150" s="1"/>
      <c r="K150" s="1" t="s">
        <v>680</v>
      </c>
      <c r="L150" s="1" t="s">
        <v>684</v>
      </c>
      <c r="M150" s="1" t="s">
        <v>860</v>
      </c>
      <c r="N150" t="s">
        <v>684</v>
      </c>
      <c r="O150" t="s">
        <v>860</v>
      </c>
      <c r="P150" t="s">
        <v>862</v>
      </c>
      <c r="Q150" t="s">
        <v>1076</v>
      </c>
      <c r="S150" s="12" t="str">
        <f t="shared" si="32"/>
        <v>NULL</v>
      </c>
      <c r="T150" s="12" t="str">
        <f t="shared" si="33"/>
        <v>'Gemeinnützige Gesellschaft, Schweizerische'</v>
      </c>
      <c r="U150" s="12" t="str">
        <f t="shared" si="34"/>
        <v>'Schweizerische Gemeinnützige Gesellschaft'</v>
      </c>
      <c r="V150" s="12" t="str">
        <f t="shared" si="35"/>
        <v>'Alle Behinderungen. Diverse Fonds/Stiftungen. Nur für EL- oder Sozialhilfebezüger/innen. Da sonst zur Bedingung gestellt wird, dass Gemeinde/Kanton einen Steuererlass gewährt, bevor das bewilligte Gesuch ausbezahlt wird.'</v>
      </c>
      <c r="W150" s="12" t="str">
        <f t="shared" si="36"/>
        <v>NULL</v>
      </c>
      <c r="X150" s="12" t="str">
        <f t="shared" si="37"/>
        <v>NULL</v>
      </c>
      <c r="Y150" s="12">
        <f t="shared" si="38"/>
        <v>2</v>
      </c>
      <c r="Z150" s="10">
        <f t="shared" si="39"/>
        <v>1</v>
      </c>
      <c r="AA150" s="10" t="str">
        <f t="shared" si="42"/>
        <v>HS Zürich</v>
      </c>
      <c r="AB150" s="10" t="str">
        <f t="shared" si="43"/>
        <v>'HS Zürich'</v>
      </c>
      <c r="AC150" s="14" t="str">
        <f t="shared" si="44"/>
        <v>'2015-01-01'</v>
      </c>
      <c r="AD150" s="10" t="str">
        <f t="shared" si="45"/>
        <v>UNION ALL SELECT NULL,'Gemeinnützige Gesellschaft, Schweizerische','Schweizerische Gemeinnützige Gesellschaft','Alle Behinderungen. Diverse Fonds/Stiftungen. Nur für EL- oder Sozialhilfebezüger/innen. Da sonst zur Bedingung gestellt wird, dass Gemeinde/Kanton einen Steuererlass gewährt, bevor das bewilligte Gesuch ausbezahlt wird.',NULL,NULL,2,1,'HS Zürich','2015-01-01'</v>
      </c>
      <c r="AE150" s="10" t="str">
        <f t="shared" si="40"/>
        <v/>
      </c>
      <c r="AG150" s="21">
        <f t="shared" si="41"/>
        <v>145</v>
      </c>
      <c r="AH150" s="23" t="s">
        <v>8</v>
      </c>
      <c r="AJ150" s="22" t="str">
        <f t="shared" si="46"/>
        <v>UNION ALL SELECT 145,NULL,'Gemeinnützige Gesellschaft, Schweizerische','Schweizerische Gemeinnützige Gesellschaft','Alle Behinderungen. Diverse Fonds/Stiftungen. Nur für EL- oder Sozialhilfebezüger/innen. Da sonst zur Bedingung gestellt wird, dass Gemeinde/Kanton einen Steuererlass gewährt, bevor das bewilligte Gesuch ausbezahlt wird.',NULL,NULL,2,1,'HS Zürich',NULL</v>
      </c>
      <c r="AK150" s="22" t="str">
        <f t="shared" si="47"/>
        <v/>
      </c>
    </row>
    <row r="151" spans="2:37" x14ac:dyDescent="0.25">
      <c r="B151">
        <v>146</v>
      </c>
      <c r="C151" t="s">
        <v>8</v>
      </c>
      <c r="D151" t="s">
        <v>8</v>
      </c>
      <c r="E151" t="s">
        <v>8</v>
      </c>
      <c r="F151" t="s">
        <v>286</v>
      </c>
      <c r="G151" t="s">
        <v>287</v>
      </c>
      <c r="I151" t="s">
        <v>863</v>
      </c>
      <c r="J151" s="1"/>
      <c r="K151" s="1" t="s">
        <v>680</v>
      </c>
      <c r="L151" s="1" t="s">
        <v>684</v>
      </c>
      <c r="M151" s="1" t="s">
        <v>864</v>
      </c>
      <c r="N151" t="s">
        <v>684</v>
      </c>
      <c r="O151" t="s">
        <v>864</v>
      </c>
      <c r="P151" t="s">
        <v>865</v>
      </c>
      <c r="Q151" t="s">
        <v>866</v>
      </c>
      <c r="S151" s="12" t="str">
        <f t="shared" si="32"/>
        <v>NULL</v>
      </c>
      <c r="T151" s="12" t="str">
        <f t="shared" si="33"/>
        <v>'Gialdini, fondation, Giovanni et Mariora'</v>
      </c>
      <c r="U151" s="12" t="str">
        <f t="shared" si="34"/>
        <v>'Fondation Giovanni et Mariora Gialdini'</v>
      </c>
      <c r="V151" s="12" t="str">
        <f t="shared" si="35"/>
        <v>NULL</v>
      </c>
      <c r="W151" s="12" t="str">
        <f t="shared" si="36"/>
        <v>'Octroi de subsides, de secours, de dons ou de prêts sans intérêts en faveur d''aveugles, d''enfants jusqu''à 20 ans, de vieillards, de personnes infirmes, malades, délaissées ou indigentes.uniquement pour frais en Suisse'</v>
      </c>
      <c r="X151" s="12" t="str">
        <f t="shared" si="37"/>
        <v>NULL</v>
      </c>
      <c r="Y151" s="12">
        <f t="shared" si="38"/>
        <v>2</v>
      </c>
      <c r="Z151" s="10">
        <f t="shared" si="39"/>
        <v>0</v>
      </c>
      <c r="AA151" s="10" t="str">
        <f t="shared" si="42"/>
        <v>DCN FR,DCN GE,DCN JU-NE,DCN Jura,DCN VD</v>
      </c>
      <c r="AB151" s="10" t="str">
        <f t="shared" si="43"/>
        <v>'DCN FR,DCN GE,DCN JU-NE,DCN Jura,DCN VD'</v>
      </c>
      <c r="AC151" s="14" t="str">
        <f t="shared" si="44"/>
        <v>'2015-01-01'</v>
      </c>
      <c r="AD151" s="10" t="str">
        <f t="shared" si="45"/>
        <v>UNION ALL SELECT NULL,'Gialdini, fondation, Giovanni et Mariora','Fondation Giovanni et Mariora Gialdini',NULL,'Octroi de subsides, de secours, de dons ou de prêts sans intérêts en faveur d''aveugles, d''enfants jusqu''à 20 ans, de vieillards, de personnes infirmes, malades, délaissées ou indigentes.uniquement pour frais en Suisse',NULL,2,0,'DCN FR,DCN GE,DCN JU-NE,DCN Jura,DCN VD','2015-01-01'</v>
      </c>
      <c r="AE151" s="10" t="str">
        <f t="shared" si="40"/>
        <v/>
      </c>
      <c r="AG151" s="21">
        <f t="shared" si="41"/>
        <v>146</v>
      </c>
      <c r="AH151" s="23" t="s">
        <v>8</v>
      </c>
      <c r="AJ151" s="22" t="str">
        <f t="shared" si="46"/>
        <v>UNION ALL SELECT 146,NULL,'Gialdini, fondation, Giovanni et Mariora','Fondation Giovanni et Mariora Gialdini',NULL,'Octroi de subsides, de secours, de dons ou de prêts sans intérêts en faveur d''aveugles, d''enfants jusqu''à 20 ans, de vieillards, de personnes infirmes, malades, délaissées ou indigentes.uniquement pour frais en Suisse',NULL,2,0,'DCN FR,DCN GE,DCN JU-NE,DCN Jura,DCN VD',NULL</v>
      </c>
      <c r="AK151" s="22" t="str">
        <f t="shared" si="47"/>
        <v/>
      </c>
    </row>
    <row r="152" spans="2:37" x14ac:dyDescent="0.25">
      <c r="B152">
        <v>147</v>
      </c>
      <c r="C152" t="s">
        <v>8</v>
      </c>
      <c r="D152" t="s">
        <v>8</v>
      </c>
      <c r="E152" t="s">
        <v>8</v>
      </c>
      <c r="F152" t="s">
        <v>288</v>
      </c>
      <c r="G152" t="s">
        <v>289</v>
      </c>
      <c r="I152" t="s">
        <v>867</v>
      </c>
      <c r="J152" s="1"/>
      <c r="K152" s="1" t="s">
        <v>680</v>
      </c>
      <c r="L152" s="1" t="s">
        <v>684</v>
      </c>
      <c r="M152" s="1" t="s">
        <v>864</v>
      </c>
      <c r="N152" t="s">
        <v>684</v>
      </c>
      <c r="O152" t="s">
        <v>864</v>
      </c>
      <c r="P152" t="s">
        <v>868</v>
      </c>
      <c r="Q152" t="s">
        <v>746</v>
      </c>
      <c r="S152" s="12" t="str">
        <f t="shared" si="32"/>
        <v>NULL</v>
      </c>
      <c r="T152" s="12" t="str">
        <f t="shared" si="33"/>
        <v>'Girod, fondation, Dr. Renée'</v>
      </c>
      <c r="U152" s="12" t="str">
        <f t="shared" si="34"/>
        <v>'Fondation Dr Renée Girod'</v>
      </c>
      <c r="V152" s="12" t="str">
        <f t="shared" si="35"/>
        <v>NULL</v>
      </c>
      <c r="W152" s="12" t="str">
        <f t="shared" si="36"/>
        <v>'Femmes vivant seules ou avec des ascendants ou descendants à leur charge et ne disposant que d''un revenu modeste. Dans l''ordre de préférence : genevoises, confédérées, étrangères'</v>
      </c>
      <c r="X152" s="12" t="str">
        <f t="shared" si="37"/>
        <v>NULL</v>
      </c>
      <c r="Y152" s="12">
        <f t="shared" si="38"/>
        <v>2</v>
      </c>
      <c r="Z152" s="10">
        <f t="shared" si="39"/>
        <v>0</v>
      </c>
      <c r="AA152" s="10" t="str">
        <f t="shared" si="42"/>
        <v>DCN GE</v>
      </c>
      <c r="AB152" s="10" t="str">
        <f t="shared" si="43"/>
        <v>'DCN GE'</v>
      </c>
      <c r="AC152" s="14" t="str">
        <f t="shared" si="44"/>
        <v>'2015-01-01'</v>
      </c>
      <c r="AD152" s="10" t="str">
        <f t="shared" si="45"/>
        <v>UNION ALL SELECT NULL,'Girod, fondation, Dr. Renée','Fondation Dr Renée Girod',NULL,'Femmes vivant seules ou avec des ascendants ou descendants à leur charge et ne disposant que d''un revenu modeste. Dans l''ordre de préférence : genevoises, confédérées, étrangères',NULL,2,0,'DCN GE','2015-01-01'</v>
      </c>
      <c r="AE152" s="10" t="str">
        <f t="shared" si="40"/>
        <v/>
      </c>
      <c r="AG152" s="21">
        <f t="shared" si="41"/>
        <v>147</v>
      </c>
      <c r="AH152" s="23" t="s">
        <v>8</v>
      </c>
      <c r="AJ152" s="22" t="str">
        <f t="shared" si="46"/>
        <v>UNION ALL SELECT 147,NULL,'Girod, fondation, Dr. Renée','Fondation Dr Renée Girod',NULL,'Femmes vivant seules ou avec des ascendants ou descendants à leur charge et ne disposant que d''un revenu modeste. Dans l''ordre de préférence : genevoises, confédérées, étrangères',NULL,2,0,'DCN GE',NULL</v>
      </c>
      <c r="AK152" s="22" t="str">
        <f t="shared" si="47"/>
        <v/>
      </c>
    </row>
    <row r="153" spans="2:37" x14ac:dyDescent="0.25">
      <c r="B153">
        <v>148</v>
      </c>
      <c r="C153" t="s">
        <v>8</v>
      </c>
      <c r="D153" t="s">
        <v>8</v>
      </c>
      <c r="E153" t="s">
        <v>8</v>
      </c>
      <c r="F153" t="s">
        <v>290</v>
      </c>
      <c r="G153" t="s">
        <v>290</v>
      </c>
      <c r="H153" t="s">
        <v>291</v>
      </c>
      <c r="J153" s="1"/>
      <c r="K153" s="1" t="s">
        <v>680</v>
      </c>
      <c r="L153" s="1" t="s">
        <v>684</v>
      </c>
      <c r="M153" s="1" t="s">
        <v>869</v>
      </c>
      <c r="N153" t="s">
        <v>684</v>
      </c>
      <c r="O153" t="s">
        <v>869</v>
      </c>
      <c r="P153" t="s">
        <v>870</v>
      </c>
      <c r="Q153" t="s">
        <v>1076</v>
      </c>
      <c r="S153" s="12" t="str">
        <f t="shared" si="32"/>
        <v>NULL</v>
      </c>
      <c r="T153" s="12" t="str">
        <f t="shared" si="33"/>
        <v>'Glückskette'</v>
      </c>
      <c r="U153" s="12" t="str">
        <f t="shared" si="34"/>
        <v>'Glückskette'</v>
      </c>
      <c r="V153" s="12" t="str">
        <f t="shared" si="35"/>
        <v>'Alle Behinderungen. Pro Person max. Fr. 600.-'</v>
      </c>
      <c r="W153" s="12" t="str">
        <f t="shared" si="36"/>
        <v>NULL</v>
      </c>
      <c r="X153" s="12" t="str">
        <f t="shared" si="37"/>
        <v>NULL</v>
      </c>
      <c r="Y153" s="12">
        <f t="shared" si="38"/>
        <v>2</v>
      </c>
      <c r="Z153" s="10">
        <f t="shared" si="39"/>
        <v>1</v>
      </c>
      <c r="AA153" s="10" t="str">
        <f t="shared" si="42"/>
        <v>HS Zürich</v>
      </c>
      <c r="AB153" s="10" t="str">
        <f t="shared" si="43"/>
        <v>'HS Zürich'</v>
      </c>
      <c r="AC153" s="14" t="str">
        <f t="shared" si="44"/>
        <v>'2015-01-01'</v>
      </c>
      <c r="AD153" s="10" t="str">
        <f t="shared" si="45"/>
        <v>UNION ALL SELECT NULL,'Glückskette','Glückskette','Alle Behinderungen. Pro Person max. Fr. 600.-',NULL,NULL,2,1,'HS Zürich','2015-01-01'</v>
      </c>
      <c r="AE153" s="10" t="str">
        <f t="shared" si="40"/>
        <v/>
      </c>
      <c r="AG153" s="21">
        <f t="shared" si="41"/>
        <v>148</v>
      </c>
      <c r="AH153" s="23" t="s">
        <v>8</v>
      </c>
      <c r="AJ153" s="22" t="str">
        <f t="shared" si="46"/>
        <v>UNION ALL SELECT 148,NULL,'Glückskette','Glückskette','Alle Behinderungen. Pro Person max. Fr. 600.-',NULL,NULL,2,1,'HS Zürich',NULL</v>
      </c>
      <c r="AK153" s="22" t="str">
        <f t="shared" si="47"/>
        <v/>
      </c>
    </row>
    <row r="154" spans="2:37" x14ac:dyDescent="0.25">
      <c r="B154">
        <v>149</v>
      </c>
      <c r="C154" t="s">
        <v>8</v>
      </c>
      <c r="D154" t="s">
        <v>8</v>
      </c>
      <c r="E154" t="s">
        <v>8</v>
      </c>
      <c r="F154" t="s">
        <v>292</v>
      </c>
      <c r="G154" t="s">
        <v>293</v>
      </c>
      <c r="H154" t="s">
        <v>294</v>
      </c>
      <c r="J154" s="1"/>
      <c r="K154" s="1" t="s">
        <v>680</v>
      </c>
      <c r="L154" s="1" t="s">
        <v>684</v>
      </c>
      <c r="M154" s="1" t="s">
        <v>869</v>
      </c>
      <c r="N154" t="s">
        <v>684</v>
      </c>
      <c r="O154" t="s">
        <v>869</v>
      </c>
      <c r="P154" t="s">
        <v>871</v>
      </c>
      <c r="Q154" t="s">
        <v>761</v>
      </c>
      <c r="S154" s="12" t="str">
        <f t="shared" si="32"/>
        <v>NULL</v>
      </c>
      <c r="T154" s="12" t="str">
        <f t="shared" si="33"/>
        <v>'Gotthelfverein, Ämter Aarberg und Erlach'</v>
      </c>
      <c r="U154" s="12" t="str">
        <f t="shared" si="34"/>
        <v>'Gotthelfverein und Verein für Familienschutz der Ämter Aarberg und Erlach und angrenzenden Gemeinden'</v>
      </c>
      <c r="V154" s="12" t="str">
        <f t="shared" si="35"/>
        <v>'Kinder, Jugendliche, Familien, welche sich in einem finanziellen Engpass befinden'</v>
      </c>
      <c r="W154" s="12" t="str">
        <f t="shared" si="36"/>
        <v>NULL</v>
      </c>
      <c r="X154" s="12" t="str">
        <f t="shared" si="37"/>
        <v>NULL</v>
      </c>
      <c r="Y154" s="12">
        <f t="shared" si="38"/>
        <v>2</v>
      </c>
      <c r="Z154" s="10">
        <f t="shared" si="39"/>
        <v>0</v>
      </c>
      <c r="AA154" s="10" t="str">
        <f t="shared" si="42"/>
        <v>KGS BE</v>
      </c>
      <c r="AB154" s="10" t="str">
        <f t="shared" si="43"/>
        <v>'KGS BE'</v>
      </c>
      <c r="AC154" s="14" t="str">
        <f t="shared" si="44"/>
        <v>'2015-01-01'</v>
      </c>
      <c r="AD154" s="10" t="str">
        <f t="shared" si="45"/>
        <v>UNION ALL SELECT NULL,'Gotthelfverein, Ämter Aarberg und Erlach','Gotthelfverein und Verein für Familienschutz der Ämter Aarberg und Erlach und angrenzenden Gemeinden','Kinder, Jugendliche, Familien, welche sich in einem finanziellen Engpass befinden',NULL,NULL,2,0,'KGS BE','2015-01-01'</v>
      </c>
      <c r="AE154" s="10" t="str">
        <f t="shared" si="40"/>
        <v/>
      </c>
      <c r="AG154" s="21">
        <f t="shared" si="41"/>
        <v>149</v>
      </c>
      <c r="AH154" s="23" t="s">
        <v>8</v>
      </c>
      <c r="AJ154" s="22" t="str">
        <f t="shared" si="46"/>
        <v>UNION ALL SELECT 149,NULL,'Gotthelfverein, Ämter Aarberg und Erlach','Gotthelfverein und Verein für Familienschutz der Ämter Aarberg und Erlach und angrenzenden Gemeinden','Kinder, Jugendliche, Familien, welche sich in einem finanziellen Engpass befinden',NULL,NULL,2,0,'KGS BE',NULL</v>
      </c>
      <c r="AK154" s="22" t="str">
        <f t="shared" si="47"/>
        <v/>
      </c>
    </row>
    <row r="155" spans="2:37" x14ac:dyDescent="0.25">
      <c r="B155">
        <v>150</v>
      </c>
      <c r="C155" t="s">
        <v>8</v>
      </c>
      <c r="D155" t="s">
        <v>8</v>
      </c>
      <c r="E155" t="s">
        <v>8</v>
      </c>
      <c r="F155" t="s">
        <v>295</v>
      </c>
      <c r="G155" t="s">
        <v>295</v>
      </c>
      <c r="H155" t="s">
        <v>296</v>
      </c>
      <c r="J155" s="1"/>
      <c r="K155" s="1" t="s">
        <v>680</v>
      </c>
      <c r="L155" s="1" t="s">
        <v>684</v>
      </c>
      <c r="M155" s="1" t="s">
        <v>872</v>
      </c>
      <c r="N155" t="s">
        <v>684</v>
      </c>
      <c r="O155" t="s">
        <v>872</v>
      </c>
      <c r="P155" t="s">
        <v>873</v>
      </c>
      <c r="Q155" t="s">
        <v>768</v>
      </c>
      <c r="S155" s="12" t="str">
        <f t="shared" si="32"/>
        <v>NULL</v>
      </c>
      <c r="T155" s="12" t="str">
        <f t="shared" si="33"/>
        <v>'Graber-Brack Stiftung'</v>
      </c>
      <c r="U155" s="12" t="str">
        <f t="shared" si="34"/>
        <v>'Graber-Brack Stiftung'</v>
      </c>
      <c r="V155" s="12" t="str">
        <f t="shared" si="35"/>
        <v>'Soziale Stiftung nur für Bezirk Aarau'</v>
      </c>
      <c r="W155" s="12" t="str">
        <f t="shared" si="36"/>
        <v>NULL</v>
      </c>
      <c r="X155" s="12" t="str">
        <f t="shared" si="37"/>
        <v>NULL</v>
      </c>
      <c r="Y155" s="12">
        <f t="shared" si="38"/>
        <v>2</v>
      </c>
      <c r="Z155" s="10">
        <f t="shared" si="39"/>
        <v>0</v>
      </c>
      <c r="AA155" s="10" t="str">
        <f t="shared" si="42"/>
        <v>KGS AG-SO</v>
      </c>
      <c r="AB155" s="10" t="str">
        <f t="shared" si="43"/>
        <v>'KGS AG-SO'</v>
      </c>
      <c r="AC155" s="14" t="str">
        <f t="shared" si="44"/>
        <v>'2015-01-01'</v>
      </c>
      <c r="AD155" s="10" t="str">
        <f t="shared" si="45"/>
        <v>UNION ALL SELECT NULL,'Graber-Brack Stiftung','Graber-Brack Stiftung','Soziale Stiftung nur für Bezirk Aarau',NULL,NULL,2,0,'KGS AG-SO','2015-01-01'</v>
      </c>
      <c r="AE155" s="10" t="str">
        <f t="shared" si="40"/>
        <v/>
      </c>
      <c r="AG155" s="21">
        <f t="shared" si="41"/>
        <v>150</v>
      </c>
      <c r="AH155" s="23" t="s">
        <v>8</v>
      </c>
      <c r="AJ155" s="22" t="str">
        <f t="shared" si="46"/>
        <v>UNION ALL SELECT 150,NULL,'Graber-Brack Stiftung','Graber-Brack Stiftung','Soziale Stiftung nur für Bezirk Aarau',NULL,NULL,2,0,'KGS AG-SO',NULL</v>
      </c>
      <c r="AK155" s="22" t="str">
        <f t="shared" si="47"/>
        <v/>
      </c>
    </row>
    <row r="156" spans="2:37" x14ac:dyDescent="0.25">
      <c r="B156">
        <v>151</v>
      </c>
      <c r="C156" t="s">
        <v>8</v>
      </c>
      <c r="D156" t="s">
        <v>8</v>
      </c>
      <c r="E156" t="s">
        <v>8</v>
      </c>
      <c r="F156" t="s">
        <v>297</v>
      </c>
      <c r="G156" t="s">
        <v>298</v>
      </c>
      <c r="H156" t="s">
        <v>299</v>
      </c>
      <c r="J156" s="1"/>
      <c r="K156" s="1" t="s">
        <v>680</v>
      </c>
      <c r="L156" s="1" t="s">
        <v>684</v>
      </c>
      <c r="M156" s="1" t="s">
        <v>872</v>
      </c>
      <c r="N156" t="s">
        <v>684</v>
      </c>
      <c r="O156" t="s">
        <v>872</v>
      </c>
      <c r="P156" t="s">
        <v>874</v>
      </c>
      <c r="Q156" t="s">
        <v>751</v>
      </c>
      <c r="S156" s="12" t="str">
        <f t="shared" si="32"/>
        <v>NULL</v>
      </c>
      <c r="T156" s="12" t="str">
        <f t="shared" si="33"/>
        <v>'Gschwend-Fonds, Norbert'</v>
      </c>
      <c r="U156" s="12" t="str">
        <f t="shared" si="34"/>
        <v>'Nobert Gschwend-Fonds'</v>
      </c>
      <c r="V156" s="12" t="str">
        <f t="shared" si="35"/>
        <v>'für Rheumapatienten Hilfsmittel, ergotherapeutische Massnahmen, Therapien, Erholungsurlaub, Transporthilfe'</v>
      </c>
      <c r="W156" s="12" t="str">
        <f t="shared" si="36"/>
        <v>NULL</v>
      </c>
      <c r="X156" s="12" t="str">
        <f t="shared" si="37"/>
        <v>NULL</v>
      </c>
      <c r="Y156" s="12">
        <f t="shared" si="38"/>
        <v>2</v>
      </c>
      <c r="Z156" s="10">
        <f t="shared" si="39"/>
        <v>0</v>
      </c>
      <c r="AA156" s="10" t="str">
        <f t="shared" si="42"/>
        <v>DCN FR</v>
      </c>
      <c r="AB156" s="10" t="str">
        <f t="shared" si="43"/>
        <v>'DCN FR'</v>
      </c>
      <c r="AC156" s="14" t="str">
        <f t="shared" si="44"/>
        <v>'2015-01-01'</v>
      </c>
      <c r="AD156" s="10" t="str">
        <f t="shared" si="45"/>
        <v>UNION ALL SELECT NULL,'Gschwend-Fonds, Norbert','Nobert Gschwend-Fonds','für Rheumapatienten Hilfsmittel, ergotherapeutische Massnahmen, Therapien, Erholungsurlaub, Transporthilfe',NULL,NULL,2,0,'DCN FR','2015-01-01'</v>
      </c>
      <c r="AE156" s="10" t="str">
        <f t="shared" si="40"/>
        <v/>
      </c>
      <c r="AG156" s="21">
        <f t="shared" si="41"/>
        <v>151</v>
      </c>
      <c r="AH156" s="23" t="s">
        <v>8</v>
      </c>
      <c r="AJ156" s="22" t="str">
        <f t="shared" si="46"/>
        <v>UNION ALL SELECT 151,NULL,'Gschwend-Fonds, Norbert','Nobert Gschwend-Fonds','für Rheumapatienten Hilfsmittel, ergotherapeutische Massnahmen, Therapien, Erholungsurlaub, Transporthilfe',NULL,NULL,2,0,'DCN FR',NULL</v>
      </c>
      <c r="AK156" s="22" t="str">
        <f t="shared" si="47"/>
        <v/>
      </c>
    </row>
    <row r="157" spans="2:37" x14ac:dyDescent="0.25">
      <c r="B157">
        <v>152</v>
      </c>
      <c r="C157" t="s">
        <v>8</v>
      </c>
      <c r="D157" t="s">
        <v>8</v>
      </c>
      <c r="E157" t="s">
        <v>8</v>
      </c>
      <c r="F157" t="s">
        <v>300</v>
      </c>
      <c r="G157" t="s">
        <v>301</v>
      </c>
      <c r="H157" t="s">
        <v>302</v>
      </c>
      <c r="J157" s="1"/>
      <c r="K157" s="1" t="s">
        <v>680</v>
      </c>
      <c r="L157" s="1" t="s">
        <v>684</v>
      </c>
      <c r="M157" s="1" t="s">
        <v>875</v>
      </c>
      <c r="N157" t="s">
        <v>684</v>
      </c>
      <c r="O157" t="s">
        <v>875</v>
      </c>
      <c r="P157" t="s">
        <v>876</v>
      </c>
      <c r="Q157" t="s">
        <v>761</v>
      </c>
      <c r="S157" s="12" t="str">
        <f t="shared" si="32"/>
        <v>NULL</v>
      </c>
      <c r="T157" s="12" t="str">
        <f t="shared" si="33"/>
        <v>'Gürtler-Stiftung, Emil und Beatrice, Schnyder von Wartensee'</v>
      </c>
      <c r="U157" s="12" t="str">
        <f t="shared" si="34"/>
        <v>'Emil und Beatrice Gürtler-Schnyder von Wartensee Stiftung'</v>
      </c>
      <c r="V157" s="12" t="str">
        <f t="shared" si="35"/>
        <v>'Einreichen via KGS Bern (Antrag KGL). Alle Behinderungen, ohne Alterseinschränkung'</v>
      </c>
      <c r="W157" s="12" t="str">
        <f t="shared" si="36"/>
        <v>NULL</v>
      </c>
      <c r="X157" s="12" t="str">
        <f t="shared" si="37"/>
        <v>NULL</v>
      </c>
      <c r="Y157" s="12">
        <f t="shared" si="38"/>
        <v>2</v>
      </c>
      <c r="Z157" s="10">
        <f t="shared" si="39"/>
        <v>0</v>
      </c>
      <c r="AA157" s="10" t="str">
        <f t="shared" si="42"/>
        <v>KGS BE</v>
      </c>
      <c r="AB157" s="10" t="str">
        <f t="shared" si="43"/>
        <v>'KGS BE'</v>
      </c>
      <c r="AC157" s="14" t="str">
        <f t="shared" si="44"/>
        <v>'2015-01-01'</v>
      </c>
      <c r="AD157" s="10" t="str">
        <f t="shared" si="45"/>
        <v>UNION ALL SELECT NULL,'Gürtler-Stiftung, Emil und Beatrice, Schnyder von Wartensee','Emil und Beatrice Gürtler-Schnyder von Wartensee Stiftung','Einreichen via KGS Bern (Antrag KGL). Alle Behinderungen, ohne Alterseinschränkung',NULL,NULL,2,0,'KGS BE','2015-01-01'</v>
      </c>
      <c r="AE157" s="10" t="str">
        <f t="shared" si="40"/>
        <v/>
      </c>
      <c r="AG157" s="21">
        <f t="shared" si="41"/>
        <v>152</v>
      </c>
      <c r="AH157" s="23" t="s">
        <v>8</v>
      </c>
      <c r="AJ157" s="22" t="str">
        <f t="shared" si="46"/>
        <v>UNION ALL SELECT 152,NULL,'Gürtler-Stiftung, Emil und Beatrice, Schnyder von Wartensee','Emil und Beatrice Gürtler-Schnyder von Wartensee Stiftung','Einreichen via KGS Bern (Antrag KGL). Alle Behinderungen, ohne Alterseinschränkung',NULL,NULL,2,0,'KGS BE',NULL</v>
      </c>
      <c r="AK157" s="22" t="str">
        <f t="shared" si="47"/>
        <v/>
      </c>
    </row>
    <row r="158" spans="2:37" x14ac:dyDescent="0.25">
      <c r="B158">
        <v>153</v>
      </c>
      <c r="C158" t="s">
        <v>8</v>
      </c>
      <c r="D158" t="s">
        <v>8</v>
      </c>
      <c r="E158" t="s">
        <v>8</v>
      </c>
      <c r="F158" t="s">
        <v>303</v>
      </c>
      <c r="G158" t="s">
        <v>303</v>
      </c>
      <c r="H158" t="s">
        <v>304</v>
      </c>
      <c r="J158" s="1"/>
      <c r="K158" s="1" t="s">
        <v>680</v>
      </c>
      <c r="L158" s="1" t="s">
        <v>684</v>
      </c>
      <c r="M158" s="1" t="s">
        <v>875</v>
      </c>
      <c r="N158" t="s">
        <v>684</v>
      </c>
      <c r="O158" t="s">
        <v>875</v>
      </c>
      <c r="P158" t="s">
        <v>877</v>
      </c>
      <c r="Q158" t="s">
        <v>1076</v>
      </c>
      <c r="S158" s="12" t="str">
        <f t="shared" si="32"/>
        <v>NULL</v>
      </c>
      <c r="T158" s="12" t="str">
        <f t="shared" si="33"/>
        <v>'Hatt Bucher Stiftung'</v>
      </c>
      <c r="U158" s="12" t="str">
        <f t="shared" si="34"/>
        <v>'Hatt Bucher Stiftung'</v>
      </c>
      <c r="V158" s="12" t="str">
        <f t="shared" si="35"/>
        <v>'Senioren ab 60 Jahren'</v>
      </c>
      <c r="W158" s="12" t="str">
        <f t="shared" si="36"/>
        <v>NULL</v>
      </c>
      <c r="X158" s="12" t="str">
        <f t="shared" si="37"/>
        <v>NULL</v>
      </c>
      <c r="Y158" s="12">
        <f t="shared" si="38"/>
        <v>2</v>
      </c>
      <c r="Z158" s="10">
        <f t="shared" si="39"/>
        <v>1</v>
      </c>
      <c r="AA158" s="10" t="str">
        <f t="shared" si="42"/>
        <v>HS Zürich</v>
      </c>
      <c r="AB158" s="10" t="str">
        <f t="shared" si="43"/>
        <v>'HS Zürich'</v>
      </c>
      <c r="AC158" s="14" t="str">
        <f t="shared" si="44"/>
        <v>'2015-01-01'</v>
      </c>
      <c r="AD158" s="10" t="str">
        <f t="shared" si="45"/>
        <v>UNION ALL SELECT NULL,'Hatt Bucher Stiftung','Hatt Bucher Stiftung','Senioren ab 60 Jahren',NULL,NULL,2,1,'HS Zürich','2015-01-01'</v>
      </c>
      <c r="AE158" s="10" t="str">
        <f t="shared" si="40"/>
        <v/>
      </c>
      <c r="AG158" s="21">
        <f t="shared" si="41"/>
        <v>153</v>
      </c>
      <c r="AH158" s="23" t="s">
        <v>8</v>
      </c>
      <c r="AJ158" s="22" t="str">
        <f t="shared" si="46"/>
        <v>UNION ALL SELECT 153,NULL,'Hatt Bucher Stiftung','Hatt Bucher Stiftung','Senioren ab 60 Jahren',NULL,NULL,2,1,'HS Zürich',NULL</v>
      </c>
      <c r="AK158" s="22" t="str">
        <f t="shared" si="47"/>
        <v/>
      </c>
    </row>
    <row r="159" spans="2:37" x14ac:dyDescent="0.25">
      <c r="B159">
        <v>154</v>
      </c>
      <c r="C159" t="s">
        <v>8</v>
      </c>
      <c r="D159" t="s">
        <v>8</v>
      </c>
      <c r="E159" t="s">
        <v>8</v>
      </c>
      <c r="F159" t="s">
        <v>305</v>
      </c>
      <c r="G159" t="s">
        <v>306</v>
      </c>
      <c r="H159" t="s">
        <v>307</v>
      </c>
      <c r="J159" s="1"/>
      <c r="K159" s="1" t="s">
        <v>680</v>
      </c>
      <c r="L159" s="1" t="s">
        <v>684</v>
      </c>
      <c r="M159" s="1" t="s">
        <v>878</v>
      </c>
      <c r="N159" t="s">
        <v>684</v>
      </c>
      <c r="O159" t="s">
        <v>878</v>
      </c>
      <c r="P159" t="s">
        <v>879</v>
      </c>
      <c r="Q159" t="s">
        <v>1076</v>
      </c>
      <c r="S159" s="12" t="str">
        <f t="shared" si="32"/>
        <v>NULL</v>
      </c>
      <c r="T159" s="12" t="str">
        <f t="shared" si="33"/>
        <v>'Häuptli Stiftung, Fanny'</v>
      </c>
      <c r="U159" s="12" t="str">
        <f t="shared" si="34"/>
        <v>'Fanny Häuptli Stiftung'</v>
      </c>
      <c r="V159" s="12" t="str">
        <f t="shared" si="35"/>
        <v>'Auszahlungen an Unbemittelte für Gesundheitskuren, welche nicht von der Krankenkasse übernommen werden.'</v>
      </c>
      <c r="W159" s="12" t="str">
        <f t="shared" si="36"/>
        <v>NULL</v>
      </c>
      <c r="X159" s="12" t="str">
        <f t="shared" si="37"/>
        <v>NULL</v>
      </c>
      <c r="Y159" s="12">
        <f t="shared" si="38"/>
        <v>2</v>
      </c>
      <c r="Z159" s="10">
        <f t="shared" si="39"/>
        <v>1</v>
      </c>
      <c r="AA159" s="10" t="str">
        <f t="shared" si="42"/>
        <v>HS Zürich</v>
      </c>
      <c r="AB159" s="10" t="str">
        <f t="shared" si="43"/>
        <v>'HS Zürich'</v>
      </c>
      <c r="AC159" s="14" t="str">
        <f t="shared" si="44"/>
        <v>'2015-01-01'</v>
      </c>
      <c r="AD159" s="10" t="str">
        <f t="shared" si="45"/>
        <v>UNION ALL SELECT NULL,'Häuptli Stiftung, Fanny','Fanny Häuptli Stiftung','Auszahlungen an Unbemittelte für Gesundheitskuren, welche nicht von der Krankenkasse übernommen werden.',NULL,NULL,2,1,'HS Zürich','2015-01-01'</v>
      </c>
      <c r="AE159" s="10" t="str">
        <f t="shared" si="40"/>
        <v/>
      </c>
      <c r="AG159" s="21">
        <f t="shared" si="41"/>
        <v>154</v>
      </c>
      <c r="AH159" s="23" t="s">
        <v>8</v>
      </c>
      <c r="AJ159" s="22" t="str">
        <f t="shared" si="46"/>
        <v>UNION ALL SELECT 154,NULL,'Häuptli Stiftung, Fanny','Fanny Häuptli Stiftung','Auszahlungen an Unbemittelte für Gesundheitskuren, welche nicht von der Krankenkasse übernommen werden.',NULL,NULL,2,1,'HS Zürich',NULL</v>
      </c>
      <c r="AK159" s="22" t="str">
        <f t="shared" si="47"/>
        <v/>
      </c>
    </row>
    <row r="160" spans="2:37" x14ac:dyDescent="0.25">
      <c r="B160">
        <v>155</v>
      </c>
      <c r="C160" t="s">
        <v>8</v>
      </c>
      <c r="D160" t="s">
        <v>8</v>
      </c>
      <c r="E160" t="s">
        <v>8</v>
      </c>
      <c r="F160" t="s">
        <v>308</v>
      </c>
      <c r="G160" t="s">
        <v>309</v>
      </c>
      <c r="H160" t="s">
        <v>310</v>
      </c>
      <c r="J160" s="1"/>
      <c r="K160" s="1" t="s">
        <v>680</v>
      </c>
      <c r="L160" s="1" t="s">
        <v>684</v>
      </c>
      <c r="M160" s="1" t="s">
        <v>878</v>
      </c>
      <c r="N160" t="s">
        <v>684</v>
      </c>
      <c r="O160" t="s">
        <v>878</v>
      </c>
      <c r="P160" t="s">
        <v>880</v>
      </c>
      <c r="Q160" t="s">
        <v>738</v>
      </c>
      <c r="S160" s="12" t="str">
        <f t="shared" si="32"/>
        <v>NULL</v>
      </c>
      <c r="T160" s="12" t="str">
        <f t="shared" si="33"/>
        <v>'Heimgartner-Stiftung, Christian'</v>
      </c>
      <c r="U160" s="12" t="str">
        <f t="shared" si="34"/>
        <v>'Christian Heimgartner-Stiftung'</v>
      </c>
      <c r="V160" s="12" t="str">
        <f t="shared" si="35"/>
        <v>'Unterstützung von Jugendlichen in Ausbildung aus bedürftigen Familien bis zur Vollendung ihrer beruflichen Ausbildung (Erstausbildung)'</v>
      </c>
      <c r="W160" s="12" t="str">
        <f t="shared" si="36"/>
        <v>NULL</v>
      </c>
      <c r="X160" s="12" t="str">
        <f t="shared" si="37"/>
        <v>NULL</v>
      </c>
      <c r="Y160" s="12">
        <f t="shared" si="38"/>
        <v>2</v>
      </c>
      <c r="Z160" s="10">
        <f t="shared" si="39"/>
        <v>0</v>
      </c>
      <c r="AA160" s="10" t="str">
        <f t="shared" si="42"/>
        <v>KGS GR</v>
      </c>
      <c r="AB160" s="10" t="str">
        <f t="shared" si="43"/>
        <v>'KGS GR'</v>
      </c>
      <c r="AC160" s="14" t="str">
        <f t="shared" si="44"/>
        <v>'2015-01-01'</v>
      </c>
      <c r="AD160" s="10" t="str">
        <f t="shared" si="45"/>
        <v>UNION ALL SELECT NULL,'Heimgartner-Stiftung, Christian','Christian Heimgartner-Stiftung','Unterstützung von Jugendlichen in Ausbildung aus bedürftigen Familien bis zur Vollendung ihrer beruflichen Ausbildung (Erstausbildung)',NULL,NULL,2,0,'KGS GR','2015-01-01'</v>
      </c>
      <c r="AE160" s="10" t="str">
        <f t="shared" si="40"/>
        <v/>
      </c>
      <c r="AG160" s="21">
        <f t="shared" si="41"/>
        <v>155</v>
      </c>
      <c r="AH160" s="23" t="s">
        <v>8</v>
      </c>
      <c r="AJ160" s="22" t="str">
        <f t="shared" si="46"/>
        <v>UNION ALL SELECT 155,NULL,'Heimgartner-Stiftung, Christian','Christian Heimgartner-Stiftung','Unterstützung von Jugendlichen in Ausbildung aus bedürftigen Familien bis zur Vollendung ihrer beruflichen Ausbildung (Erstausbildung)',NULL,NULL,2,0,'KGS GR',NULL</v>
      </c>
      <c r="AK160" s="22" t="str">
        <f t="shared" si="47"/>
        <v/>
      </c>
    </row>
    <row r="161" spans="2:37" x14ac:dyDescent="0.25">
      <c r="B161">
        <v>156</v>
      </c>
      <c r="C161" t="s">
        <v>8</v>
      </c>
      <c r="D161" t="s">
        <v>8</v>
      </c>
      <c r="E161" t="s">
        <v>8</v>
      </c>
      <c r="F161" t="s">
        <v>311</v>
      </c>
      <c r="G161" t="s">
        <v>311</v>
      </c>
      <c r="H161" t="s">
        <v>312</v>
      </c>
      <c r="J161" s="1"/>
      <c r="K161" s="1" t="s">
        <v>680</v>
      </c>
      <c r="L161" s="1" t="s">
        <v>684</v>
      </c>
      <c r="M161" s="1" t="s">
        <v>881</v>
      </c>
      <c r="N161" t="s">
        <v>684</v>
      </c>
      <c r="O161" t="s">
        <v>881</v>
      </c>
      <c r="P161" t="s">
        <v>882</v>
      </c>
      <c r="Q161" t="s">
        <v>1076</v>
      </c>
      <c r="S161" s="12" t="str">
        <f t="shared" si="32"/>
        <v>NULL</v>
      </c>
      <c r="T161" s="12" t="str">
        <f t="shared" si="33"/>
        <v>'Helfer und Schlüter-Stiftung'</v>
      </c>
      <c r="U161" s="12" t="str">
        <f t="shared" si="34"/>
        <v>'Helfer und Schlüter-Stiftung'</v>
      </c>
      <c r="V161" s="12" t="str">
        <f t="shared" si="35"/>
        <v>'Körperbehinderte, insbesondere MS und neurologische Krankheiten. Max. Fr. 5''000.-, bei MS bis 8''000.-'</v>
      </c>
      <c r="W161" s="12" t="str">
        <f t="shared" si="36"/>
        <v>NULL</v>
      </c>
      <c r="X161" s="12" t="str">
        <f t="shared" si="37"/>
        <v>NULL</v>
      </c>
      <c r="Y161" s="12">
        <f t="shared" si="38"/>
        <v>2</v>
      </c>
      <c r="Z161" s="10">
        <f t="shared" si="39"/>
        <v>1</v>
      </c>
      <c r="AA161" s="10" t="str">
        <f t="shared" si="42"/>
        <v>HS Zürich</v>
      </c>
      <c r="AB161" s="10" t="str">
        <f t="shared" si="43"/>
        <v>'HS Zürich'</v>
      </c>
      <c r="AC161" s="14" t="str">
        <f t="shared" si="44"/>
        <v>'2015-01-01'</v>
      </c>
      <c r="AD161" s="10" t="str">
        <f t="shared" si="45"/>
        <v>UNION ALL SELECT NULL,'Helfer und Schlüter-Stiftung','Helfer und Schlüter-Stiftung','Körperbehinderte, insbesondere MS und neurologische Krankheiten. Max. Fr. 5''000.-, bei MS bis 8''000.-',NULL,NULL,2,1,'HS Zürich','2015-01-01'</v>
      </c>
      <c r="AE161" s="10" t="str">
        <f t="shared" si="40"/>
        <v/>
      </c>
      <c r="AG161" s="21">
        <f t="shared" si="41"/>
        <v>156</v>
      </c>
      <c r="AH161" s="23" t="s">
        <v>8</v>
      </c>
      <c r="AJ161" s="22" t="str">
        <f t="shared" si="46"/>
        <v>UNION ALL SELECT 156,NULL,'Helfer und Schlüter-Stiftung','Helfer und Schlüter-Stiftung','Körperbehinderte, insbesondere MS und neurologische Krankheiten. Max. Fr. 5''000.-, bei MS bis 8''000.-',NULL,NULL,2,1,'HS Zürich',NULL</v>
      </c>
      <c r="AK161" s="22" t="str">
        <f t="shared" si="47"/>
        <v/>
      </c>
    </row>
    <row r="162" spans="2:37" x14ac:dyDescent="0.25">
      <c r="B162">
        <v>157</v>
      </c>
      <c r="C162" t="s">
        <v>8</v>
      </c>
      <c r="D162" t="s">
        <v>8</v>
      </c>
      <c r="E162" t="s">
        <v>8</v>
      </c>
      <c r="F162" t="s">
        <v>313</v>
      </c>
      <c r="G162" t="s">
        <v>314</v>
      </c>
      <c r="I162" t="s">
        <v>8</v>
      </c>
      <c r="J162" s="1" t="s">
        <v>8</v>
      </c>
      <c r="K162" s="1" t="s">
        <v>680</v>
      </c>
      <c r="L162" s="1" t="s">
        <v>684</v>
      </c>
      <c r="M162" s="1" t="s">
        <v>881</v>
      </c>
      <c r="N162" t="s">
        <v>684</v>
      </c>
      <c r="O162" t="s">
        <v>881</v>
      </c>
      <c r="P162" t="s">
        <v>883</v>
      </c>
      <c r="Q162" t="s">
        <v>754</v>
      </c>
      <c r="S162" s="12" t="str">
        <f t="shared" si="32"/>
        <v>NULL</v>
      </c>
      <c r="T162" s="12" t="str">
        <f t="shared" si="33"/>
        <v>'Hertner-Strasser Stiftung, Wilhelm und Jda'</v>
      </c>
      <c r="U162" s="12" t="str">
        <f t="shared" si="34"/>
        <v>'Wilhelm und Jda Hertner-Strasser Stiftung'</v>
      </c>
      <c r="V162" s="12" t="str">
        <f t="shared" si="35"/>
        <v>NULL</v>
      </c>
      <c r="W162" s="12" t="str">
        <f t="shared" si="36"/>
        <v>NULL</v>
      </c>
      <c r="X162" s="12" t="str">
        <f t="shared" si="37"/>
        <v>NULL</v>
      </c>
      <c r="Y162" s="12">
        <f t="shared" si="38"/>
        <v>2</v>
      </c>
      <c r="Z162" s="10">
        <f t="shared" si="39"/>
        <v>0</v>
      </c>
      <c r="AA162" s="10" t="str">
        <f t="shared" si="42"/>
        <v>KGS BS</v>
      </c>
      <c r="AB162" s="10" t="str">
        <f t="shared" si="43"/>
        <v>'KGS BS'</v>
      </c>
      <c r="AC162" s="14" t="str">
        <f t="shared" si="44"/>
        <v>'2015-01-01'</v>
      </c>
      <c r="AD162" s="10" t="str">
        <f t="shared" si="45"/>
        <v>UNION ALL SELECT NULL,'Hertner-Strasser Stiftung, Wilhelm und Jda','Wilhelm und Jda Hertner-Strasser Stiftung',NULL,NULL,NULL,2,0,'KGS BS','2015-01-01'</v>
      </c>
      <c r="AE162" s="10" t="str">
        <f t="shared" si="40"/>
        <v/>
      </c>
      <c r="AG162" s="21">
        <f t="shared" si="41"/>
        <v>157</v>
      </c>
      <c r="AH162" s="23" t="s">
        <v>8</v>
      </c>
      <c r="AJ162" s="22" t="str">
        <f t="shared" si="46"/>
        <v>UNION ALL SELECT 157,NULL,'Hertner-Strasser Stiftung, Wilhelm und Jda','Wilhelm und Jda Hertner-Strasser Stiftung',NULL,NULL,NULL,2,0,'KGS BS',NULL</v>
      </c>
      <c r="AK162" s="22" t="str">
        <f t="shared" si="47"/>
        <v/>
      </c>
    </row>
    <row r="163" spans="2:37" x14ac:dyDescent="0.25">
      <c r="B163">
        <v>158</v>
      </c>
      <c r="C163" t="s">
        <v>8</v>
      </c>
      <c r="D163" t="s">
        <v>8</v>
      </c>
      <c r="E163" t="s">
        <v>8</v>
      </c>
      <c r="F163" t="s">
        <v>315</v>
      </c>
      <c r="G163" t="s">
        <v>315</v>
      </c>
      <c r="H163" t="s">
        <v>316</v>
      </c>
      <c r="J163" s="1"/>
      <c r="K163" s="1" t="s">
        <v>680</v>
      </c>
      <c r="L163" s="1" t="s">
        <v>684</v>
      </c>
      <c r="M163" s="1" t="s">
        <v>884</v>
      </c>
      <c r="N163" t="s">
        <v>684</v>
      </c>
      <c r="O163" t="s">
        <v>884</v>
      </c>
      <c r="P163" t="s">
        <v>885</v>
      </c>
      <c r="Q163" t="s">
        <v>732</v>
      </c>
      <c r="S163" s="12" t="str">
        <f t="shared" si="32"/>
        <v>NULL</v>
      </c>
      <c r="T163" s="12" t="str">
        <f t="shared" si="33"/>
        <v>'Herzog-Theler Stiftung'</v>
      </c>
      <c r="U163" s="12" t="str">
        <f t="shared" si="34"/>
        <v>'Herzog-Theler Stiftung'</v>
      </c>
      <c r="V163" s="12" t="str">
        <f t="shared" si="35"/>
        <v>'Für bedürftige Kinder im Kanton Luzern'</v>
      </c>
      <c r="W163" s="12" t="str">
        <f t="shared" si="36"/>
        <v>NULL</v>
      </c>
      <c r="X163" s="12" t="str">
        <f t="shared" si="37"/>
        <v>NULL</v>
      </c>
      <c r="Y163" s="12">
        <f t="shared" si="38"/>
        <v>2</v>
      </c>
      <c r="Z163" s="10">
        <f t="shared" si="39"/>
        <v>0</v>
      </c>
      <c r="AA163" s="10" t="str">
        <f t="shared" si="42"/>
        <v>DCN Jura</v>
      </c>
      <c r="AB163" s="10" t="str">
        <f t="shared" si="43"/>
        <v>'DCN Jura'</v>
      </c>
      <c r="AC163" s="14" t="str">
        <f t="shared" si="44"/>
        <v>'2015-01-01'</v>
      </c>
      <c r="AD163" s="10" t="str">
        <f t="shared" si="45"/>
        <v>UNION ALL SELECT NULL,'Herzog-Theler Stiftung','Herzog-Theler Stiftung','Für bedürftige Kinder im Kanton Luzern',NULL,NULL,2,0,'DCN Jura','2015-01-01'</v>
      </c>
      <c r="AE163" s="10" t="str">
        <f t="shared" si="40"/>
        <v/>
      </c>
      <c r="AG163" s="21">
        <f t="shared" si="41"/>
        <v>158</v>
      </c>
      <c r="AH163" s="23" t="s">
        <v>8</v>
      </c>
      <c r="AJ163" s="22" t="str">
        <f t="shared" si="46"/>
        <v>UNION ALL SELECT 158,NULL,'Herzog-Theler Stiftung','Herzog-Theler Stiftung','Für bedürftige Kinder im Kanton Luzern',NULL,NULL,2,0,'DCN Jura',NULL</v>
      </c>
      <c r="AK163" s="22" t="str">
        <f t="shared" si="47"/>
        <v/>
      </c>
    </row>
    <row r="164" spans="2:37" x14ac:dyDescent="0.25">
      <c r="B164">
        <v>159</v>
      </c>
      <c r="C164" t="s">
        <v>8</v>
      </c>
      <c r="D164" t="s">
        <v>8</v>
      </c>
      <c r="E164" t="s">
        <v>8</v>
      </c>
      <c r="F164" t="s">
        <v>317</v>
      </c>
      <c r="G164" t="s">
        <v>318</v>
      </c>
      <c r="H164" t="s">
        <v>319</v>
      </c>
      <c r="J164" s="1"/>
      <c r="K164" s="1" t="s">
        <v>680</v>
      </c>
      <c r="L164" s="1" t="s">
        <v>684</v>
      </c>
      <c r="M164" s="1" t="s">
        <v>884</v>
      </c>
      <c r="N164" t="s">
        <v>684</v>
      </c>
      <c r="O164" t="s">
        <v>884</v>
      </c>
      <c r="P164" t="s">
        <v>886</v>
      </c>
      <c r="Q164" t="s">
        <v>768</v>
      </c>
      <c r="S164" s="12" t="str">
        <f t="shared" si="32"/>
        <v>NULL</v>
      </c>
      <c r="T164" s="12" t="str">
        <f t="shared" si="33"/>
        <v>'Hilfe für Mutter und Kind, Stiftung'</v>
      </c>
      <c r="U164" s="12" t="str">
        <f t="shared" si="34"/>
        <v>'Stiftung "Hilfe für Mutter und Kind"'</v>
      </c>
      <c r="V164" s="12" t="str">
        <f t="shared" si="35"/>
        <v>'Unterstützung von Familien, Müttern oder Vätern und ihrer Kinder in Notsituatonen.'</v>
      </c>
      <c r="W164" s="12" t="str">
        <f t="shared" si="36"/>
        <v>NULL</v>
      </c>
      <c r="X164" s="12" t="str">
        <f t="shared" si="37"/>
        <v>NULL</v>
      </c>
      <c r="Y164" s="12">
        <f t="shared" si="38"/>
        <v>2</v>
      </c>
      <c r="Z164" s="10">
        <f t="shared" si="39"/>
        <v>0</v>
      </c>
      <c r="AA164" s="10" t="str">
        <f t="shared" si="42"/>
        <v>KGS AG-SO</v>
      </c>
      <c r="AB164" s="10" t="str">
        <f t="shared" si="43"/>
        <v>'KGS AG-SO'</v>
      </c>
      <c r="AC164" s="14" t="str">
        <f t="shared" si="44"/>
        <v>'2015-01-01'</v>
      </c>
      <c r="AD164" s="10" t="str">
        <f t="shared" si="45"/>
        <v>UNION ALL SELECT NULL,'Hilfe für Mutter und Kind, Stiftung','Stiftung "Hilfe für Mutter und Kind"','Unterstützung von Familien, Müttern oder Vätern und ihrer Kinder in Notsituatonen.',NULL,NULL,2,0,'KGS AG-SO','2015-01-01'</v>
      </c>
      <c r="AE164" s="10" t="str">
        <f t="shared" si="40"/>
        <v/>
      </c>
      <c r="AG164" s="21">
        <f t="shared" si="41"/>
        <v>159</v>
      </c>
      <c r="AH164" s="23" t="s">
        <v>8</v>
      </c>
      <c r="AJ164" s="22" t="str">
        <f t="shared" si="46"/>
        <v>UNION ALL SELECT 159,NULL,'Hilfe für Mutter und Kind, Stiftung','Stiftung "Hilfe für Mutter und Kind"','Unterstützung von Familien, Müttern oder Vätern und ihrer Kinder in Notsituatonen.',NULL,NULL,2,0,'KGS AG-SO',NULL</v>
      </c>
      <c r="AK164" s="22" t="str">
        <f t="shared" si="47"/>
        <v/>
      </c>
    </row>
    <row r="165" spans="2:37" x14ac:dyDescent="0.25">
      <c r="B165">
        <v>160</v>
      </c>
      <c r="C165" t="s">
        <v>8</v>
      </c>
      <c r="D165" t="s">
        <v>8</v>
      </c>
      <c r="E165" t="s">
        <v>8</v>
      </c>
      <c r="F165" t="s">
        <v>320</v>
      </c>
      <c r="G165" t="s">
        <v>321</v>
      </c>
      <c r="H165" t="s">
        <v>322</v>
      </c>
      <c r="J165" s="1"/>
      <c r="K165" s="1" t="s">
        <v>680</v>
      </c>
      <c r="L165" s="1" t="s">
        <v>684</v>
      </c>
      <c r="M165" s="1" t="s">
        <v>887</v>
      </c>
      <c r="N165" t="s">
        <v>684</v>
      </c>
      <c r="O165" t="s">
        <v>887</v>
      </c>
      <c r="P165" t="s">
        <v>888</v>
      </c>
      <c r="Q165" t="s">
        <v>761</v>
      </c>
      <c r="S165" s="12" t="str">
        <f t="shared" si="32"/>
        <v>NULL</v>
      </c>
      <c r="T165" s="12" t="str">
        <f t="shared" si="33"/>
        <v>'Hilfsbund, Bernischer'</v>
      </c>
      <c r="U165" s="12" t="str">
        <f t="shared" si="34"/>
        <v>'Bernischer Hilfsbund zur Bekämpfung der extrathorakalen Tuberkulose'</v>
      </c>
      <c r="V165" s="12" t="str">
        <f t="shared" si="35"/>
        <v>'Finanzielle Hilfe bei Tuberkulose und anderen langdauerenden Krankheiten mit Ausnahme der Lungenleiden.'</v>
      </c>
      <c r="W165" s="12" t="str">
        <f t="shared" si="36"/>
        <v>NULL</v>
      </c>
      <c r="X165" s="12" t="str">
        <f t="shared" si="37"/>
        <v>NULL</v>
      </c>
      <c r="Y165" s="12">
        <f t="shared" si="38"/>
        <v>2</v>
      </c>
      <c r="Z165" s="10">
        <f t="shared" si="39"/>
        <v>0</v>
      </c>
      <c r="AA165" s="10" t="str">
        <f t="shared" si="42"/>
        <v>KGS BE</v>
      </c>
      <c r="AB165" s="10" t="str">
        <f t="shared" si="43"/>
        <v>'KGS BE'</v>
      </c>
      <c r="AC165" s="14" t="str">
        <f t="shared" si="44"/>
        <v>'2015-01-01'</v>
      </c>
      <c r="AD165" s="10" t="str">
        <f t="shared" si="45"/>
        <v>UNION ALL SELECT NULL,'Hilfsbund, Bernischer','Bernischer Hilfsbund zur Bekämpfung der extrathorakalen Tuberkulose','Finanzielle Hilfe bei Tuberkulose und anderen langdauerenden Krankheiten mit Ausnahme der Lungenleiden.',NULL,NULL,2,0,'KGS BE','2015-01-01'</v>
      </c>
      <c r="AE165" s="10" t="str">
        <f t="shared" si="40"/>
        <v/>
      </c>
      <c r="AG165" s="21">
        <f t="shared" si="41"/>
        <v>160</v>
      </c>
      <c r="AH165" s="23" t="s">
        <v>8</v>
      </c>
      <c r="AJ165" s="22" t="str">
        <f t="shared" si="46"/>
        <v>UNION ALL SELECT 160,NULL,'Hilfsbund, Bernischer','Bernischer Hilfsbund zur Bekämpfung der extrathorakalen Tuberkulose','Finanzielle Hilfe bei Tuberkulose und anderen langdauerenden Krankheiten mit Ausnahme der Lungenleiden.',NULL,NULL,2,0,'KGS BE',NULL</v>
      </c>
      <c r="AK165" s="22" t="str">
        <f t="shared" si="47"/>
        <v/>
      </c>
    </row>
    <row r="166" spans="2:37" x14ac:dyDescent="0.25">
      <c r="B166">
        <v>161</v>
      </c>
      <c r="C166" t="s">
        <v>8</v>
      </c>
      <c r="D166" t="s">
        <v>8</v>
      </c>
      <c r="E166" t="s">
        <v>8</v>
      </c>
      <c r="F166" t="s">
        <v>323</v>
      </c>
      <c r="G166" t="s">
        <v>323</v>
      </c>
      <c r="H166" t="s">
        <v>324</v>
      </c>
      <c r="J166" s="1"/>
      <c r="K166" s="1" t="s">
        <v>680</v>
      </c>
      <c r="L166" s="1" t="s">
        <v>684</v>
      </c>
      <c r="M166" s="1" t="s">
        <v>887</v>
      </c>
      <c r="N166" t="s">
        <v>684</v>
      </c>
      <c r="O166" t="s">
        <v>887</v>
      </c>
      <c r="P166" t="s">
        <v>889</v>
      </c>
      <c r="Q166" t="s">
        <v>738</v>
      </c>
      <c r="S166" s="12" t="str">
        <f t="shared" si="32"/>
        <v>NULL</v>
      </c>
      <c r="T166" s="12" t="str">
        <f t="shared" si="33"/>
        <v>'Hilfsverein für psychisch kranke Menschen'</v>
      </c>
      <c r="U166" s="12" t="str">
        <f t="shared" si="34"/>
        <v>'Hilfsverein für psychisch kranke Menschen'</v>
      </c>
      <c r="V166" s="12" t="str">
        <f t="shared" si="35"/>
        <v>'Nur für psychisch Kranke'</v>
      </c>
      <c r="W166" s="12" t="str">
        <f t="shared" si="36"/>
        <v>NULL</v>
      </c>
      <c r="X166" s="12" t="str">
        <f t="shared" si="37"/>
        <v>NULL</v>
      </c>
      <c r="Y166" s="12">
        <f t="shared" si="38"/>
        <v>2</v>
      </c>
      <c r="Z166" s="10">
        <f t="shared" si="39"/>
        <v>0</v>
      </c>
      <c r="AA166" s="10" t="str">
        <f t="shared" si="42"/>
        <v>KGS GR</v>
      </c>
      <c r="AB166" s="10" t="str">
        <f t="shared" si="43"/>
        <v>'KGS GR'</v>
      </c>
      <c r="AC166" s="14" t="str">
        <f t="shared" si="44"/>
        <v>'2015-01-01'</v>
      </c>
      <c r="AD166" s="10" t="str">
        <f t="shared" si="45"/>
        <v>UNION ALL SELECT NULL,'Hilfsverein für psychisch kranke Menschen','Hilfsverein für psychisch kranke Menschen','Nur für psychisch Kranke',NULL,NULL,2,0,'KGS GR','2015-01-01'</v>
      </c>
      <c r="AE166" s="10" t="str">
        <f t="shared" si="40"/>
        <v/>
      </c>
      <c r="AG166" s="21">
        <f t="shared" si="41"/>
        <v>161</v>
      </c>
      <c r="AH166" s="23" t="s">
        <v>8</v>
      </c>
      <c r="AJ166" s="22" t="str">
        <f t="shared" si="46"/>
        <v>UNION ALL SELECT 161,NULL,'Hilfsverein für psychisch kranke Menschen','Hilfsverein für psychisch kranke Menschen','Nur für psychisch Kranke',NULL,NULL,2,0,'KGS GR',NULL</v>
      </c>
      <c r="AK166" s="22" t="str">
        <f t="shared" si="47"/>
        <v/>
      </c>
    </row>
    <row r="167" spans="2:37" x14ac:dyDescent="0.25">
      <c r="B167">
        <v>162</v>
      </c>
      <c r="C167" t="s">
        <v>8</v>
      </c>
      <c r="D167" t="s">
        <v>8</v>
      </c>
      <c r="E167" t="s">
        <v>8</v>
      </c>
      <c r="F167" t="s">
        <v>325</v>
      </c>
      <c r="G167" t="s">
        <v>326</v>
      </c>
      <c r="H167" t="s">
        <v>327</v>
      </c>
      <c r="J167" s="1"/>
      <c r="K167" s="1" t="s">
        <v>680</v>
      </c>
      <c r="L167" s="1" t="s">
        <v>684</v>
      </c>
      <c r="M167" s="1" t="s">
        <v>890</v>
      </c>
      <c r="N167" t="s">
        <v>684</v>
      </c>
      <c r="O167" t="s">
        <v>890</v>
      </c>
      <c r="P167" t="s">
        <v>891</v>
      </c>
      <c r="Q167" t="s">
        <v>892</v>
      </c>
      <c r="S167" s="12" t="str">
        <f t="shared" si="32"/>
        <v>NULL</v>
      </c>
      <c r="T167" s="12" t="str">
        <f t="shared" si="33"/>
        <v>'Hören &amp; Verstehen, Stiftung, pro audito'</v>
      </c>
      <c r="U167" s="12" t="str">
        <f t="shared" si="34"/>
        <v>'Stiftung Hören und Verstehen, pro audito'</v>
      </c>
      <c r="V167" s="12" t="str">
        <f t="shared" si="35"/>
        <v>'Für Schwerhörige und Spätertaubte. Beiträge an Hörgeräte und Weiterbildung. Ebenfalls an Massnahmen zur Hebung der Versorgungsqualität Schwerhöriger mit Hörgeräten.'</v>
      </c>
      <c r="W167" s="12" t="str">
        <f t="shared" si="36"/>
        <v>NULL</v>
      </c>
      <c r="X167" s="12" t="str">
        <f t="shared" si="37"/>
        <v>NULL</v>
      </c>
      <c r="Y167" s="12">
        <f t="shared" si="38"/>
        <v>2</v>
      </c>
      <c r="Z167" s="10">
        <f t="shared" si="39"/>
        <v>0</v>
      </c>
      <c r="AA167" s="10" t="str">
        <f t="shared" si="42"/>
        <v>KGS BE,KGS Solothurn,KGS AG-SO</v>
      </c>
      <c r="AB167" s="10" t="str">
        <f t="shared" si="43"/>
        <v>'KGS BE,KGS Solothurn,KGS AG-SO'</v>
      </c>
      <c r="AC167" s="14" t="str">
        <f t="shared" si="44"/>
        <v>'2015-01-01'</v>
      </c>
      <c r="AD167" s="10" t="str">
        <f t="shared" si="45"/>
        <v>UNION ALL SELECT NULL,'Hören &amp; Verstehen, Stiftung, pro audito','Stiftung Hören und Verstehen, pro audito','Für Schwerhörige und Spätertaubte. Beiträge an Hörgeräte und Weiterbildung. Ebenfalls an Massnahmen zur Hebung der Versorgungsqualität Schwerhöriger mit Hörgeräten.',NULL,NULL,2,0,'KGS BE,KGS Solothurn,KGS AG-SO','2015-01-01'</v>
      </c>
      <c r="AE167" s="10" t="str">
        <f t="shared" si="40"/>
        <v/>
      </c>
      <c r="AG167" s="21">
        <f t="shared" si="41"/>
        <v>162</v>
      </c>
      <c r="AH167" s="23" t="s">
        <v>8</v>
      </c>
      <c r="AJ167" s="22" t="str">
        <f t="shared" si="46"/>
        <v>UNION ALL SELECT 162,NULL,'Hören &amp; Verstehen, Stiftung, pro audito','Stiftung Hören und Verstehen, pro audito','Für Schwerhörige und Spätertaubte. Beiträge an Hörgeräte und Weiterbildung. Ebenfalls an Massnahmen zur Hebung der Versorgungsqualität Schwerhöriger mit Hörgeräten.',NULL,NULL,2,0,'KGS BE,KGS Solothurn,KGS AG-SO',NULL</v>
      </c>
      <c r="AK167" s="22" t="str">
        <f t="shared" si="47"/>
        <v/>
      </c>
    </row>
    <row r="168" spans="2:37" x14ac:dyDescent="0.25">
      <c r="B168">
        <v>163</v>
      </c>
      <c r="C168" t="s">
        <v>8</v>
      </c>
      <c r="D168" t="s">
        <v>8</v>
      </c>
      <c r="E168" t="s">
        <v>8</v>
      </c>
      <c r="F168" t="s">
        <v>328</v>
      </c>
      <c r="G168" t="s">
        <v>329</v>
      </c>
      <c r="I168" t="s">
        <v>8</v>
      </c>
      <c r="J168" s="1" t="s">
        <v>8</v>
      </c>
      <c r="K168" s="1" t="s">
        <v>680</v>
      </c>
      <c r="L168" s="1" t="s">
        <v>684</v>
      </c>
      <c r="M168" s="1" t="s">
        <v>893</v>
      </c>
      <c r="N168" t="s">
        <v>684</v>
      </c>
      <c r="O168" t="s">
        <v>893</v>
      </c>
      <c r="P168" t="s">
        <v>894</v>
      </c>
      <c r="Q168" t="s">
        <v>754</v>
      </c>
      <c r="S168" s="12" t="str">
        <f t="shared" si="32"/>
        <v>NULL</v>
      </c>
      <c r="T168" s="12" t="str">
        <f t="shared" si="33"/>
        <v>'Horizonte Stiftung, Basel'</v>
      </c>
      <c r="U168" s="12" t="str">
        <f t="shared" si="34"/>
        <v>'Stiftung Horizonte, Basel'</v>
      </c>
      <c r="V168" s="12" t="str">
        <f t="shared" si="35"/>
        <v>NULL</v>
      </c>
      <c r="W168" s="12" t="str">
        <f t="shared" si="36"/>
        <v>NULL</v>
      </c>
      <c r="X168" s="12" t="str">
        <f t="shared" si="37"/>
        <v>NULL</v>
      </c>
      <c r="Y168" s="12">
        <f t="shared" si="38"/>
        <v>2</v>
      </c>
      <c r="Z168" s="10">
        <f t="shared" si="39"/>
        <v>0</v>
      </c>
      <c r="AA168" s="10" t="str">
        <f t="shared" si="42"/>
        <v>KGS BS</v>
      </c>
      <c r="AB168" s="10" t="str">
        <f t="shared" si="43"/>
        <v>'KGS BS'</v>
      </c>
      <c r="AC168" s="14" t="str">
        <f t="shared" si="44"/>
        <v>'2015-01-01'</v>
      </c>
      <c r="AD168" s="10" t="str">
        <f t="shared" si="45"/>
        <v>UNION ALL SELECT NULL,'Horizonte Stiftung, Basel','Stiftung Horizonte, Basel',NULL,NULL,NULL,2,0,'KGS BS','2015-01-01'</v>
      </c>
      <c r="AE168" s="10" t="str">
        <f t="shared" si="40"/>
        <v/>
      </c>
      <c r="AG168" s="21">
        <f t="shared" si="41"/>
        <v>163</v>
      </c>
      <c r="AH168" s="23" t="s">
        <v>8</v>
      </c>
      <c r="AJ168" s="22" t="str">
        <f t="shared" si="46"/>
        <v>UNION ALL SELECT 163,NULL,'Horizonte Stiftung, Basel','Stiftung Horizonte, Basel',NULL,NULL,NULL,2,0,'KGS BS',NULL</v>
      </c>
      <c r="AK168" s="22" t="str">
        <f t="shared" si="47"/>
        <v/>
      </c>
    </row>
    <row r="169" spans="2:37" x14ac:dyDescent="0.25">
      <c r="B169">
        <v>164</v>
      </c>
      <c r="C169" t="s">
        <v>8</v>
      </c>
      <c r="D169" t="s">
        <v>8</v>
      </c>
      <c r="E169" t="s">
        <v>8</v>
      </c>
      <c r="F169" t="s">
        <v>330</v>
      </c>
      <c r="G169" t="s">
        <v>330</v>
      </c>
      <c r="H169" t="s">
        <v>331</v>
      </c>
      <c r="J169" s="1"/>
      <c r="K169" s="1" t="s">
        <v>680</v>
      </c>
      <c r="L169" s="1" t="s">
        <v>684</v>
      </c>
      <c r="M169" s="1" t="s">
        <v>895</v>
      </c>
      <c r="N169" t="s">
        <v>684</v>
      </c>
      <c r="O169" t="s">
        <v>895</v>
      </c>
      <c r="P169" t="s">
        <v>896</v>
      </c>
      <c r="Q169" t="s">
        <v>692</v>
      </c>
      <c r="S169" s="12" t="str">
        <f t="shared" si="32"/>
        <v>NULL</v>
      </c>
      <c r="T169" s="12" t="str">
        <f t="shared" si="33"/>
        <v>'Huber-Graf und Billeter-Graf-Stiftung'</v>
      </c>
      <c r="U169" s="12" t="str">
        <f t="shared" si="34"/>
        <v>'Huber-Graf und Billeter-Graf-Stiftung'</v>
      </c>
      <c r="V169" s="12" t="str">
        <f t="shared" si="35"/>
        <v>'Fürsorge für blinde, taubstumme, behinderte und gebrechliche Personen mit Wohnsitz im Kt. Zürich'</v>
      </c>
      <c r="W169" s="12" t="str">
        <f t="shared" si="36"/>
        <v>NULL</v>
      </c>
      <c r="X169" s="12" t="str">
        <f t="shared" si="37"/>
        <v>NULL</v>
      </c>
      <c r="Y169" s="12">
        <f t="shared" si="38"/>
        <v>2</v>
      </c>
      <c r="Z169" s="10">
        <f t="shared" si="39"/>
        <v>0</v>
      </c>
      <c r="AA169" s="10" t="str">
        <f t="shared" si="42"/>
        <v>KGS ZH</v>
      </c>
      <c r="AB169" s="10" t="str">
        <f t="shared" si="43"/>
        <v>'KGS ZH'</v>
      </c>
      <c r="AC169" s="14" t="str">
        <f t="shared" si="44"/>
        <v>'2015-01-01'</v>
      </c>
      <c r="AD169" s="10" t="str">
        <f t="shared" si="45"/>
        <v>UNION ALL SELECT NULL,'Huber-Graf und Billeter-Graf-Stiftung','Huber-Graf und Billeter-Graf-Stiftung','Fürsorge für blinde, taubstumme, behinderte und gebrechliche Personen mit Wohnsitz im Kt. Zürich',NULL,NULL,2,0,'KGS ZH','2015-01-01'</v>
      </c>
      <c r="AE169" s="10" t="str">
        <f t="shared" si="40"/>
        <v/>
      </c>
      <c r="AG169" s="21">
        <f t="shared" si="41"/>
        <v>164</v>
      </c>
      <c r="AH169" s="23" t="s">
        <v>8</v>
      </c>
      <c r="AJ169" s="22" t="str">
        <f t="shared" si="46"/>
        <v>UNION ALL SELECT 164,NULL,'Huber-Graf und Billeter-Graf-Stiftung','Huber-Graf und Billeter-Graf-Stiftung','Fürsorge für blinde, taubstumme, behinderte und gebrechliche Personen mit Wohnsitz im Kt. Zürich',NULL,NULL,2,0,'KGS ZH',NULL</v>
      </c>
      <c r="AK169" s="22" t="str">
        <f t="shared" si="47"/>
        <v/>
      </c>
    </row>
    <row r="170" spans="2:37" x14ac:dyDescent="0.25">
      <c r="B170">
        <v>165</v>
      </c>
      <c r="C170" t="s">
        <v>8</v>
      </c>
      <c r="D170" t="s">
        <v>8</v>
      </c>
      <c r="E170" t="s">
        <v>8</v>
      </c>
      <c r="F170" t="s">
        <v>332</v>
      </c>
      <c r="G170" t="s">
        <v>332</v>
      </c>
      <c r="H170" t="s">
        <v>333</v>
      </c>
      <c r="J170" s="1"/>
      <c r="K170" s="1" t="s">
        <v>680</v>
      </c>
      <c r="L170" s="1" t="s">
        <v>684</v>
      </c>
      <c r="M170" s="1" t="s">
        <v>895</v>
      </c>
      <c r="N170" t="s">
        <v>684</v>
      </c>
      <c r="O170" t="s">
        <v>895</v>
      </c>
      <c r="P170" t="s">
        <v>897</v>
      </c>
      <c r="Q170" t="s">
        <v>692</v>
      </c>
      <c r="S170" s="12" t="str">
        <f t="shared" si="32"/>
        <v>NULL</v>
      </c>
      <c r="T170" s="12" t="str">
        <f t="shared" si="33"/>
        <v>'Hülfsgesellschaft in Zürich'</v>
      </c>
      <c r="U170" s="12" t="str">
        <f t="shared" si="34"/>
        <v>'Hülfsgesellschaft in Zürich'</v>
      </c>
      <c r="V170" s="12" t="str">
        <f t="shared" si="35"/>
        <v>'In Notlage Geratene mit Wohnsitz im Kanton Zürich ohne Bezirk Winterthur'</v>
      </c>
      <c r="W170" s="12" t="str">
        <f t="shared" si="36"/>
        <v>NULL</v>
      </c>
      <c r="X170" s="12" t="str">
        <f t="shared" si="37"/>
        <v>NULL</v>
      </c>
      <c r="Y170" s="12">
        <f t="shared" si="38"/>
        <v>2</v>
      </c>
      <c r="Z170" s="10">
        <f t="shared" si="39"/>
        <v>0</v>
      </c>
      <c r="AA170" s="10" t="str">
        <f t="shared" si="42"/>
        <v>KGS ZH</v>
      </c>
      <c r="AB170" s="10" t="str">
        <f t="shared" si="43"/>
        <v>'KGS ZH'</v>
      </c>
      <c r="AC170" s="14" t="str">
        <f t="shared" si="44"/>
        <v>'2015-01-01'</v>
      </c>
      <c r="AD170" s="10" t="str">
        <f t="shared" si="45"/>
        <v>UNION ALL SELECT NULL,'Hülfsgesellschaft in Zürich','Hülfsgesellschaft in Zürich','In Notlage Geratene mit Wohnsitz im Kanton Zürich ohne Bezirk Winterthur',NULL,NULL,2,0,'KGS ZH','2015-01-01'</v>
      </c>
      <c r="AE170" s="10" t="str">
        <f t="shared" si="40"/>
        <v/>
      </c>
      <c r="AG170" s="21">
        <f t="shared" si="41"/>
        <v>165</v>
      </c>
      <c r="AH170" s="23" t="s">
        <v>8</v>
      </c>
      <c r="AJ170" s="22" t="str">
        <f t="shared" si="46"/>
        <v>UNION ALL SELECT 165,NULL,'Hülfsgesellschaft in Zürich','Hülfsgesellschaft in Zürich','In Notlage Geratene mit Wohnsitz im Kanton Zürich ohne Bezirk Winterthur',NULL,NULL,2,0,'KGS ZH',NULL</v>
      </c>
      <c r="AK170" s="22" t="str">
        <f t="shared" si="47"/>
        <v/>
      </c>
    </row>
    <row r="171" spans="2:37" x14ac:dyDescent="0.25">
      <c r="B171">
        <v>166</v>
      </c>
      <c r="C171" t="s">
        <v>8</v>
      </c>
      <c r="D171" t="s">
        <v>8</v>
      </c>
      <c r="E171" t="s">
        <v>8</v>
      </c>
      <c r="F171" t="s">
        <v>334</v>
      </c>
      <c r="G171" t="s">
        <v>335</v>
      </c>
      <c r="H171" t="s">
        <v>336</v>
      </c>
      <c r="J171" s="1"/>
      <c r="K171" s="1" t="s">
        <v>680</v>
      </c>
      <c r="L171" s="1" t="s">
        <v>684</v>
      </c>
      <c r="M171" s="1" t="s">
        <v>898</v>
      </c>
      <c r="N171" t="s">
        <v>684</v>
      </c>
      <c r="O171" t="s">
        <v>898</v>
      </c>
      <c r="P171" t="s">
        <v>899</v>
      </c>
      <c r="Q171" t="s">
        <v>692</v>
      </c>
      <c r="S171" s="12" t="str">
        <f t="shared" si="32"/>
        <v>NULL</v>
      </c>
      <c r="T171" s="12" t="str">
        <f t="shared" si="33"/>
        <v>'Hülfsgesellschaft Winterthur, Stiftung'</v>
      </c>
      <c r="U171" s="12" t="str">
        <f t="shared" si="34"/>
        <v>'Stiftung "Hülfsgesellschaft Winterthur"'</v>
      </c>
      <c r="V171" s="12" t="str">
        <f t="shared" si="35"/>
        <v>'Nur Region Winterthur. Unterstützung zur Linderung materieller Not oder zur Förderung der Ausbildung'</v>
      </c>
      <c r="W171" s="12" t="str">
        <f t="shared" si="36"/>
        <v>NULL</v>
      </c>
      <c r="X171" s="12" t="str">
        <f t="shared" si="37"/>
        <v>NULL</v>
      </c>
      <c r="Y171" s="12">
        <f t="shared" si="38"/>
        <v>2</v>
      </c>
      <c r="Z171" s="10">
        <f t="shared" si="39"/>
        <v>0</v>
      </c>
      <c r="AA171" s="10" t="str">
        <f t="shared" si="42"/>
        <v>KGS ZH</v>
      </c>
      <c r="AB171" s="10" t="str">
        <f t="shared" si="43"/>
        <v>'KGS ZH'</v>
      </c>
      <c r="AC171" s="14" t="str">
        <f t="shared" si="44"/>
        <v>'2015-01-01'</v>
      </c>
      <c r="AD171" s="10" t="str">
        <f t="shared" si="45"/>
        <v>UNION ALL SELECT NULL,'Hülfsgesellschaft Winterthur, Stiftung','Stiftung "Hülfsgesellschaft Winterthur"','Nur Region Winterthur. Unterstützung zur Linderung materieller Not oder zur Förderung der Ausbildung',NULL,NULL,2,0,'KGS ZH','2015-01-01'</v>
      </c>
      <c r="AE171" s="10" t="str">
        <f t="shared" si="40"/>
        <v/>
      </c>
      <c r="AG171" s="21">
        <f t="shared" si="41"/>
        <v>166</v>
      </c>
      <c r="AH171" s="23" t="s">
        <v>8</v>
      </c>
      <c r="AJ171" s="22" t="str">
        <f t="shared" si="46"/>
        <v>UNION ALL SELECT 166,NULL,'Hülfsgesellschaft Winterthur, Stiftung','Stiftung "Hülfsgesellschaft Winterthur"','Nur Region Winterthur. Unterstützung zur Linderung materieller Not oder zur Förderung der Ausbildung',NULL,NULL,2,0,'KGS ZH',NULL</v>
      </c>
      <c r="AK171" s="22" t="str">
        <f t="shared" si="47"/>
        <v/>
      </c>
    </row>
    <row r="172" spans="2:37" x14ac:dyDescent="0.25">
      <c r="B172">
        <v>167</v>
      </c>
      <c r="C172" t="s">
        <v>8</v>
      </c>
      <c r="D172" t="s">
        <v>8</v>
      </c>
      <c r="E172" t="s">
        <v>8</v>
      </c>
      <c r="F172" t="s">
        <v>337</v>
      </c>
      <c r="G172" t="s">
        <v>338</v>
      </c>
      <c r="H172" t="s">
        <v>339</v>
      </c>
      <c r="J172" s="1"/>
      <c r="K172" s="1" t="s">
        <v>680</v>
      </c>
      <c r="L172" s="1" t="s">
        <v>684</v>
      </c>
      <c r="M172" s="1" t="s">
        <v>900</v>
      </c>
      <c r="N172" t="s">
        <v>684</v>
      </c>
      <c r="O172" t="s">
        <v>900</v>
      </c>
      <c r="P172" t="s">
        <v>901</v>
      </c>
      <c r="Q172" t="s">
        <v>1076</v>
      </c>
      <c r="S172" s="12" t="str">
        <f t="shared" si="32"/>
        <v>NULL</v>
      </c>
      <c r="T172" s="12" t="str">
        <f t="shared" si="33"/>
        <v>'Humanitas Stiftung'</v>
      </c>
      <c r="U172" s="12" t="str">
        <f t="shared" si="34"/>
        <v>'Stiftung Humanitas'</v>
      </c>
      <c r="V172" s="12" t="str">
        <f t="shared" si="35"/>
        <v>'Beiträge zur Vermeidung von Notfällen. Geschäftsführung: Seehofstrasse 6, 8008 Zürich. Präsidentin: E. Ringier.'</v>
      </c>
      <c r="W172" s="12" t="str">
        <f t="shared" si="36"/>
        <v>NULL</v>
      </c>
      <c r="X172" s="12" t="str">
        <f t="shared" si="37"/>
        <v>NULL</v>
      </c>
      <c r="Y172" s="12">
        <f t="shared" si="38"/>
        <v>2</v>
      </c>
      <c r="Z172" s="10">
        <f t="shared" si="39"/>
        <v>1</v>
      </c>
      <c r="AA172" s="10" t="str">
        <f t="shared" si="42"/>
        <v>HS Zürich</v>
      </c>
      <c r="AB172" s="10" t="str">
        <f t="shared" si="43"/>
        <v>'HS Zürich'</v>
      </c>
      <c r="AC172" s="14" t="str">
        <f t="shared" si="44"/>
        <v>'2015-01-01'</v>
      </c>
      <c r="AD172" s="10" t="str">
        <f t="shared" si="45"/>
        <v>UNION ALL SELECT NULL,'Humanitas Stiftung','Stiftung Humanitas','Beiträge zur Vermeidung von Notfällen. Geschäftsführung: Seehofstrasse 6, 8008 Zürich. Präsidentin: E. Ringier.',NULL,NULL,2,1,'HS Zürich','2015-01-01'</v>
      </c>
      <c r="AE172" s="10" t="str">
        <f t="shared" si="40"/>
        <v/>
      </c>
      <c r="AG172" s="21">
        <f t="shared" si="41"/>
        <v>167</v>
      </c>
      <c r="AH172" s="23" t="s">
        <v>8</v>
      </c>
      <c r="AJ172" s="22" t="str">
        <f t="shared" si="46"/>
        <v>UNION ALL SELECT 167,NULL,'Humanitas Stiftung','Stiftung Humanitas','Beiträge zur Vermeidung von Notfällen. Geschäftsführung: Seehofstrasse 6, 8008 Zürich. Präsidentin: E. Ringier.',NULL,NULL,2,1,'HS Zürich',NULL</v>
      </c>
      <c r="AK172" s="22" t="str">
        <f t="shared" si="47"/>
        <v/>
      </c>
    </row>
    <row r="173" spans="2:37" x14ac:dyDescent="0.25">
      <c r="B173">
        <v>168</v>
      </c>
      <c r="C173" t="s">
        <v>8</v>
      </c>
      <c r="D173" t="s">
        <v>8</v>
      </c>
      <c r="E173" t="s">
        <v>8</v>
      </c>
      <c r="F173" t="s">
        <v>340</v>
      </c>
      <c r="G173" t="s">
        <v>340</v>
      </c>
      <c r="H173" t="s">
        <v>341</v>
      </c>
      <c r="J173" s="1"/>
      <c r="K173" s="1" t="s">
        <v>680</v>
      </c>
      <c r="L173" s="1" t="s">
        <v>684</v>
      </c>
      <c r="M173" s="1" t="s">
        <v>900</v>
      </c>
      <c r="N173" t="s">
        <v>684</v>
      </c>
      <c r="O173" t="s">
        <v>900</v>
      </c>
      <c r="P173" t="s">
        <v>902</v>
      </c>
      <c r="Q173" t="s">
        <v>1076</v>
      </c>
      <c r="S173" s="12" t="str">
        <f t="shared" si="32"/>
        <v>NULL</v>
      </c>
      <c r="T173" s="12" t="str">
        <f t="shared" si="33"/>
        <v>'Internationale Stiftung der Familie'</v>
      </c>
      <c r="U173" s="12" t="str">
        <f t="shared" si="34"/>
        <v>'Internationale Stiftung der Familie'</v>
      </c>
      <c r="V173" s="12" t="str">
        <f t="shared" si="35"/>
        <v>'Förderung und Unterstützung von Initiativen zugunsten der Familie. Im Rahmen dieses Zwecks verfolgt die Stiftung verschiedene Tätigkeiten mit dem Ziele, die Ausbildung der Eltern in ihrer Erzieherrolle zu verbessern.'</v>
      </c>
      <c r="W173" s="12" t="str">
        <f t="shared" si="36"/>
        <v>NULL</v>
      </c>
      <c r="X173" s="12" t="str">
        <f t="shared" si="37"/>
        <v>NULL</v>
      </c>
      <c r="Y173" s="12">
        <f t="shared" si="38"/>
        <v>2</v>
      </c>
      <c r="Z173" s="10">
        <f t="shared" si="39"/>
        <v>1</v>
      </c>
      <c r="AA173" s="10" t="str">
        <f t="shared" si="42"/>
        <v>HS Zürich</v>
      </c>
      <c r="AB173" s="10" t="str">
        <f t="shared" si="43"/>
        <v>'HS Zürich'</v>
      </c>
      <c r="AC173" s="14" t="str">
        <f t="shared" si="44"/>
        <v>'2015-01-01'</v>
      </c>
      <c r="AD173" s="10" t="str">
        <f t="shared" si="45"/>
        <v>UNION ALL SELECT NULL,'Internationale Stiftung der Familie','Internationale Stiftung der Familie','Förderung und Unterstützung von Initiativen zugunsten der Familie. Im Rahmen dieses Zwecks verfolgt die Stiftung verschiedene Tätigkeiten mit dem Ziele, die Ausbildung der Eltern in ihrer Erzieherrolle zu verbessern.',NULL,NULL,2,1,'HS Zürich','2015-01-01'</v>
      </c>
      <c r="AE173" s="10" t="str">
        <f t="shared" si="40"/>
        <v/>
      </c>
      <c r="AG173" s="21">
        <f t="shared" si="41"/>
        <v>168</v>
      </c>
      <c r="AH173" s="23" t="s">
        <v>8</v>
      </c>
      <c r="AJ173" s="22" t="str">
        <f t="shared" si="46"/>
        <v>UNION ALL SELECT 168,NULL,'Internationale Stiftung der Familie','Internationale Stiftung der Familie','Förderung und Unterstützung von Initiativen zugunsten der Familie. Im Rahmen dieses Zwecks verfolgt die Stiftung verschiedene Tätigkeiten mit dem Ziele, die Ausbildung der Eltern in ihrer Erzieherrolle zu verbessern.',NULL,NULL,2,1,'HS Zürich',NULL</v>
      </c>
      <c r="AK173" s="22" t="str">
        <f t="shared" si="47"/>
        <v/>
      </c>
    </row>
    <row r="174" spans="2:37" x14ac:dyDescent="0.25">
      <c r="B174">
        <v>169</v>
      </c>
      <c r="C174" t="s">
        <v>8</v>
      </c>
      <c r="D174" t="s">
        <v>8</v>
      </c>
      <c r="E174" t="s">
        <v>8</v>
      </c>
      <c r="F174" t="s">
        <v>342</v>
      </c>
      <c r="G174" t="s">
        <v>342</v>
      </c>
      <c r="H174" t="s">
        <v>343</v>
      </c>
      <c r="J174" s="1"/>
      <c r="K174" s="1" t="s">
        <v>680</v>
      </c>
      <c r="L174" s="1" t="s">
        <v>684</v>
      </c>
      <c r="M174" s="1" t="s">
        <v>900</v>
      </c>
      <c r="N174" t="s">
        <v>684</v>
      </c>
      <c r="O174" t="s">
        <v>900</v>
      </c>
      <c r="P174" t="s">
        <v>903</v>
      </c>
      <c r="Q174" t="s">
        <v>1076</v>
      </c>
      <c r="S174" s="12" t="str">
        <f t="shared" si="32"/>
        <v>NULL</v>
      </c>
      <c r="T174" s="12" t="str">
        <f t="shared" si="33"/>
        <v>'Ja zum Leben, Regionalstelle'</v>
      </c>
      <c r="U174" s="12" t="str">
        <f t="shared" si="34"/>
        <v>'Ja zum Leben, Regionalstelle'</v>
      </c>
      <c r="V174" s="12" t="str">
        <f t="shared" si="35"/>
        <v>'finanzielle Unterstützung von Schwangeren oder Müttern v. Neugeborenen'</v>
      </c>
      <c r="W174" s="12" t="str">
        <f t="shared" si="36"/>
        <v>NULL</v>
      </c>
      <c r="X174" s="12" t="str">
        <f t="shared" si="37"/>
        <v>NULL</v>
      </c>
      <c r="Y174" s="12">
        <f t="shared" si="38"/>
        <v>2</v>
      </c>
      <c r="Z174" s="10">
        <f t="shared" si="39"/>
        <v>1</v>
      </c>
      <c r="AA174" s="10" t="str">
        <f t="shared" si="42"/>
        <v>HS Zürich</v>
      </c>
      <c r="AB174" s="10" t="str">
        <f t="shared" si="43"/>
        <v>'HS Zürich'</v>
      </c>
      <c r="AC174" s="14" t="str">
        <f t="shared" si="44"/>
        <v>'2015-01-01'</v>
      </c>
      <c r="AD174" s="10" t="str">
        <f t="shared" si="45"/>
        <v>UNION ALL SELECT NULL,'Ja zum Leben, Regionalstelle','Ja zum Leben, Regionalstelle','finanzielle Unterstützung von Schwangeren oder Müttern v. Neugeborenen',NULL,NULL,2,1,'HS Zürich','2015-01-01'</v>
      </c>
      <c r="AE174" s="10" t="str">
        <f t="shared" si="40"/>
        <v/>
      </c>
      <c r="AG174" s="21">
        <f t="shared" si="41"/>
        <v>169</v>
      </c>
      <c r="AH174" s="23" t="s">
        <v>8</v>
      </c>
      <c r="AJ174" s="22" t="str">
        <f t="shared" si="46"/>
        <v>UNION ALL SELECT 169,NULL,'Ja zum Leben, Regionalstelle','Ja zum Leben, Regionalstelle','finanzielle Unterstützung von Schwangeren oder Müttern v. Neugeborenen',NULL,NULL,2,1,'HS Zürich',NULL</v>
      </c>
      <c r="AK174" s="22" t="str">
        <f t="shared" si="47"/>
        <v/>
      </c>
    </row>
    <row r="175" spans="2:37" x14ac:dyDescent="0.25">
      <c r="B175">
        <v>170</v>
      </c>
      <c r="C175" t="s">
        <v>8</v>
      </c>
      <c r="D175" t="s">
        <v>8</v>
      </c>
      <c r="E175" t="s">
        <v>8</v>
      </c>
      <c r="F175" t="s">
        <v>344</v>
      </c>
      <c r="G175" t="s">
        <v>344</v>
      </c>
      <c r="H175" t="s">
        <v>345</v>
      </c>
      <c r="J175" s="1"/>
      <c r="K175" s="1" t="s">
        <v>680</v>
      </c>
      <c r="L175" s="1" t="s">
        <v>684</v>
      </c>
      <c r="M175" s="1" t="s">
        <v>904</v>
      </c>
      <c r="N175" t="s">
        <v>684</v>
      </c>
      <c r="O175" t="s">
        <v>904</v>
      </c>
      <c r="P175" t="s">
        <v>905</v>
      </c>
      <c r="Q175" t="s">
        <v>761</v>
      </c>
      <c r="S175" s="12" t="str">
        <f t="shared" si="32"/>
        <v>NULL</v>
      </c>
      <c r="T175" s="12" t="str">
        <f t="shared" si="33"/>
        <v>'Jenner-Stiftung Bern'</v>
      </c>
      <c r="U175" s="12" t="str">
        <f t="shared" si="34"/>
        <v>'Jenner-Stiftung Bern'</v>
      </c>
      <c r="V175" s="12" t="str">
        <f t="shared" si="35"/>
        <v>'Kinder, Krankheit, Behinderung'</v>
      </c>
      <c r="W175" s="12" t="str">
        <f t="shared" si="36"/>
        <v>NULL</v>
      </c>
      <c r="X175" s="12" t="str">
        <f t="shared" si="37"/>
        <v>NULL</v>
      </c>
      <c r="Y175" s="12">
        <f t="shared" si="38"/>
        <v>2</v>
      </c>
      <c r="Z175" s="10">
        <f t="shared" si="39"/>
        <v>0</v>
      </c>
      <c r="AA175" s="10" t="str">
        <f t="shared" si="42"/>
        <v>KGS BE</v>
      </c>
      <c r="AB175" s="10" t="str">
        <f t="shared" si="43"/>
        <v>'KGS BE'</v>
      </c>
      <c r="AC175" s="14" t="str">
        <f t="shared" si="44"/>
        <v>'2015-01-01'</v>
      </c>
      <c r="AD175" s="10" t="str">
        <f t="shared" si="45"/>
        <v>UNION ALL SELECT NULL,'Jenner-Stiftung Bern','Jenner-Stiftung Bern','Kinder, Krankheit, Behinderung',NULL,NULL,2,0,'KGS BE','2015-01-01'</v>
      </c>
      <c r="AE175" s="10" t="str">
        <f t="shared" si="40"/>
        <v/>
      </c>
      <c r="AG175" s="21">
        <f t="shared" si="41"/>
        <v>170</v>
      </c>
      <c r="AH175" s="23" t="s">
        <v>8</v>
      </c>
      <c r="AJ175" s="22" t="str">
        <f t="shared" si="46"/>
        <v>UNION ALL SELECT 170,NULL,'Jenner-Stiftung Bern','Jenner-Stiftung Bern','Kinder, Krankheit, Behinderung',NULL,NULL,2,0,'KGS BE',NULL</v>
      </c>
      <c r="AK175" s="22" t="str">
        <f t="shared" si="47"/>
        <v/>
      </c>
    </row>
    <row r="176" spans="2:37" x14ac:dyDescent="0.25">
      <c r="B176">
        <v>171</v>
      </c>
      <c r="C176" t="s">
        <v>8</v>
      </c>
      <c r="D176" t="s">
        <v>8</v>
      </c>
      <c r="E176" t="s">
        <v>8</v>
      </c>
      <c r="F176" t="s">
        <v>346</v>
      </c>
      <c r="G176" t="s">
        <v>347</v>
      </c>
      <c r="I176" t="s">
        <v>8</v>
      </c>
      <c r="J176" s="1" t="s">
        <v>8</v>
      </c>
      <c r="K176" s="1" t="s">
        <v>680</v>
      </c>
      <c r="L176" s="1" t="s">
        <v>684</v>
      </c>
      <c r="M176" s="1" t="s">
        <v>904</v>
      </c>
      <c r="N176" t="s">
        <v>684</v>
      </c>
      <c r="O176" t="s">
        <v>904</v>
      </c>
      <c r="P176" t="s">
        <v>906</v>
      </c>
      <c r="Q176" t="s">
        <v>754</v>
      </c>
      <c r="S176" s="12" t="str">
        <f t="shared" si="32"/>
        <v>NULL</v>
      </c>
      <c r="T176" s="12" t="str">
        <f t="shared" si="33"/>
        <v>'Jenni-Stiftung, Paul Josef'</v>
      </c>
      <c r="U176" s="12" t="str">
        <f t="shared" si="34"/>
        <v>'Paul Josef Jenni-Stiftung'</v>
      </c>
      <c r="V176" s="12" t="str">
        <f t="shared" si="35"/>
        <v>NULL</v>
      </c>
      <c r="W176" s="12" t="str">
        <f t="shared" si="36"/>
        <v>NULL</v>
      </c>
      <c r="X176" s="12" t="str">
        <f t="shared" si="37"/>
        <v>NULL</v>
      </c>
      <c r="Y176" s="12">
        <f t="shared" si="38"/>
        <v>2</v>
      </c>
      <c r="Z176" s="10">
        <f t="shared" si="39"/>
        <v>0</v>
      </c>
      <c r="AA176" s="10" t="str">
        <f t="shared" si="42"/>
        <v>KGS BS</v>
      </c>
      <c r="AB176" s="10" t="str">
        <f t="shared" si="43"/>
        <v>'KGS BS'</v>
      </c>
      <c r="AC176" s="14" t="str">
        <f t="shared" si="44"/>
        <v>'2015-01-01'</v>
      </c>
      <c r="AD176" s="10" t="str">
        <f t="shared" si="45"/>
        <v>UNION ALL SELECT NULL,'Jenni-Stiftung, Paul Josef','Paul Josef Jenni-Stiftung',NULL,NULL,NULL,2,0,'KGS BS','2015-01-01'</v>
      </c>
      <c r="AE176" s="10" t="str">
        <f t="shared" si="40"/>
        <v/>
      </c>
      <c r="AG176" s="21">
        <f t="shared" si="41"/>
        <v>171</v>
      </c>
      <c r="AH176" s="23" t="s">
        <v>8</v>
      </c>
      <c r="AJ176" s="22" t="str">
        <f t="shared" si="46"/>
        <v>UNION ALL SELECT 171,NULL,'Jenni-Stiftung, Paul Josef','Paul Josef Jenni-Stiftung',NULL,NULL,NULL,2,0,'KGS BS',NULL</v>
      </c>
      <c r="AK176" s="22" t="str">
        <f t="shared" si="47"/>
        <v/>
      </c>
    </row>
    <row r="177" spans="2:37" x14ac:dyDescent="0.25">
      <c r="B177">
        <v>172</v>
      </c>
      <c r="C177" t="s">
        <v>8</v>
      </c>
      <c r="D177" t="s">
        <v>8</v>
      </c>
      <c r="E177" t="s">
        <v>8</v>
      </c>
      <c r="F177" t="s">
        <v>348</v>
      </c>
      <c r="G177" t="s">
        <v>349</v>
      </c>
      <c r="H177" t="s">
        <v>350</v>
      </c>
      <c r="J177" s="1"/>
      <c r="K177" s="1" t="s">
        <v>680</v>
      </c>
      <c r="L177" s="1" t="s">
        <v>684</v>
      </c>
      <c r="M177" s="1" t="s">
        <v>907</v>
      </c>
      <c r="N177" t="s">
        <v>684</v>
      </c>
      <c r="O177" t="s">
        <v>907</v>
      </c>
      <c r="P177" t="s">
        <v>908</v>
      </c>
      <c r="Q177" t="s">
        <v>761</v>
      </c>
      <c r="S177" s="12" t="str">
        <f t="shared" si="32"/>
        <v>NULL</v>
      </c>
      <c r="T177" s="12" t="str">
        <f t="shared" si="33"/>
        <v>'Johnson Stiftung, Sir Stanley Thomas'</v>
      </c>
      <c r="U177" s="12" t="str">
        <f t="shared" si="34"/>
        <v>'Sir Stanley Thomas Johnson Stiftung'</v>
      </c>
      <c r="V177" s="12" t="str">
        <f t="shared" si="35"/>
        <v>'Förderbereich Stipendien: Unterstützung von bedürftigen, in der Regel jungen Menschen in Erst- und Zweitausbildung mit stipendienrechtlichem Wohnsitz im Kanton Bern. Die gewählte Ausbildung sollte zu verbesserten Berufschancen und besseren Existenzmöglichkeiten führen.'</v>
      </c>
      <c r="W177" s="12" t="str">
        <f t="shared" si="36"/>
        <v>NULL</v>
      </c>
      <c r="X177" s="12" t="str">
        <f t="shared" si="37"/>
        <v>NULL</v>
      </c>
      <c r="Y177" s="12">
        <f t="shared" si="38"/>
        <v>2</v>
      </c>
      <c r="Z177" s="10">
        <f t="shared" si="39"/>
        <v>0</v>
      </c>
      <c r="AA177" s="10" t="str">
        <f t="shared" si="42"/>
        <v>KGS BE</v>
      </c>
      <c r="AB177" s="10" t="str">
        <f t="shared" si="43"/>
        <v>'KGS BE'</v>
      </c>
      <c r="AC177" s="14" t="str">
        <f t="shared" si="44"/>
        <v>'2015-01-01'</v>
      </c>
      <c r="AD177" s="10" t="str">
        <f t="shared" si="45"/>
        <v>UNION ALL SELECT NULL,'Johnson Stiftung, Sir Stanley Thomas','Sir Stanley Thomas Johnson Stiftung','Förderbereich Stipendien: Unterstützung von bedürftigen, in der Regel jungen Menschen in Erst- und Zweitausbildung mit stipendienrechtlichem Wohnsitz im Kanton Bern. Die gewählte Ausbildung sollte zu verbesserten Berufschancen und besseren Existenzmöglichkeiten führen.',NULL,NULL,2,0,'KGS BE','2015-01-01'</v>
      </c>
      <c r="AE177" s="10" t="str">
        <f t="shared" si="40"/>
        <v/>
      </c>
      <c r="AG177" s="21">
        <f t="shared" si="41"/>
        <v>172</v>
      </c>
      <c r="AH177" s="23" t="s">
        <v>8</v>
      </c>
      <c r="AJ177" s="22" t="str">
        <f t="shared" si="46"/>
        <v>UNION ALL SELECT 172,NULL,'Johnson Stiftung, Sir Stanley Thomas','Sir Stanley Thomas Johnson Stiftung','Förderbereich Stipendien: Unterstützung von bedürftigen, in der Regel jungen Menschen in Erst- und Zweitausbildung mit stipendienrechtlichem Wohnsitz im Kanton Bern. Die gewählte Ausbildung sollte zu verbesserten Berufschancen und besseren Existenzmöglichkeiten führen.',NULL,NULL,2,0,'KGS BE',NULL</v>
      </c>
      <c r="AK177" s="22" t="str">
        <f t="shared" si="47"/>
        <v/>
      </c>
    </row>
    <row r="178" spans="2:37" x14ac:dyDescent="0.25">
      <c r="B178">
        <v>173</v>
      </c>
      <c r="C178" t="s">
        <v>8</v>
      </c>
      <c r="D178" t="s">
        <v>8</v>
      </c>
      <c r="E178" t="s">
        <v>8</v>
      </c>
      <c r="F178" t="s">
        <v>351</v>
      </c>
      <c r="G178" t="s">
        <v>352</v>
      </c>
      <c r="H178" t="s">
        <v>353</v>
      </c>
      <c r="J178" s="1"/>
      <c r="K178" s="1" t="s">
        <v>680</v>
      </c>
      <c r="L178" s="1" t="s">
        <v>684</v>
      </c>
      <c r="M178" s="1" t="s">
        <v>907</v>
      </c>
      <c r="N178" t="s">
        <v>684</v>
      </c>
      <c r="O178" t="s">
        <v>907</v>
      </c>
      <c r="P178" t="s">
        <v>909</v>
      </c>
      <c r="Q178" t="s">
        <v>761</v>
      </c>
      <c r="S178" s="12" t="str">
        <f t="shared" si="32"/>
        <v>NULL</v>
      </c>
      <c r="T178" s="12" t="str">
        <f t="shared" si="33"/>
        <v>'Jugendtag, Bärner'</v>
      </c>
      <c r="U178" s="12" t="str">
        <f t="shared" si="34"/>
        <v>'Bärner Jugendtag'</v>
      </c>
      <c r="V178" s="12" t="str">
        <f t="shared" si="35"/>
        <v>'Der BärnerJugendTag vergibt Ausbildungsbeiträge an junge Erwachsene unter 25 Jahren. Bei der Verwendung der Beiträge wirken die Jugendlichen aktiv mit.'</v>
      </c>
      <c r="W178" s="12" t="str">
        <f t="shared" si="36"/>
        <v>NULL</v>
      </c>
      <c r="X178" s="12" t="str">
        <f t="shared" si="37"/>
        <v>NULL</v>
      </c>
      <c r="Y178" s="12">
        <f t="shared" si="38"/>
        <v>2</v>
      </c>
      <c r="Z178" s="10">
        <f t="shared" si="39"/>
        <v>0</v>
      </c>
      <c r="AA178" s="10" t="str">
        <f t="shared" si="42"/>
        <v>KGS BE</v>
      </c>
      <c r="AB178" s="10" t="str">
        <f t="shared" si="43"/>
        <v>'KGS BE'</v>
      </c>
      <c r="AC178" s="14" t="str">
        <f t="shared" si="44"/>
        <v>'2015-01-01'</v>
      </c>
      <c r="AD178" s="10" t="str">
        <f t="shared" si="45"/>
        <v>UNION ALL SELECT NULL,'Jugendtag, Bärner','Bärner Jugendtag','Der BärnerJugendTag vergibt Ausbildungsbeiträge an junge Erwachsene unter 25 Jahren. Bei der Verwendung der Beiträge wirken die Jugendlichen aktiv mit.',NULL,NULL,2,0,'KGS BE','2015-01-01'</v>
      </c>
      <c r="AE178" s="10" t="str">
        <f t="shared" si="40"/>
        <v/>
      </c>
      <c r="AG178" s="21">
        <f t="shared" si="41"/>
        <v>173</v>
      </c>
      <c r="AH178" s="23" t="s">
        <v>8</v>
      </c>
      <c r="AJ178" s="22" t="str">
        <f t="shared" si="46"/>
        <v>UNION ALL SELECT 173,NULL,'Jugendtag, Bärner','Bärner Jugendtag','Der BärnerJugendTag vergibt Ausbildungsbeiträge an junge Erwachsene unter 25 Jahren. Bei der Verwendung der Beiträge wirken die Jugendlichen aktiv mit.',NULL,NULL,2,0,'KGS BE',NULL</v>
      </c>
      <c r="AK178" s="22" t="str">
        <f t="shared" si="47"/>
        <v/>
      </c>
    </row>
    <row r="179" spans="2:37" x14ac:dyDescent="0.25">
      <c r="B179">
        <v>174</v>
      </c>
      <c r="C179" t="s">
        <v>8</v>
      </c>
      <c r="D179" t="s">
        <v>8</v>
      </c>
      <c r="E179" t="s">
        <v>8</v>
      </c>
      <c r="F179" t="s">
        <v>354</v>
      </c>
      <c r="G179" t="s">
        <v>355</v>
      </c>
      <c r="H179" t="s">
        <v>356</v>
      </c>
      <c r="J179" s="1"/>
      <c r="K179" s="1" t="s">
        <v>680</v>
      </c>
      <c r="L179" s="1" t="s">
        <v>684</v>
      </c>
      <c r="M179" s="1" t="s">
        <v>910</v>
      </c>
      <c r="N179" t="s">
        <v>684</v>
      </c>
      <c r="O179" t="s">
        <v>910</v>
      </c>
      <c r="P179" t="s">
        <v>911</v>
      </c>
      <c r="Q179" t="s">
        <v>686</v>
      </c>
      <c r="S179" s="12" t="str">
        <f t="shared" si="32"/>
        <v>NULL</v>
      </c>
      <c r="T179" s="12" t="str">
        <f t="shared" si="33"/>
        <v>'Kaiser-Stiftung, Giuseppe'</v>
      </c>
      <c r="U179" s="12" t="str">
        <f t="shared" si="34"/>
        <v>'Giuseppe Kaiser-Stiftung'</v>
      </c>
      <c r="V179" s="12" t="str">
        <f t="shared" si="35"/>
        <v>'Körperlich und geistig behinderte Menschen. Stipendien für Kinder.'</v>
      </c>
      <c r="W179" s="12" t="str">
        <f t="shared" si="36"/>
        <v>NULL</v>
      </c>
      <c r="X179" s="12" t="str">
        <f t="shared" si="37"/>
        <v>NULL</v>
      </c>
      <c r="Y179" s="12">
        <f t="shared" si="38"/>
        <v>2</v>
      </c>
      <c r="Z179" s="10">
        <f t="shared" si="39"/>
        <v>0</v>
      </c>
      <c r="AA179" s="10" t="str">
        <f t="shared" si="42"/>
        <v>HS Zürich</v>
      </c>
      <c r="AB179" s="10" t="str">
        <f t="shared" si="43"/>
        <v>'HS Zürich'</v>
      </c>
      <c r="AC179" s="14" t="str">
        <f t="shared" si="44"/>
        <v>'2015-01-01'</v>
      </c>
      <c r="AD179" s="10" t="str">
        <f t="shared" si="45"/>
        <v>UNION ALL SELECT NULL,'Kaiser-Stiftung, Giuseppe','Giuseppe Kaiser-Stiftung','Körperlich und geistig behinderte Menschen. Stipendien für Kinder.',NULL,NULL,2,0,'HS Zürich','2015-01-01'</v>
      </c>
      <c r="AE179" s="10" t="str">
        <f t="shared" si="40"/>
        <v/>
      </c>
      <c r="AG179" s="21">
        <f t="shared" si="41"/>
        <v>174</v>
      </c>
      <c r="AH179" s="23" t="s">
        <v>8</v>
      </c>
      <c r="AJ179" s="22" t="str">
        <f t="shared" si="46"/>
        <v>UNION ALL SELECT 174,NULL,'Kaiser-Stiftung, Giuseppe','Giuseppe Kaiser-Stiftung','Körperlich und geistig behinderte Menschen. Stipendien für Kinder.',NULL,NULL,2,0,'HS Zürich',NULL</v>
      </c>
      <c r="AK179" s="22" t="str">
        <f t="shared" si="47"/>
        <v/>
      </c>
    </row>
    <row r="180" spans="2:37" x14ac:dyDescent="0.25">
      <c r="B180">
        <v>175</v>
      </c>
      <c r="C180" t="s">
        <v>8</v>
      </c>
      <c r="D180" t="s">
        <v>8</v>
      </c>
      <c r="E180" t="s">
        <v>8</v>
      </c>
      <c r="F180" t="s">
        <v>357</v>
      </c>
      <c r="G180" t="s">
        <v>357</v>
      </c>
      <c r="H180" t="s">
        <v>358</v>
      </c>
      <c r="J180" s="1"/>
      <c r="K180" s="1" t="s">
        <v>680</v>
      </c>
      <c r="L180" s="1" t="s">
        <v>684</v>
      </c>
      <c r="M180" s="1" t="s">
        <v>910</v>
      </c>
      <c r="N180" t="s">
        <v>684</v>
      </c>
      <c r="O180" t="s">
        <v>910</v>
      </c>
      <c r="P180" t="s">
        <v>912</v>
      </c>
      <c r="Q180" t="s">
        <v>768</v>
      </c>
      <c r="S180" s="12" t="str">
        <f t="shared" si="32"/>
        <v>NULL</v>
      </c>
      <c r="T180" s="12" t="str">
        <f t="shared" si="33"/>
        <v>'Kappeler Stiftung'</v>
      </c>
      <c r="U180" s="12" t="str">
        <f t="shared" si="34"/>
        <v>'Kappeler Stiftung'</v>
      </c>
      <c r="V180" s="12" t="str">
        <f t="shared" si="35"/>
        <v>'Unterstützung von körperlich und geistig Behinderten im Bezirk Baden'</v>
      </c>
      <c r="W180" s="12" t="str">
        <f t="shared" si="36"/>
        <v>NULL</v>
      </c>
      <c r="X180" s="12" t="str">
        <f t="shared" si="37"/>
        <v>NULL</v>
      </c>
      <c r="Y180" s="12">
        <f t="shared" si="38"/>
        <v>2</v>
      </c>
      <c r="Z180" s="10">
        <f t="shared" si="39"/>
        <v>0</v>
      </c>
      <c r="AA180" s="10" t="str">
        <f t="shared" si="42"/>
        <v>KGS AG-SO</v>
      </c>
      <c r="AB180" s="10" t="str">
        <f t="shared" si="43"/>
        <v>'KGS AG-SO'</v>
      </c>
      <c r="AC180" s="14" t="str">
        <f t="shared" si="44"/>
        <v>'2015-01-01'</v>
      </c>
      <c r="AD180" s="10" t="str">
        <f t="shared" si="45"/>
        <v>UNION ALL SELECT NULL,'Kappeler Stiftung','Kappeler Stiftung','Unterstützung von körperlich und geistig Behinderten im Bezirk Baden',NULL,NULL,2,0,'KGS AG-SO','2015-01-01'</v>
      </c>
      <c r="AE180" s="10" t="str">
        <f t="shared" si="40"/>
        <v/>
      </c>
      <c r="AG180" s="21">
        <f t="shared" si="41"/>
        <v>175</v>
      </c>
      <c r="AH180" s="23" t="s">
        <v>8</v>
      </c>
      <c r="AJ180" s="22" t="str">
        <f t="shared" si="46"/>
        <v>UNION ALL SELECT 175,NULL,'Kappeler Stiftung','Kappeler Stiftung','Unterstützung von körperlich und geistig Behinderten im Bezirk Baden',NULL,NULL,2,0,'KGS AG-SO',NULL</v>
      </c>
      <c r="AK180" s="22" t="str">
        <f t="shared" si="47"/>
        <v/>
      </c>
    </row>
    <row r="181" spans="2:37" x14ac:dyDescent="0.25">
      <c r="B181">
        <v>176</v>
      </c>
      <c r="C181" t="s">
        <v>8</v>
      </c>
      <c r="D181" t="s">
        <v>8</v>
      </c>
      <c r="E181" t="s">
        <v>8</v>
      </c>
      <c r="F181" t="s">
        <v>359</v>
      </c>
      <c r="G181" t="s">
        <v>359</v>
      </c>
      <c r="H181" t="s">
        <v>360</v>
      </c>
      <c r="J181" s="1"/>
      <c r="K181" s="1" t="s">
        <v>680</v>
      </c>
      <c r="L181" s="1" t="s">
        <v>684</v>
      </c>
      <c r="M181" s="1" t="s">
        <v>913</v>
      </c>
      <c r="N181" t="s">
        <v>684</v>
      </c>
      <c r="O181" t="s">
        <v>913</v>
      </c>
      <c r="P181" t="s">
        <v>914</v>
      </c>
      <c r="Q181" t="s">
        <v>738</v>
      </c>
      <c r="S181" s="12" t="str">
        <f t="shared" si="32"/>
        <v>NULL</v>
      </c>
      <c r="T181" s="12" t="str">
        <f t="shared" si="33"/>
        <v>'Katholischer Frauenbund GR'</v>
      </c>
      <c r="U181" s="12" t="str">
        <f t="shared" si="34"/>
        <v>'Katholischer Frauenbund GR'</v>
      </c>
      <c r="V181" s="12" t="str">
        <f t="shared" si="35"/>
        <v>'Einmalige Unterstützung bei gesundheitlichen und familiären Engpässen'</v>
      </c>
      <c r="W181" s="12" t="str">
        <f t="shared" si="36"/>
        <v>NULL</v>
      </c>
      <c r="X181" s="12" t="str">
        <f t="shared" si="37"/>
        <v>NULL</v>
      </c>
      <c r="Y181" s="12">
        <f t="shared" si="38"/>
        <v>2</v>
      </c>
      <c r="Z181" s="10">
        <f t="shared" si="39"/>
        <v>0</v>
      </c>
      <c r="AA181" s="10" t="str">
        <f t="shared" si="42"/>
        <v>KGS GR</v>
      </c>
      <c r="AB181" s="10" t="str">
        <f t="shared" si="43"/>
        <v>'KGS GR'</v>
      </c>
      <c r="AC181" s="14" t="str">
        <f t="shared" si="44"/>
        <v>'2015-01-01'</v>
      </c>
      <c r="AD181" s="10" t="str">
        <f t="shared" si="45"/>
        <v>UNION ALL SELECT NULL,'Katholischer Frauenbund GR','Katholischer Frauenbund GR','Einmalige Unterstützung bei gesundheitlichen und familiären Engpässen',NULL,NULL,2,0,'KGS GR','2015-01-01'</v>
      </c>
      <c r="AE181" s="10" t="str">
        <f t="shared" si="40"/>
        <v/>
      </c>
      <c r="AG181" s="21">
        <f t="shared" si="41"/>
        <v>176</v>
      </c>
      <c r="AH181" s="23" t="s">
        <v>8</v>
      </c>
      <c r="AJ181" s="22" t="str">
        <f t="shared" si="46"/>
        <v>UNION ALL SELECT 176,NULL,'Katholischer Frauenbund GR','Katholischer Frauenbund GR','Einmalige Unterstützung bei gesundheitlichen und familiären Engpässen',NULL,NULL,2,0,'KGS GR',NULL</v>
      </c>
      <c r="AK181" s="22" t="str">
        <f t="shared" si="47"/>
        <v/>
      </c>
    </row>
    <row r="182" spans="2:37" x14ac:dyDescent="0.25">
      <c r="B182">
        <v>177</v>
      </c>
      <c r="C182" t="s">
        <v>8</v>
      </c>
      <c r="D182" t="s">
        <v>8</v>
      </c>
      <c r="E182" t="s">
        <v>8</v>
      </c>
      <c r="F182" t="s">
        <v>361</v>
      </c>
      <c r="G182" t="s">
        <v>361</v>
      </c>
      <c r="I182" t="s">
        <v>8</v>
      </c>
      <c r="J182" s="1" t="s">
        <v>8</v>
      </c>
      <c r="K182" s="1" t="s">
        <v>680</v>
      </c>
      <c r="L182" s="1" t="s">
        <v>684</v>
      </c>
      <c r="M182" s="1" t="s">
        <v>913</v>
      </c>
      <c r="N182" t="s">
        <v>684</v>
      </c>
      <c r="O182" t="s">
        <v>913</v>
      </c>
      <c r="P182" t="s">
        <v>915</v>
      </c>
      <c r="Q182" t="s">
        <v>738</v>
      </c>
      <c r="S182" s="12" t="str">
        <f t="shared" si="32"/>
        <v>NULL</v>
      </c>
      <c r="T182" s="12" t="str">
        <f t="shared" si="33"/>
        <v>'Katholischer Waisenunterstützungsverein GR'</v>
      </c>
      <c r="U182" s="12" t="str">
        <f t="shared" si="34"/>
        <v>'Katholischer Waisenunterstützungsverein GR'</v>
      </c>
      <c r="V182" s="12" t="str">
        <f t="shared" si="35"/>
        <v>NULL</v>
      </c>
      <c r="W182" s="12" t="str">
        <f t="shared" si="36"/>
        <v>NULL</v>
      </c>
      <c r="X182" s="12" t="str">
        <f t="shared" si="37"/>
        <v>NULL</v>
      </c>
      <c r="Y182" s="12">
        <f t="shared" si="38"/>
        <v>2</v>
      </c>
      <c r="Z182" s="10">
        <f t="shared" si="39"/>
        <v>0</v>
      </c>
      <c r="AA182" s="10" t="str">
        <f t="shared" si="42"/>
        <v>KGS GR</v>
      </c>
      <c r="AB182" s="10" t="str">
        <f t="shared" si="43"/>
        <v>'KGS GR'</v>
      </c>
      <c r="AC182" s="14" t="str">
        <f t="shared" si="44"/>
        <v>'2015-01-01'</v>
      </c>
      <c r="AD182" s="10" t="str">
        <f t="shared" si="45"/>
        <v>UNION ALL SELECT NULL,'Katholischer Waisenunterstützungsverein GR','Katholischer Waisenunterstützungsverein GR',NULL,NULL,NULL,2,0,'KGS GR','2015-01-01'</v>
      </c>
      <c r="AE182" s="10" t="str">
        <f t="shared" si="40"/>
        <v/>
      </c>
      <c r="AG182" s="21">
        <f t="shared" si="41"/>
        <v>177</v>
      </c>
      <c r="AH182" s="23" t="s">
        <v>8</v>
      </c>
      <c r="AJ182" s="22" t="str">
        <f t="shared" si="46"/>
        <v>UNION ALL SELECT 177,NULL,'Katholischer Waisenunterstützungsverein GR','Katholischer Waisenunterstützungsverein GR',NULL,NULL,NULL,2,0,'KGS GR',NULL</v>
      </c>
      <c r="AK182" s="22" t="str">
        <f t="shared" si="47"/>
        <v/>
      </c>
    </row>
    <row r="183" spans="2:37" x14ac:dyDescent="0.25">
      <c r="B183">
        <v>178</v>
      </c>
      <c r="C183" t="s">
        <v>8</v>
      </c>
      <c r="D183" t="s">
        <v>8</v>
      </c>
      <c r="E183" t="s">
        <v>8</v>
      </c>
      <c r="F183" t="s">
        <v>362</v>
      </c>
      <c r="G183" t="s">
        <v>363</v>
      </c>
      <c r="H183" t="s">
        <v>364</v>
      </c>
      <c r="J183" s="1"/>
      <c r="K183" s="1" t="s">
        <v>680</v>
      </c>
      <c r="L183" s="1" t="s">
        <v>684</v>
      </c>
      <c r="M183" s="1" t="s">
        <v>916</v>
      </c>
      <c r="N183" t="s">
        <v>684</v>
      </c>
      <c r="O183" t="s">
        <v>916</v>
      </c>
      <c r="P183" t="s">
        <v>917</v>
      </c>
      <c r="Q183" t="s">
        <v>761</v>
      </c>
      <c r="S183" s="12" t="str">
        <f t="shared" si="32"/>
        <v>NULL</v>
      </c>
      <c r="T183" s="12" t="str">
        <f t="shared" si="33"/>
        <v>'Katzenhilfe Bern, Verein'</v>
      </c>
      <c r="U183" s="12" t="str">
        <f t="shared" si="34"/>
        <v>'Verein Katzenhilfe Bern'</v>
      </c>
      <c r="V183" s="12" t="str">
        <f t="shared" si="35"/>
        <v>'Für ausserordentliche Katzenhaltungskosten (z.B. Operation nach Unfall oder Erkrankung). Keine ordentlichen Kosten, wie Impfen, Kastration, Medikamente oder Futter. Die eigenen Gesuchsformulare dürfen verwendet werden. Es ist wenig Geld vorhanden.'</v>
      </c>
      <c r="W183" s="12" t="str">
        <f t="shared" si="36"/>
        <v>NULL</v>
      </c>
      <c r="X183" s="12" t="str">
        <f t="shared" si="37"/>
        <v>NULL</v>
      </c>
      <c r="Y183" s="12">
        <f t="shared" si="38"/>
        <v>2</v>
      </c>
      <c r="Z183" s="10">
        <f t="shared" si="39"/>
        <v>0</v>
      </c>
      <c r="AA183" s="10" t="str">
        <f t="shared" si="42"/>
        <v>KGS BE</v>
      </c>
      <c r="AB183" s="10" t="str">
        <f t="shared" si="43"/>
        <v>'KGS BE'</v>
      </c>
      <c r="AC183" s="14" t="str">
        <f t="shared" si="44"/>
        <v>'2015-01-01'</v>
      </c>
      <c r="AD183" s="10" t="str">
        <f t="shared" si="45"/>
        <v>UNION ALL SELECT NULL,'Katzenhilfe Bern, Verein','Verein Katzenhilfe Bern','Für ausserordentliche Katzenhaltungskosten (z.B. Operation nach Unfall oder Erkrankung). Keine ordentlichen Kosten, wie Impfen, Kastration, Medikamente oder Futter. Die eigenen Gesuchsformulare dürfen verwendet werden. Es ist wenig Geld vorhanden.',NULL,NULL,2,0,'KGS BE','2015-01-01'</v>
      </c>
      <c r="AE183" s="10" t="str">
        <f t="shared" si="40"/>
        <v/>
      </c>
      <c r="AG183" s="21">
        <f t="shared" si="41"/>
        <v>178</v>
      </c>
      <c r="AH183" s="23" t="s">
        <v>8</v>
      </c>
      <c r="AJ183" s="22" t="str">
        <f t="shared" si="46"/>
        <v>UNION ALL SELECT 178,NULL,'Katzenhilfe Bern, Verein','Verein Katzenhilfe Bern','Für ausserordentliche Katzenhaltungskosten (z.B. Operation nach Unfall oder Erkrankung). Keine ordentlichen Kosten, wie Impfen, Kastration, Medikamente oder Futter. Die eigenen Gesuchsformulare dürfen verwendet werden. Es ist wenig Geld vorhanden.',NULL,NULL,2,0,'KGS BE',NULL</v>
      </c>
      <c r="AK183" s="22" t="str">
        <f t="shared" si="47"/>
        <v/>
      </c>
    </row>
    <row r="184" spans="2:37" x14ac:dyDescent="0.25">
      <c r="B184">
        <v>179</v>
      </c>
      <c r="C184" t="s">
        <v>8</v>
      </c>
      <c r="D184" t="s">
        <v>8</v>
      </c>
      <c r="E184" t="s">
        <v>8</v>
      </c>
      <c r="F184" t="s">
        <v>365</v>
      </c>
      <c r="G184" t="s">
        <v>366</v>
      </c>
      <c r="I184" t="s">
        <v>8</v>
      </c>
      <c r="J184" s="1" t="s">
        <v>8</v>
      </c>
      <c r="K184" s="1" t="s">
        <v>680</v>
      </c>
      <c r="L184" s="1" t="s">
        <v>684</v>
      </c>
      <c r="M184" s="1" t="s">
        <v>916</v>
      </c>
      <c r="N184" t="s">
        <v>684</v>
      </c>
      <c r="O184" t="s">
        <v>916</v>
      </c>
      <c r="P184" t="s">
        <v>918</v>
      </c>
      <c r="Q184" t="s">
        <v>754</v>
      </c>
      <c r="S184" s="12" t="str">
        <f t="shared" si="32"/>
        <v>NULL</v>
      </c>
      <c r="T184" s="12" t="str">
        <f t="shared" si="33"/>
        <v>'Kinder im Schatten, Verein'</v>
      </c>
      <c r="U184" s="12" t="str">
        <f t="shared" si="34"/>
        <v>'Verein Kinder im Schatten'</v>
      </c>
      <c r="V184" s="12" t="str">
        <f t="shared" si="35"/>
        <v>NULL</v>
      </c>
      <c r="W184" s="12" t="str">
        <f t="shared" si="36"/>
        <v>NULL</v>
      </c>
      <c r="X184" s="12" t="str">
        <f t="shared" si="37"/>
        <v>NULL</v>
      </c>
      <c r="Y184" s="12">
        <f t="shared" si="38"/>
        <v>2</v>
      </c>
      <c r="Z184" s="10">
        <f t="shared" si="39"/>
        <v>0</v>
      </c>
      <c r="AA184" s="10" t="str">
        <f t="shared" si="42"/>
        <v>KGS BS</v>
      </c>
      <c r="AB184" s="10" t="str">
        <f t="shared" si="43"/>
        <v>'KGS BS'</v>
      </c>
      <c r="AC184" s="14" t="str">
        <f t="shared" si="44"/>
        <v>'2015-01-01'</v>
      </c>
      <c r="AD184" s="10" t="str">
        <f t="shared" si="45"/>
        <v>UNION ALL SELECT NULL,'Kinder im Schatten, Verein','Verein Kinder im Schatten',NULL,NULL,NULL,2,0,'KGS BS','2015-01-01'</v>
      </c>
      <c r="AE184" s="10" t="str">
        <f t="shared" si="40"/>
        <v/>
      </c>
      <c r="AG184" s="21">
        <f t="shared" si="41"/>
        <v>179</v>
      </c>
      <c r="AH184" s="23" t="s">
        <v>8</v>
      </c>
      <c r="AJ184" s="22" t="str">
        <f t="shared" si="46"/>
        <v>UNION ALL SELECT 179,NULL,'Kinder im Schatten, Verein','Verein Kinder im Schatten',NULL,NULL,NULL,2,0,'KGS BS',NULL</v>
      </c>
      <c r="AK184" s="22" t="str">
        <f t="shared" si="47"/>
        <v/>
      </c>
    </row>
    <row r="185" spans="2:37" x14ac:dyDescent="0.25">
      <c r="B185">
        <v>180</v>
      </c>
      <c r="C185" t="s">
        <v>8</v>
      </c>
      <c r="D185" t="s">
        <v>8</v>
      </c>
      <c r="E185" t="s">
        <v>8</v>
      </c>
      <c r="F185" t="s">
        <v>367</v>
      </c>
      <c r="G185" t="s">
        <v>368</v>
      </c>
      <c r="H185" t="s">
        <v>369</v>
      </c>
      <c r="J185" s="1"/>
      <c r="K185" s="1" t="s">
        <v>680</v>
      </c>
      <c r="L185" s="1" t="s">
        <v>684</v>
      </c>
      <c r="M185" s="1" t="s">
        <v>919</v>
      </c>
      <c r="N185" t="s">
        <v>684</v>
      </c>
      <c r="O185" t="s">
        <v>919</v>
      </c>
      <c r="P185" t="s">
        <v>920</v>
      </c>
      <c r="Q185" t="s">
        <v>1076</v>
      </c>
      <c r="S185" s="12" t="str">
        <f t="shared" si="32"/>
        <v>NULL</v>
      </c>
      <c r="T185" s="12" t="str">
        <f t="shared" si="33"/>
        <v>'Kinder und Jugendliche, Stiftung für'</v>
      </c>
      <c r="U185" s="12" t="str">
        <f t="shared" si="34"/>
        <v>'Schweizerische Stiftung für Kinder und Jugendliche'</v>
      </c>
      <c r="V185" s="12" t="str">
        <f t="shared" si="35"/>
        <v>'Alle Behinderungen. Kinder bis 18 Jahre und ihre Eltern.'</v>
      </c>
      <c r="W185" s="12" t="str">
        <f t="shared" si="36"/>
        <v>NULL</v>
      </c>
      <c r="X185" s="12" t="str">
        <f t="shared" si="37"/>
        <v>NULL</v>
      </c>
      <c r="Y185" s="12">
        <f t="shared" si="38"/>
        <v>2</v>
      </c>
      <c r="Z185" s="10">
        <f t="shared" si="39"/>
        <v>1</v>
      </c>
      <c r="AA185" s="10" t="str">
        <f t="shared" si="42"/>
        <v>HS Zürich</v>
      </c>
      <c r="AB185" s="10" t="str">
        <f t="shared" si="43"/>
        <v>'HS Zürich'</v>
      </c>
      <c r="AC185" s="14" t="str">
        <f t="shared" si="44"/>
        <v>'2015-01-01'</v>
      </c>
      <c r="AD185" s="10" t="str">
        <f t="shared" si="45"/>
        <v>UNION ALL SELECT NULL,'Kinder und Jugendliche, Stiftung für','Schweizerische Stiftung für Kinder und Jugendliche','Alle Behinderungen. Kinder bis 18 Jahre und ihre Eltern.',NULL,NULL,2,1,'HS Zürich','2015-01-01'</v>
      </c>
      <c r="AE185" s="10" t="str">
        <f t="shared" si="40"/>
        <v/>
      </c>
      <c r="AG185" s="21">
        <f t="shared" si="41"/>
        <v>180</v>
      </c>
      <c r="AH185" s="23" t="s">
        <v>8</v>
      </c>
      <c r="AJ185" s="22" t="str">
        <f t="shared" si="46"/>
        <v>UNION ALL SELECT 180,NULL,'Kinder und Jugendliche, Stiftung für','Schweizerische Stiftung für Kinder und Jugendliche','Alle Behinderungen. Kinder bis 18 Jahre und ihre Eltern.',NULL,NULL,2,1,'HS Zürich',NULL</v>
      </c>
      <c r="AK185" s="22" t="str">
        <f t="shared" si="47"/>
        <v/>
      </c>
    </row>
    <row r="186" spans="2:37" x14ac:dyDescent="0.25">
      <c r="B186">
        <v>181</v>
      </c>
      <c r="C186" t="s">
        <v>8</v>
      </c>
      <c r="D186" t="s">
        <v>8</v>
      </c>
      <c r="E186" t="s">
        <v>8</v>
      </c>
      <c r="F186" t="s">
        <v>370</v>
      </c>
      <c r="G186" t="s">
        <v>371</v>
      </c>
      <c r="H186" t="s">
        <v>372</v>
      </c>
      <c r="I186" t="s">
        <v>921</v>
      </c>
      <c r="J186" s="1"/>
      <c r="K186" s="1" t="s">
        <v>680</v>
      </c>
      <c r="L186" s="1" t="s">
        <v>684</v>
      </c>
      <c r="M186" s="1" t="s">
        <v>919</v>
      </c>
      <c r="N186" t="s">
        <v>684</v>
      </c>
      <c r="O186" t="s">
        <v>919</v>
      </c>
      <c r="P186" t="s">
        <v>922</v>
      </c>
      <c r="Q186" t="s">
        <v>761</v>
      </c>
      <c r="S186" s="12" t="str">
        <f t="shared" si="32"/>
        <v>NULL</v>
      </c>
      <c r="T186" s="12" t="str">
        <f t="shared" si="33"/>
        <v>'Kirchliche Liebestätigkeit, Stiftung für'</v>
      </c>
      <c r="U186" s="12" t="str">
        <f t="shared" si="34"/>
        <v>'Stiftung für kirchliche Liebestätigkeit'</v>
      </c>
      <c r="V186" s="12" t="str">
        <f t="shared" si="35"/>
        <v>'Für Menschen mit einer Behinderung, die in einer Notlage sind. Grundsätzlich keine Einschränkungen'</v>
      </c>
      <c r="W186" s="12" t="str">
        <f t="shared" si="36"/>
        <v>'Pour les personnes handicapées qui se trouvent en difficulté. Par principe, pas de restriction.'</v>
      </c>
      <c r="X186" s="12" t="str">
        <f t="shared" si="37"/>
        <v>NULL</v>
      </c>
      <c r="Y186" s="12">
        <f t="shared" si="38"/>
        <v>2</v>
      </c>
      <c r="Z186" s="10">
        <f t="shared" si="39"/>
        <v>0</v>
      </c>
      <c r="AA186" s="10" t="str">
        <f t="shared" si="42"/>
        <v>KGS BE</v>
      </c>
      <c r="AB186" s="10" t="str">
        <f t="shared" si="43"/>
        <v>'KGS BE'</v>
      </c>
      <c r="AC186" s="14" t="str">
        <f t="shared" si="44"/>
        <v>'2015-01-01'</v>
      </c>
      <c r="AD186" s="10" t="str">
        <f t="shared" si="45"/>
        <v>UNION ALL SELECT NULL,'Kirchliche Liebestätigkeit, Stiftung für','Stiftung für kirchliche Liebestätigkeit','Für Menschen mit einer Behinderung, die in einer Notlage sind. Grundsätzlich keine Einschränkungen','Pour les personnes handicapées qui se trouvent en difficulté. Par principe, pas de restriction.',NULL,2,0,'KGS BE','2015-01-01'</v>
      </c>
      <c r="AE186" s="10" t="str">
        <f t="shared" si="40"/>
        <v/>
      </c>
      <c r="AG186" s="21">
        <f t="shared" si="41"/>
        <v>181</v>
      </c>
      <c r="AH186" s="23" t="s">
        <v>8</v>
      </c>
      <c r="AJ186" s="22" t="str">
        <f t="shared" si="46"/>
        <v>UNION ALL SELECT 181,NULL,'Kirchliche Liebestätigkeit, Stiftung für','Stiftung für kirchliche Liebestätigkeit','Für Menschen mit einer Behinderung, die in einer Notlage sind. Grundsätzlich keine Einschränkungen','Pour les personnes handicapées qui se trouvent en difficulté. Par principe, pas de restriction.',NULL,2,0,'KGS BE',NULL</v>
      </c>
      <c r="AK186" s="22" t="str">
        <f t="shared" si="47"/>
        <v/>
      </c>
    </row>
    <row r="187" spans="2:37" x14ac:dyDescent="0.25">
      <c r="B187">
        <v>182</v>
      </c>
      <c r="C187" t="s">
        <v>8</v>
      </c>
      <c r="D187" t="s">
        <v>8</v>
      </c>
      <c r="E187" t="s">
        <v>8</v>
      </c>
      <c r="F187" t="s">
        <v>373</v>
      </c>
      <c r="G187" t="s">
        <v>374</v>
      </c>
      <c r="H187" t="s">
        <v>375</v>
      </c>
      <c r="J187" s="1"/>
      <c r="K187" s="1" t="s">
        <v>680</v>
      </c>
      <c r="L187" s="1" t="s">
        <v>684</v>
      </c>
      <c r="M187" s="1" t="s">
        <v>923</v>
      </c>
      <c r="N187" t="s">
        <v>684</v>
      </c>
      <c r="O187" t="s">
        <v>923</v>
      </c>
      <c r="P187" t="s">
        <v>924</v>
      </c>
      <c r="Q187" t="s">
        <v>1076</v>
      </c>
      <c r="S187" s="12" t="str">
        <f t="shared" si="32"/>
        <v>NULL</v>
      </c>
      <c r="T187" s="12" t="str">
        <f t="shared" si="33"/>
        <v>'Kirsch Marian &amp; Zofia Stiftung'</v>
      </c>
      <c r="U187" s="12" t="str">
        <f t="shared" si="34"/>
        <v>'Marian und Zofia Kirsch Stiftung'</v>
      </c>
      <c r="V187" s="12" t="str">
        <f t="shared" si="35"/>
        <v>'Alle Behinderungen. Menschen mit polnischer Abstammung in der CH oder in Polen'</v>
      </c>
      <c r="W187" s="12" t="str">
        <f t="shared" si="36"/>
        <v>NULL</v>
      </c>
      <c r="X187" s="12" t="str">
        <f t="shared" si="37"/>
        <v>NULL</v>
      </c>
      <c r="Y187" s="12">
        <f t="shared" si="38"/>
        <v>2</v>
      </c>
      <c r="Z187" s="10">
        <f t="shared" si="39"/>
        <v>1</v>
      </c>
      <c r="AA187" s="10" t="str">
        <f t="shared" si="42"/>
        <v>HS Zürich</v>
      </c>
      <c r="AB187" s="10" t="str">
        <f t="shared" si="43"/>
        <v>'HS Zürich'</v>
      </c>
      <c r="AC187" s="14" t="str">
        <f t="shared" si="44"/>
        <v>'2015-01-01'</v>
      </c>
      <c r="AD187" s="10" t="str">
        <f t="shared" si="45"/>
        <v>UNION ALL SELECT NULL,'Kirsch Marian &amp; Zofia Stiftung','Marian und Zofia Kirsch Stiftung','Alle Behinderungen. Menschen mit polnischer Abstammung in der CH oder in Polen',NULL,NULL,2,1,'HS Zürich','2015-01-01'</v>
      </c>
      <c r="AE187" s="10" t="str">
        <f t="shared" si="40"/>
        <v/>
      </c>
      <c r="AG187" s="21">
        <f t="shared" si="41"/>
        <v>182</v>
      </c>
      <c r="AH187" s="23" t="s">
        <v>8</v>
      </c>
      <c r="AJ187" s="22" t="str">
        <f t="shared" si="46"/>
        <v>UNION ALL SELECT 182,NULL,'Kirsch Marian &amp; Zofia Stiftung','Marian und Zofia Kirsch Stiftung','Alle Behinderungen. Menschen mit polnischer Abstammung in der CH oder in Polen',NULL,NULL,2,1,'HS Zürich',NULL</v>
      </c>
      <c r="AK187" s="22" t="str">
        <f t="shared" si="47"/>
        <v/>
      </c>
    </row>
    <row r="188" spans="2:37" x14ac:dyDescent="0.25">
      <c r="B188">
        <v>183</v>
      </c>
      <c r="C188" t="s">
        <v>8</v>
      </c>
      <c r="D188" t="s">
        <v>8</v>
      </c>
      <c r="E188" t="s">
        <v>8</v>
      </c>
      <c r="F188" t="s">
        <v>376</v>
      </c>
      <c r="G188" t="s">
        <v>376</v>
      </c>
      <c r="H188" t="s">
        <v>377</v>
      </c>
      <c r="J188" s="1"/>
      <c r="K188" s="1" t="s">
        <v>680</v>
      </c>
      <c r="L188" s="1" t="s">
        <v>684</v>
      </c>
      <c r="M188" s="1" t="s">
        <v>923</v>
      </c>
      <c r="N188" t="s">
        <v>684</v>
      </c>
      <c r="O188" t="s">
        <v>923</v>
      </c>
      <c r="P188" t="s">
        <v>925</v>
      </c>
      <c r="Q188" t="s">
        <v>1076</v>
      </c>
      <c r="S188" s="12" t="str">
        <f t="shared" si="32"/>
        <v>NULL</v>
      </c>
      <c r="T188" s="12" t="str">
        <f t="shared" si="33"/>
        <v>'Kolping Stiftung'</v>
      </c>
      <c r="U188" s="12" t="str">
        <f t="shared" si="34"/>
        <v>'Kolping Stiftung'</v>
      </c>
      <c r="V188" s="12" t="str">
        <f t="shared" si="35"/>
        <v>'Einzelhilfe bei sozialen Härtefällen'</v>
      </c>
      <c r="W188" s="12" t="str">
        <f t="shared" si="36"/>
        <v>NULL</v>
      </c>
      <c r="X188" s="12" t="str">
        <f t="shared" si="37"/>
        <v>NULL</v>
      </c>
      <c r="Y188" s="12">
        <f t="shared" si="38"/>
        <v>2</v>
      </c>
      <c r="Z188" s="10">
        <f t="shared" si="39"/>
        <v>1</v>
      </c>
      <c r="AA188" s="10" t="str">
        <f t="shared" si="42"/>
        <v>HS Zürich</v>
      </c>
      <c r="AB188" s="10" t="str">
        <f t="shared" si="43"/>
        <v>'HS Zürich'</v>
      </c>
      <c r="AC188" s="14" t="str">
        <f t="shared" si="44"/>
        <v>'2015-01-01'</v>
      </c>
      <c r="AD188" s="10" t="str">
        <f t="shared" si="45"/>
        <v>UNION ALL SELECT NULL,'Kolping Stiftung','Kolping Stiftung','Einzelhilfe bei sozialen Härtefällen',NULL,NULL,2,1,'HS Zürich','2015-01-01'</v>
      </c>
      <c r="AE188" s="10" t="str">
        <f t="shared" si="40"/>
        <v/>
      </c>
      <c r="AG188" s="21">
        <f t="shared" si="41"/>
        <v>183</v>
      </c>
      <c r="AH188" s="23" t="s">
        <v>8</v>
      </c>
      <c r="AJ188" s="22" t="str">
        <f t="shared" si="46"/>
        <v>UNION ALL SELECT 183,NULL,'Kolping Stiftung','Kolping Stiftung','Einzelhilfe bei sozialen Härtefällen',NULL,NULL,2,1,'HS Zürich',NULL</v>
      </c>
      <c r="AK188" s="22" t="str">
        <f t="shared" si="47"/>
        <v/>
      </c>
    </row>
    <row r="189" spans="2:37" x14ac:dyDescent="0.25">
      <c r="B189">
        <v>184</v>
      </c>
      <c r="C189" t="s">
        <v>8</v>
      </c>
      <c r="D189" t="s">
        <v>8</v>
      </c>
      <c r="E189" t="s">
        <v>8</v>
      </c>
      <c r="F189" t="s">
        <v>378</v>
      </c>
      <c r="G189" t="s">
        <v>378</v>
      </c>
      <c r="I189" t="s">
        <v>8</v>
      </c>
      <c r="J189" s="1" t="s">
        <v>8</v>
      </c>
      <c r="K189" s="1" t="s">
        <v>680</v>
      </c>
      <c r="L189" s="1" t="s">
        <v>684</v>
      </c>
      <c r="M189" s="1" t="s">
        <v>926</v>
      </c>
      <c r="N189" t="s">
        <v>684</v>
      </c>
      <c r="O189" t="s">
        <v>926</v>
      </c>
      <c r="P189" t="s">
        <v>927</v>
      </c>
      <c r="Q189" t="s">
        <v>754</v>
      </c>
      <c r="S189" s="12" t="str">
        <f t="shared" si="32"/>
        <v>NULL</v>
      </c>
      <c r="T189" s="12" t="str">
        <f t="shared" si="33"/>
        <v>'Kommission für Mütterferien Katholischer Frauenbund Basel-Stadt'</v>
      </c>
      <c r="U189" s="12" t="str">
        <f t="shared" si="34"/>
        <v>'Kommission für Mütterferien Katholischer Frauenbund Basel-Stadt'</v>
      </c>
      <c r="V189" s="12" t="str">
        <f t="shared" si="35"/>
        <v>NULL</v>
      </c>
      <c r="W189" s="12" t="str">
        <f t="shared" si="36"/>
        <v>NULL</v>
      </c>
      <c r="X189" s="12" t="str">
        <f t="shared" si="37"/>
        <v>NULL</v>
      </c>
      <c r="Y189" s="12">
        <f t="shared" si="38"/>
        <v>2</v>
      </c>
      <c r="Z189" s="10">
        <f t="shared" si="39"/>
        <v>0</v>
      </c>
      <c r="AA189" s="10" t="str">
        <f t="shared" si="42"/>
        <v>KGS BS</v>
      </c>
      <c r="AB189" s="10" t="str">
        <f t="shared" si="43"/>
        <v>'KGS BS'</v>
      </c>
      <c r="AC189" s="14" t="str">
        <f t="shared" si="44"/>
        <v>'2015-01-01'</v>
      </c>
      <c r="AD189" s="10" t="str">
        <f t="shared" si="45"/>
        <v>UNION ALL SELECT NULL,'Kommission für Mütterferien Katholischer Frauenbund Basel-Stadt','Kommission für Mütterferien Katholischer Frauenbund Basel-Stadt',NULL,NULL,NULL,2,0,'KGS BS','2015-01-01'</v>
      </c>
      <c r="AE189" s="10" t="str">
        <f t="shared" si="40"/>
        <v/>
      </c>
      <c r="AG189" s="21">
        <f t="shared" si="41"/>
        <v>184</v>
      </c>
      <c r="AH189" s="23" t="s">
        <v>8</v>
      </c>
      <c r="AJ189" s="22" t="str">
        <f t="shared" si="46"/>
        <v>UNION ALL SELECT 184,NULL,'Kommission für Mütterferien Katholischer Frauenbund Basel-Stadt','Kommission für Mütterferien Katholischer Frauenbund Basel-Stadt',NULL,NULL,NULL,2,0,'KGS BS',NULL</v>
      </c>
      <c r="AK189" s="22" t="str">
        <f t="shared" si="47"/>
        <v/>
      </c>
    </row>
    <row r="190" spans="2:37" x14ac:dyDescent="0.25">
      <c r="B190">
        <v>185</v>
      </c>
      <c r="C190" t="s">
        <v>8</v>
      </c>
      <c r="D190" t="s">
        <v>8</v>
      </c>
      <c r="E190" t="s">
        <v>8</v>
      </c>
      <c r="F190" t="s">
        <v>379</v>
      </c>
      <c r="G190" t="s">
        <v>379</v>
      </c>
      <c r="I190" t="s">
        <v>8</v>
      </c>
      <c r="J190" s="1" t="s">
        <v>8</v>
      </c>
      <c r="K190" s="1" t="s">
        <v>680</v>
      </c>
      <c r="L190" s="1" t="s">
        <v>684</v>
      </c>
      <c r="M190" s="1" t="s">
        <v>926</v>
      </c>
      <c r="N190" t="s">
        <v>684</v>
      </c>
      <c r="O190" t="s">
        <v>926</v>
      </c>
      <c r="P190" t="s">
        <v>928</v>
      </c>
      <c r="Q190" t="s">
        <v>754</v>
      </c>
      <c r="S190" s="12" t="str">
        <f t="shared" si="32"/>
        <v>NULL</v>
      </c>
      <c r="T190" s="12" t="str">
        <f t="shared" si="33"/>
        <v>'Kommission zur Mitfinanzierung von Erziehungshilfen, ggg Basel'</v>
      </c>
      <c r="U190" s="12" t="str">
        <f t="shared" si="34"/>
        <v>'Kommission zur Mitfinanzierung von Erziehungshilfen, ggg Basel'</v>
      </c>
      <c r="V190" s="12" t="str">
        <f t="shared" si="35"/>
        <v>NULL</v>
      </c>
      <c r="W190" s="12" t="str">
        <f t="shared" si="36"/>
        <v>NULL</v>
      </c>
      <c r="X190" s="12" t="str">
        <f t="shared" si="37"/>
        <v>NULL</v>
      </c>
      <c r="Y190" s="12">
        <f t="shared" si="38"/>
        <v>2</v>
      </c>
      <c r="Z190" s="10">
        <f t="shared" si="39"/>
        <v>0</v>
      </c>
      <c r="AA190" s="10" t="str">
        <f t="shared" si="42"/>
        <v>KGS BS</v>
      </c>
      <c r="AB190" s="10" t="str">
        <f t="shared" si="43"/>
        <v>'KGS BS'</v>
      </c>
      <c r="AC190" s="14" t="str">
        <f t="shared" si="44"/>
        <v>'2015-01-01'</v>
      </c>
      <c r="AD190" s="10" t="str">
        <f t="shared" si="45"/>
        <v>UNION ALL SELECT NULL,'Kommission zur Mitfinanzierung von Erziehungshilfen, ggg Basel','Kommission zur Mitfinanzierung von Erziehungshilfen, ggg Basel',NULL,NULL,NULL,2,0,'KGS BS','2015-01-01'</v>
      </c>
      <c r="AE190" s="10" t="str">
        <f t="shared" si="40"/>
        <v/>
      </c>
      <c r="AG190" s="21">
        <f t="shared" si="41"/>
        <v>185</v>
      </c>
      <c r="AH190" s="23" t="s">
        <v>8</v>
      </c>
      <c r="AJ190" s="22" t="str">
        <f t="shared" si="46"/>
        <v>UNION ALL SELECT 185,NULL,'Kommission zur Mitfinanzierung von Erziehungshilfen, ggg Basel','Kommission zur Mitfinanzierung von Erziehungshilfen, ggg Basel',NULL,NULL,NULL,2,0,'KGS BS',NULL</v>
      </c>
      <c r="AK190" s="22" t="str">
        <f t="shared" si="47"/>
        <v/>
      </c>
    </row>
    <row r="191" spans="2:37" x14ac:dyDescent="0.25">
      <c r="B191">
        <v>186</v>
      </c>
      <c r="C191" t="s">
        <v>8</v>
      </c>
      <c r="D191" t="s">
        <v>8</v>
      </c>
      <c r="E191" t="s">
        <v>8</v>
      </c>
      <c r="F191" t="s">
        <v>380</v>
      </c>
      <c r="G191" t="s">
        <v>381</v>
      </c>
      <c r="H191" t="s">
        <v>382</v>
      </c>
      <c r="J191" s="1"/>
      <c r="K191" s="1" t="s">
        <v>680</v>
      </c>
      <c r="L191" s="1" t="s">
        <v>684</v>
      </c>
      <c r="M191" s="1" t="s">
        <v>929</v>
      </c>
      <c r="N191" t="s">
        <v>684</v>
      </c>
      <c r="O191" t="s">
        <v>929</v>
      </c>
      <c r="P191" t="s">
        <v>930</v>
      </c>
      <c r="Q191" t="s">
        <v>754</v>
      </c>
      <c r="S191" s="12" t="str">
        <f t="shared" si="32"/>
        <v>NULL</v>
      </c>
      <c r="T191" s="12" t="str">
        <f t="shared" si="33"/>
        <v>'kranke Kinder in Basel, Stiftung für'</v>
      </c>
      <c r="U191" s="12" t="str">
        <f t="shared" si="34"/>
        <v>'Stiftung für kranke Kinder in Basel'</v>
      </c>
      <c r="V191" s="12" t="str">
        <f t="shared" si="35"/>
        <v>'Kranken Kindern, wohnhaft in Basel und Umgebung, zur Heilung zu verhelfen und ihnen ärztliche Hilfe und leibliche und geistige Pflege zu gewähren.'</v>
      </c>
      <c r="W191" s="12" t="str">
        <f t="shared" si="36"/>
        <v>NULL</v>
      </c>
      <c r="X191" s="12" t="str">
        <f t="shared" si="37"/>
        <v>NULL</v>
      </c>
      <c r="Y191" s="12">
        <f t="shared" si="38"/>
        <v>2</v>
      </c>
      <c r="Z191" s="10">
        <f t="shared" si="39"/>
        <v>0</v>
      </c>
      <c r="AA191" s="10" t="str">
        <f t="shared" si="42"/>
        <v>KGS BS</v>
      </c>
      <c r="AB191" s="10" t="str">
        <f t="shared" si="43"/>
        <v>'KGS BS'</v>
      </c>
      <c r="AC191" s="14" t="str">
        <f t="shared" si="44"/>
        <v>'2015-01-01'</v>
      </c>
      <c r="AD191" s="10" t="str">
        <f t="shared" si="45"/>
        <v>UNION ALL SELECT NULL,'kranke Kinder in Basel, Stiftung für','Stiftung für kranke Kinder in Basel','Kranken Kindern, wohnhaft in Basel und Umgebung, zur Heilung zu verhelfen und ihnen ärztliche Hilfe und leibliche und geistige Pflege zu gewähren.',NULL,NULL,2,0,'KGS BS','2015-01-01'</v>
      </c>
      <c r="AE191" s="10" t="str">
        <f t="shared" si="40"/>
        <v/>
      </c>
      <c r="AG191" s="21">
        <f t="shared" si="41"/>
        <v>186</v>
      </c>
      <c r="AH191" s="23" t="s">
        <v>8</v>
      </c>
      <c r="AJ191" s="22" t="str">
        <f t="shared" si="46"/>
        <v>UNION ALL SELECT 186,NULL,'kranke Kinder in Basel, Stiftung für','Stiftung für kranke Kinder in Basel','Kranken Kindern, wohnhaft in Basel und Umgebung, zur Heilung zu verhelfen und ihnen ärztliche Hilfe und leibliche und geistige Pflege zu gewähren.',NULL,NULL,2,0,'KGS BS',NULL</v>
      </c>
      <c r="AK191" s="22" t="str">
        <f t="shared" si="47"/>
        <v/>
      </c>
    </row>
    <row r="192" spans="2:37" x14ac:dyDescent="0.25">
      <c r="B192">
        <v>187</v>
      </c>
      <c r="C192" t="s">
        <v>8</v>
      </c>
      <c r="D192" t="s">
        <v>8</v>
      </c>
      <c r="E192" t="s">
        <v>8</v>
      </c>
      <c r="F192" t="s">
        <v>383</v>
      </c>
      <c r="G192" t="s">
        <v>384</v>
      </c>
      <c r="H192" t="s">
        <v>385</v>
      </c>
      <c r="J192" s="1"/>
      <c r="K192" s="1" t="s">
        <v>680</v>
      </c>
      <c r="L192" s="1" t="s">
        <v>684</v>
      </c>
      <c r="M192" s="1" t="s">
        <v>929</v>
      </c>
      <c r="N192" t="s">
        <v>684</v>
      </c>
      <c r="O192" t="s">
        <v>929</v>
      </c>
      <c r="P192" t="s">
        <v>931</v>
      </c>
      <c r="Q192" t="s">
        <v>1076</v>
      </c>
      <c r="S192" s="12" t="str">
        <f t="shared" si="32"/>
        <v>NULL</v>
      </c>
      <c r="T192" s="12" t="str">
        <f t="shared" si="33"/>
        <v>'Krebsliga, regionale Organisation'</v>
      </c>
      <c r="U192" s="12" t="str">
        <f t="shared" si="34"/>
        <v>'Regionale Krebsliga'</v>
      </c>
      <c r="V192" s="12" t="str">
        <f t="shared" si="35"/>
        <v>'Nur für Krebspatienten'</v>
      </c>
      <c r="W192" s="12" t="str">
        <f t="shared" si="36"/>
        <v>NULL</v>
      </c>
      <c r="X192" s="12" t="str">
        <f t="shared" si="37"/>
        <v>NULL</v>
      </c>
      <c r="Y192" s="12">
        <f t="shared" si="38"/>
        <v>2</v>
      </c>
      <c r="Z192" s="10">
        <f t="shared" si="39"/>
        <v>1</v>
      </c>
      <c r="AA192" s="10" t="str">
        <f t="shared" si="42"/>
        <v>HS Zürich</v>
      </c>
      <c r="AB192" s="10" t="str">
        <f t="shared" si="43"/>
        <v>'HS Zürich'</v>
      </c>
      <c r="AC192" s="14" t="str">
        <f t="shared" si="44"/>
        <v>'2015-01-01'</v>
      </c>
      <c r="AD192" s="10" t="str">
        <f t="shared" si="45"/>
        <v>UNION ALL SELECT NULL,'Krebsliga, regionale Organisation','Regionale Krebsliga','Nur für Krebspatienten',NULL,NULL,2,1,'HS Zürich','2015-01-01'</v>
      </c>
      <c r="AE192" s="10" t="str">
        <f t="shared" si="40"/>
        <v/>
      </c>
      <c r="AG192" s="21">
        <f t="shared" si="41"/>
        <v>187</v>
      </c>
      <c r="AH192" s="23" t="s">
        <v>8</v>
      </c>
      <c r="AJ192" s="22" t="str">
        <f t="shared" si="46"/>
        <v>UNION ALL SELECT 187,NULL,'Krebsliga, regionale Organisation','Regionale Krebsliga','Nur für Krebspatienten',NULL,NULL,2,1,'HS Zürich',NULL</v>
      </c>
      <c r="AK192" s="22" t="str">
        <f t="shared" si="47"/>
        <v/>
      </c>
    </row>
    <row r="193" spans="2:37" x14ac:dyDescent="0.25">
      <c r="B193">
        <v>188</v>
      </c>
      <c r="C193" t="s">
        <v>8</v>
      </c>
      <c r="D193" t="s">
        <v>8</v>
      </c>
      <c r="E193" t="s">
        <v>8</v>
      </c>
      <c r="F193" t="s">
        <v>386</v>
      </c>
      <c r="G193" t="s">
        <v>386</v>
      </c>
      <c r="I193" t="s">
        <v>8</v>
      </c>
      <c r="J193" s="1" t="s">
        <v>8</v>
      </c>
      <c r="K193" s="1" t="s">
        <v>680</v>
      </c>
      <c r="L193" s="1" t="s">
        <v>684</v>
      </c>
      <c r="M193" s="1" t="s">
        <v>929</v>
      </c>
      <c r="N193" t="s">
        <v>684</v>
      </c>
      <c r="O193" t="s">
        <v>929</v>
      </c>
      <c r="P193" t="s">
        <v>932</v>
      </c>
      <c r="Q193" t="s">
        <v>754</v>
      </c>
      <c r="S193" s="12" t="str">
        <f t="shared" si="32"/>
        <v>NULL</v>
      </c>
      <c r="T193" s="12" t="str">
        <f t="shared" si="33"/>
        <v>'Kunigunde + Heinrich Stiftung'</v>
      </c>
      <c r="U193" s="12" t="str">
        <f t="shared" si="34"/>
        <v>'Kunigunde + Heinrich Stiftung'</v>
      </c>
      <c r="V193" s="12" t="str">
        <f t="shared" si="35"/>
        <v>NULL</v>
      </c>
      <c r="W193" s="12" t="str">
        <f t="shared" si="36"/>
        <v>NULL</v>
      </c>
      <c r="X193" s="12" t="str">
        <f t="shared" si="37"/>
        <v>NULL</v>
      </c>
      <c r="Y193" s="12">
        <f t="shared" si="38"/>
        <v>2</v>
      </c>
      <c r="Z193" s="10">
        <f t="shared" si="39"/>
        <v>0</v>
      </c>
      <c r="AA193" s="10" t="str">
        <f t="shared" si="42"/>
        <v>KGS BS</v>
      </c>
      <c r="AB193" s="10" t="str">
        <f t="shared" si="43"/>
        <v>'KGS BS'</v>
      </c>
      <c r="AC193" s="14" t="str">
        <f t="shared" si="44"/>
        <v>'2015-01-01'</v>
      </c>
      <c r="AD193" s="10" t="str">
        <f t="shared" si="45"/>
        <v>UNION ALL SELECT NULL,'Kunigunde + Heinrich Stiftung','Kunigunde + Heinrich Stiftung',NULL,NULL,NULL,2,0,'KGS BS','2015-01-01'</v>
      </c>
      <c r="AE193" s="10" t="str">
        <f t="shared" si="40"/>
        <v/>
      </c>
      <c r="AG193" s="21">
        <f t="shared" si="41"/>
        <v>188</v>
      </c>
      <c r="AH193" s="23" t="s">
        <v>8</v>
      </c>
      <c r="AJ193" s="22" t="str">
        <f t="shared" si="46"/>
        <v>UNION ALL SELECT 188,NULL,'Kunigunde + Heinrich Stiftung','Kunigunde + Heinrich Stiftung',NULL,NULL,NULL,2,0,'KGS BS',NULL</v>
      </c>
      <c r="AK193" s="22" t="str">
        <f t="shared" si="47"/>
        <v/>
      </c>
    </row>
    <row r="194" spans="2:37" x14ac:dyDescent="0.25">
      <c r="B194">
        <v>189</v>
      </c>
      <c r="C194" t="s">
        <v>8</v>
      </c>
      <c r="D194" t="s">
        <v>8</v>
      </c>
      <c r="E194" t="s">
        <v>8</v>
      </c>
      <c r="F194" t="s">
        <v>387</v>
      </c>
      <c r="G194" t="s">
        <v>388</v>
      </c>
      <c r="H194" t="s">
        <v>389</v>
      </c>
      <c r="J194" s="1"/>
      <c r="K194" s="1" t="s">
        <v>680</v>
      </c>
      <c r="L194" s="1" t="s">
        <v>684</v>
      </c>
      <c r="M194" s="1" t="s">
        <v>933</v>
      </c>
      <c r="N194" t="s">
        <v>684</v>
      </c>
      <c r="O194" t="s">
        <v>933</v>
      </c>
      <c r="P194" t="s">
        <v>934</v>
      </c>
      <c r="Q194" t="s">
        <v>1076</v>
      </c>
      <c r="S194" s="12" t="str">
        <f t="shared" ref="S194:S257" si="48">IF(C194="NULL","NULL",CONCATENATE("'",C194,"'"))</f>
        <v>NULL</v>
      </c>
      <c r="T194" s="12" t="str">
        <f t="shared" ref="T194:T257" si="49">IF(F194="NULL","NULL",CONCATENATE("'",SUBSTITUTE(F194,"'","''"),"'"))</f>
        <v>'Ledermann Stiftung, Peter'</v>
      </c>
      <c r="U194" s="12" t="str">
        <f t="shared" ref="U194:U257" si="50">IF(G194="NULL","NULL",CONCATENATE("'",SUBSTITUTE(G194,"'","''"),"'"))</f>
        <v>'Stiftung Peter Ledermann'</v>
      </c>
      <c r="V194" s="12" t="str">
        <f t="shared" ref="V194:V257" si="51">IF(OR(H194="NULL", H194=""),"NULL",CONCATENATE("'",SUBSTITUTE(H194,"'","''"),"'"))</f>
        <v>'Personen im In- und Ausland, die durch Krankheit, Krieg, Naturkatastrophen, Unfall, Epidemien und dergleichen in finanzielle Not geraten sind. Keine Ausbildungsbeiträge.'</v>
      </c>
      <c r="W194" s="12" t="str">
        <f t="shared" ref="W194:W257" si="52">IF(OR(I194="NULL", I194=""),"NULL",CONCATENATE("'",SUBSTITUTE(I194,"'","''"),"'"))</f>
        <v>NULL</v>
      </c>
      <c r="X194" s="12" t="str">
        <f t="shared" ref="X194:X257" si="53">IF(OR(J194="NULL", J194=""),"NULL",CONCATENATE("'",SUBSTITUTE(J194,"'","''"),"'"))</f>
        <v>NULL</v>
      </c>
      <c r="Y194" s="12">
        <f t="shared" ref="Y194:Y257" si="54">IF(K194="Intern",1,IF(K194="Extern",2,"NULL"))</f>
        <v>2</v>
      </c>
      <c r="Z194" s="10">
        <f t="shared" ref="Z194:Z257" si="55">IF(IFERROR(SEARCH("ganze Schweiz",Q194),-1)&gt;=0,1,0)</f>
        <v>1</v>
      </c>
      <c r="AA194" s="10" t="str">
        <f t="shared" si="42"/>
        <v>HS Zürich</v>
      </c>
      <c r="AB194" s="10" t="str">
        <f t="shared" si="43"/>
        <v>'HS Zürich'</v>
      </c>
      <c r="AC194" s="14" t="str">
        <f t="shared" si="44"/>
        <v>'2015-01-01'</v>
      </c>
      <c r="AD194" s="10" t="str">
        <f t="shared" si="45"/>
        <v>UNION ALL SELECT NULL,'Ledermann Stiftung, Peter','Stiftung Peter Ledermann','Personen im In- und Ausland, die durch Krankheit, Krieg, Naturkatastrophen, Unfall, Epidemien und dergleichen in finanzielle Not geraten sind. Keine Ausbildungsbeiträge.',NULL,NULL,2,1,'HS Zürich','2015-01-01'</v>
      </c>
      <c r="AE194" s="10" t="str">
        <f t="shared" ref="AE194:AE257" si="56">IF(B194="",AD194,"")</f>
        <v/>
      </c>
      <c r="AG194" s="21">
        <f t="shared" ref="AG194:AG257" si="57">IF(B194&lt;&gt;"",B194,"")</f>
        <v>189</v>
      </c>
      <c r="AH194" s="23" t="s">
        <v>8</v>
      </c>
      <c r="AJ194" s="22" t="str">
        <f t="shared" si="46"/>
        <v>UNION ALL SELECT 189,NULL,'Ledermann Stiftung, Peter','Stiftung Peter Ledermann','Personen im In- und Ausland, die durch Krankheit, Krieg, Naturkatastrophen, Unfall, Epidemien und dergleichen in finanzielle Not geraten sind. Keine Ausbildungsbeiträge.',NULL,NULL,2,1,'HS Zürich',NULL</v>
      </c>
      <c r="AK194" s="22" t="str">
        <f t="shared" si="47"/>
        <v/>
      </c>
    </row>
    <row r="195" spans="2:37" x14ac:dyDescent="0.25">
      <c r="B195">
        <v>190</v>
      </c>
      <c r="C195" t="s">
        <v>8</v>
      </c>
      <c r="D195" t="s">
        <v>8</v>
      </c>
      <c r="E195" t="s">
        <v>8</v>
      </c>
      <c r="F195" t="s">
        <v>390</v>
      </c>
      <c r="G195" t="s">
        <v>391</v>
      </c>
      <c r="H195" t="s">
        <v>392</v>
      </c>
      <c r="J195" s="1"/>
      <c r="K195" s="1" t="s">
        <v>680</v>
      </c>
      <c r="L195" s="1" t="s">
        <v>684</v>
      </c>
      <c r="M195" s="1" t="s">
        <v>935</v>
      </c>
      <c r="N195" t="s">
        <v>684</v>
      </c>
      <c r="O195" t="s">
        <v>935</v>
      </c>
      <c r="P195" t="s">
        <v>936</v>
      </c>
      <c r="Q195" t="s">
        <v>738</v>
      </c>
      <c r="S195" s="12" t="str">
        <f t="shared" si="48"/>
        <v>NULL</v>
      </c>
      <c r="T195" s="12" t="str">
        <f t="shared" si="49"/>
        <v>'Lienhard-Hunger, Stiftung, Ernst und Reta'</v>
      </c>
      <c r="U195" s="12" t="str">
        <f t="shared" si="50"/>
        <v>'Stiftung Ernst und Reta Lienhard-Hunger'</v>
      </c>
      <c r="V195" s="12" t="str">
        <f t="shared" si="51"/>
        <v>'Für Einzelpers. und Familien. Stiftung ist im christl. Sinne tätig, weshalb die Gesuche über die Landeskirchen behandelt werden.'</v>
      </c>
      <c r="W195" s="12" t="str">
        <f t="shared" si="52"/>
        <v>NULL</v>
      </c>
      <c r="X195" s="12" t="str">
        <f t="shared" si="53"/>
        <v>NULL</v>
      </c>
      <c r="Y195" s="12">
        <f t="shared" si="54"/>
        <v>2</v>
      </c>
      <c r="Z195" s="10">
        <f t="shared" si="55"/>
        <v>0</v>
      </c>
      <c r="AA195" s="10" t="str">
        <f t="shared" ref="AA195:AA258" si="58">SUBSTITUTE(Q195, "ganze Schweiz","HS Zürich")</f>
        <v>KGS GR</v>
      </c>
      <c r="AB195" s="10" t="str">
        <f t="shared" ref="AB195:AB258" si="59">IF(AA195="","NULL",CONCATENATE("'",SUBSTITUTE(AA195,",",","),"'"))</f>
        <v>'KGS GR'</v>
      </c>
      <c r="AC195" s="14" t="str">
        <f t="shared" ref="AC195:AC258" si="60">"'2015-01-01'"</f>
        <v>'2015-01-01'</v>
      </c>
      <c r="AD195" s="10" t="str">
        <f t="shared" ref="AD195:AD258" si="61">CONCATENATE("UNION ALL SELECT ",S195,",",T195,",",U195,",",V195,",",W195,",",X195,",",Y195,",",Z195,",",AB195,",",AC195)</f>
        <v>UNION ALL SELECT NULL,'Lienhard-Hunger, Stiftung, Ernst und Reta','Stiftung Ernst und Reta Lienhard-Hunger','Für Einzelpers. und Familien. Stiftung ist im christl. Sinne tätig, weshalb die Gesuche über die Landeskirchen behandelt werden.',NULL,NULL,2,0,'KGS GR','2015-01-01'</v>
      </c>
      <c r="AE195" s="10" t="str">
        <f t="shared" si="56"/>
        <v/>
      </c>
      <c r="AG195" s="21">
        <f t="shared" si="57"/>
        <v>190</v>
      </c>
      <c r="AH195" s="23" t="s">
        <v>8</v>
      </c>
      <c r="AJ195" s="22" t="str">
        <f t="shared" ref="AJ195:AJ258" si="62">CONCATENATE("UNION ALL SELECT ",AG195,",",S195,",",T195,",",U195,",",V195,",",W195,",",X195,",",Y195,",",Z195,",",AB195,",",AH195)</f>
        <v>UNION ALL SELECT 190,NULL,'Lienhard-Hunger, Stiftung, Ernst und Reta','Stiftung Ernst und Reta Lienhard-Hunger','Für Einzelpers. und Familien. Stiftung ist im christl. Sinne tätig, weshalb die Gesuche über die Landeskirchen behandelt werden.',NULL,NULL,2,0,'KGS GR',NULL</v>
      </c>
      <c r="AK195" s="22" t="str">
        <f t="shared" ref="AK195:AK258" si="63">IF(AI195=1,AJ195,"")</f>
        <v/>
      </c>
    </row>
    <row r="196" spans="2:37" x14ac:dyDescent="0.25">
      <c r="B196">
        <v>191</v>
      </c>
      <c r="C196" t="s">
        <v>8</v>
      </c>
      <c r="D196" t="s">
        <v>8</v>
      </c>
      <c r="E196" t="s">
        <v>8</v>
      </c>
      <c r="F196" t="s">
        <v>393</v>
      </c>
      <c r="G196" t="s">
        <v>393</v>
      </c>
      <c r="H196" t="s">
        <v>394</v>
      </c>
      <c r="J196" s="1"/>
      <c r="K196" s="1" t="s">
        <v>680</v>
      </c>
      <c r="L196" s="1" t="s">
        <v>684</v>
      </c>
      <c r="M196" s="1" t="s">
        <v>935</v>
      </c>
      <c r="N196" t="s">
        <v>684</v>
      </c>
      <c r="O196" t="s">
        <v>935</v>
      </c>
      <c r="P196" t="s">
        <v>937</v>
      </c>
      <c r="Q196" t="s">
        <v>1076</v>
      </c>
      <c r="S196" s="12" t="str">
        <f t="shared" si="48"/>
        <v>NULL</v>
      </c>
      <c r="T196" s="12" t="str">
        <f t="shared" si="49"/>
        <v>'Lions Club'</v>
      </c>
      <c r="U196" s="12" t="str">
        <f t="shared" si="50"/>
        <v>'Lions Club'</v>
      </c>
      <c r="V196" s="12" t="str">
        <f t="shared" si="51"/>
        <v>'Alle Behinderungen. Sich an die zuständige Regionalstelle wenden. Regional unterschiedliche Leistungen.'</v>
      </c>
      <c r="W196" s="12" t="str">
        <f t="shared" si="52"/>
        <v>NULL</v>
      </c>
      <c r="X196" s="12" t="str">
        <f t="shared" si="53"/>
        <v>NULL</v>
      </c>
      <c r="Y196" s="12">
        <f t="shared" si="54"/>
        <v>2</v>
      </c>
      <c r="Z196" s="10">
        <f t="shared" si="55"/>
        <v>1</v>
      </c>
      <c r="AA196" s="10" t="str">
        <f t="shared" si="58"/>
        <v>HS Zürich</v>
      </c>
      <c r="AB196" s="10" t="str">
        <f t="shared" si="59"/>
        <v>'HS Zürich'</v>
      </c>
      <c r="AC196" s="14" t="str">
        <f t="shared" si="60"/>
        <v>'2015-01-01'</v>
      </c>
      <c r="AD196" s="10" t="str">
        <f t="shared" si="61"/>
        <v>UNION ALL SELECT NULL,'Lions Club','Lions Club','Alle Behinderungen. Sich an die zuständige Regionalstelle wenden. Regional unterschiedliche Leistungen.',NULL,NULL,2,1,'HS Zürich','2015-01-01'</v>
      </c>
      <c r="AE196" s="10" t="str">
        <f t="shared" si="56"/>
        <v/>
      </c>
      <c r="AG196" s="21">
        <f t="shared" si="57"/>
        <v>191</v>
      </c>
      <c r="AH196" s="23" t="s">
        <v>8</v>
      </c>
      <c r="AJ196" s="22" t="str">
        <f t="shared" si="62"/>
        <v>UNION ALL SELECT 191,NULL,'Lions Club','Lions Club','Alle Behinderungen. Sich an die zuständige Regionalstelle wenden. Regional unterschiedliche Leistungen.',NULL,NULL,2,1,'HS Zürich',NULL</v>
      </c>
      <c r="AK196" s="22" t="str">
        <f t="shared" si="63"/>
        <v/>
      </c>
    </row>
    <row r="197" spans="2:37" x14ac:dyDescent="0.25">
      <c r="B197">
        <v>192</v>
      </c>
      <c r="C197" t="s">
        <v>8</v>
      </c>
      <c r="D197" t="s">
        <v>8</v>
      </c>
      <c r="E197" t="s">
        <v>8</v>
      </c>
      <c r="F197" t="s">
        <v>395</v>
      </c>
      <c r="G197" t="s">
        <v>395</v>
      </c>
      <c r="H197" t="s">
        <v>396</v>
      </c>
      <c r="J197" s="1"/>
      <c r="K197" s="1" t="s">
        <v>680</v>
      </c>
      <c r="L197" s="1" t="s">
        <v>684</v>
      </c>
      <c r="M197" s="1">
        <v>41180.825648148151</v>
      </c>
      <c r="N197" t="s">
        <v>684</v>
      </c>
      <c r="O197" s="1">
        <v>41180.825648148151</v>
      </c>
      <c r="P197" t="s">
        <v>938</v>
      </c>
      <c r="Q197" t="s">
        <v>761</v>
      </c>
      <c r="S197" s="12" t="str">
        <f t="shared" si="48"/>
        <v>NULL</v>
      </c>
      <c r="T197" s="12" t="str">
        <f t="shared" si="49"/>
        <v>'LOBAG'</v>
      </c>
      <c r="U197" s="12" t="str">
        <f t="shared" si="50"/>
        <v>'LOBAG'</v>
      </c>
      <c r="V197" s="12" t="str">
        <f t="shared" si="51"/>
        <v>'Unterstützung aller Bauern (mit Vorteil Mitglied der LOBAG), die in einer Notlage sind. Starthilfe auch möglich. Bauer muss das Gesuch immer selber stellen.'</v>
      </c>
      <c r="W197" s="12" t="str">
        <f t="shared" si="52"/>
        <v>NULL</v>
      </c>
      <c r="X197" s="12" t="str">
        <f t="shared" si="53"/>
        <v>NULL</v>
      </c>
      <c r="Y197" s="12">
        <f t="shared" si="54"/>
        <v>2</v>
      </c>
      <c r="Z197" s="10">
        <f t="shared" si="55"/>
        <v>0</v>
      </c>
      <c r="AA197" s="10" t="str">
        <f t="shared" si="58"/>
        <v>KGS BE</v>
      </c>
      <c r="AB197" s="10" t="str">
        <f t="shared" si="59"/>
        <v>'KGS BE'</v>
      </c>
      <c r="AC197" s="14" t="str">
        <f t="shared" si="60"/>
        <v>'2015-01-01'</v>
      </c>
      <c r="AD197" s="10" t="str">
        <f t="shared" si="61"/>
        <v>UNION ALL SELECT NULL,'LOBAG','LOBAG','Unterstützung aller Bauern (mit Vorteil Mitglied der LOBAG), die in einer Notlage sind. Starthilfe auch möglich. Bauer muss das Gesuch immer selber stellen.',NULL,NULL,2,0,'KGS BE','2015-01-01'</v>
      </c>
      <c r="AE197" s="10" t="str">
        <f t="shared" si="56"/>
        <v/>
      </c>
      <c r="AG197" s="21">
        <f t="shared" si="57"/>
        <v>192</v>
      </c>
      <c r="AH197" s="23" t="s">
        <v>8</v>
      </c>
      <c r="AJ197" s="22" t="str">
        <f t="shared" si="62"/>
        <v>UNION ALL SELECT 192,NULL,'LOBAG','LOBAG','Unterstützung aller Bauern (mit Vorteil Mitglied der LOBAG), die in einer Notlage sind. Starthilfe auch möglich. Bauer muss das Gesuch immer selber stellen.',NULL,NULL,2,0,'KGS BE',NULL</v>
      </c>
      <c r="AK197" s="22" t="str">
        <f t="shared" si="63"/>
        <v/>
      </c>
    </row>
    <row r="198" spans="2:37" x14ac:dyDescent="0.25">
      <c r="B198">
        <v>193</v>
      </c>
      <c r="C198" t="s">
        <v>8</v>
      </c>
      <c r="D198" t="s">
        <v>8</v>
      </c>
      <c r="E198" t="s">
        <v>8</v>
      </c>
      <c r="F198" t="s">
        <v>397</v>
      </c>
      <c r="G198" t="s">
        <v>398</v>
      </c>
      <c r="I198" t="s">
        <v>939</v>
      </c>
      <c r="J198" s="1"/>
      <c r="K198" s="1" t="s">
        <v>680</v>
      </c>
      <c r="L198" s="1" t="s">
        <v>684</v>
      </c>
      <c r="M198" s="1">
        <v>41180.825648148151</v>
      </c>
      <c r="N198" t="s">
        <v>684</v>
      </c>
      <c r="O198" s="1">
        <v>41180.825648148151</v>
      </c>
      <c r="P198" t="s">
        <v>940</v>
      </c>
      <c r="Q198" t="s">
        <v>1076</v>
      </c>
      <c r="S198" s="12" t="str">
        <f t="shared" si="48"/>
        <v>NULL</v>
      </c>
      <c r="T198" s="12" t="str">
        <f t="shared" si="49"/>
        <v>'Lord Michelham of Hellingly, fondation'</v>
      </c>
      <c r="U198" s="12" t="str">
        <f t="shared" si="50"/>
        <v>'Fondation Lord Michelham of Hellingly'</v>
      </c>
      <c r="V198" s="12" t="str">
        <f t="shared" si="51"/>
        <v>NULL</v>
      </c>
      <c r="W198" s="12" t="str">
        <f t="shared" si="52"/>
        <v>'aide à la vieillesse dans le besoin et aux personnes handicapées; aide à la formation et à la recherche en matière technologique, dans tous les secteurs de l''économie, de manière à assister les efforts de développement des pays sous-développés'</v>
      </c>
      <c r="X198" s="12" t="str">
        <f t="shared" si="53"/>
        <v>NULL</v>
      </c>
      <c r="Y198" s="12">
        <f t="shared" si="54"/>
        <v>2</v>
      </c>
      <c r="Z198" s="10">
        <f t="shared" si="55"/>
        <v>1</v>
      </c>
      <c r="AA198" s="10" t="str">
        <f t="shared" si="58"/>
        <v>HS Zürich</v>
      </c>
      <c r="AB198" s="10" t="str">
        <f t="shared" si="59"/>
        <v>'HS Zürich'</v>
      </c>
      <c r="AC198" s="14" t="str">
        <f t="shared" si="60"/>
        <v>'2015-01-01'</v>
      </c>
      <c r="AD198" s="10" t="str">
        <f t="shared" si="61"/>
        <v>UNION ALL SELECT NULL,'Lord Michelham of Hellingly, fondation','Fondation Lord Michelham of Hellingly',NULL,'aide à la vieillesse dans le besoin et aux personnes handicapées; aide à la formation et à la recherche en matière technologique, dans tous les secteurs de l''économie, de manière à assister les efforts de développement des pays sous-développés',NULL,2,1,'HS Zürich','2015-01-01'</v>
      </c>
      <c r="AE198" s="10" t="str">
        <f t="shared" si="56"/>
        <v/>
      </c>
      <c r="AG198" s="21">
        <f t="shared" si="57"/>
        <v>193</v>
      </c>
      <c r="AH198" s="23" t="s">
        <v>8</v>
      </c>
      <c r="AJ198" s="22" t="str">
        <f t="shared" si="62"/>
        <v>UNION ALL SELECT 193,NULL,'Lord Michelham of Hellingly, fondation','Fondation Lord Michelham of Hellingly',NULL,'aide à la vieillesse dans le besoin et aux personnes handicapées; aide à la formation et à la recherche en matière technologique, dans tous les secteurs de l''économie, de manière à assister les efforts de développement des pays sous-développés',NULL,2,1,'HS Zürich',NULL</v>
      </c>
      <c r="AK198" s="22" t="str">
        <f t="shared" si="63"/>
        <v/>
      </c>
    </row>
    <row r="199" spans="2:37" x14ac:dyDescent="0.25">
      <c r="B199">
        <v>194</v>
      </c>
      <c r="C199" t="s">
        <v>8</v>
      </c>
      <c r="D199" t="s">
        <v>8</v>
      </c>
      <c r="E199" t="s">
        <v>8</v>
      </c>
      <c r="F199" t="s">
        <v>399</v>
      </c>
      <c r="G199" t="s">
        <v>400</v>
      </c>
      <c r="I199" t="s">
        <v>941</v>
      </c>
      <c r="J199" s="1"/>
      <c r="K199" s="1" t="s">
        <v>680</v>
      </c>
      <c r="L199" s="1" t="s">
        <v>684</v>
      </c>
      <c r="M199" s="1">
        <v>41180.825648148151</v>
      </c>
      <c r="N199" t="s">
        <v>684</v>
      </c>
      <c r="O199" s="1">
        <v>41180.825648148151</v>
      </c>
      <c r="P199" t="s">
        <v>942</v>
      </c>
      <c r="Q199" t="s">
        <v>751</v>
      </c>
      <c r="S199" s="12" t="str">
        <f t="shared" si="48"/>
        <v>NULL</v>
      </c>
      <c r="T199" s="12" t="str">
        <f t="shared" si="49"/>
        <v>'Lorétan-Pasquier, fondation, Rose'</v>
      </c>
      <c r="U199" s="12" t="str">
        <f t="shared" si="50"/>
        <v>'Fondation Rose-Lorétan-Pasquier'</v>
      </c>
      <c r="V199" s="12" t="str">
        <f t="shared" si="51"/>
        <v>NULL</v>
      </c>
      <c r="W199" s="12" t="str">
        <f t="shared" si="52"/>
        <v>'personnes domiciliées à La Tour-de-Trême, Le Pâquier, Gruyère, Enney, Villars-sous-Mont, Estavannens, Grandvillard, Lessoc, Neirivue, Albeuve, Montbovon'</v>
      </c>
      <c r="X199" s="12" t="str">
        <f t="shared" si="53"/>
        <v>NULL</v>
      </c>
      <c r="Y199" s="12">
        <f t="shared" si="54"/>
        <v>2</v>
      </c>
      <c r="Z199" s="10">
        <f t="shared" si="55"/>
        <v>0</v>
      </c>
      <c r="AA199" s="10" t="str">
        <f t="shared" si="58"/>
        <v>DCN FR</v>
      </c>
      <c r="AB199" s="10" t="str">
        <f t="shared" si="59"/>
        <v>'DCN FR'</v>
      </c>
      <c r="AC199" s="14" t="str">
        <f t="shared" si="60"/>
        <v>'2015-01-01'</v>
      </c>
      <c r="AD199" s="10" t="str">
        <f t="shared" si="61"/>
        <v>UNION ALL SELECT NULL,'Lorétan-Pasquier, fondation, Rose','Fondation Rose-Lorétan-Pasquier',NULL,'personnes domiciliées à La Tour-de-Trême, Le Pâquier, Gruyère, Enney, Villars-sous-Mont, Estavannens, Grandvillard, Lessoc, Neirivue, Albeuve, Montbovon',NULL,2,0,'DCN FR','2015-01-01'</v>
      </c>
      <c r="AE199" s="10" t="str">
        <f t="shared" si="56"/>
        <v/>
      </c>
      <c r="AG199" s="21">
        <f t="shared" si="57"/>
        <v>194</v>
      </c>
      <c r="AH199" s="23" t="s">
        <v>8</v>
      </c>
      <c r="AJ199" s="22" t="str">
        <f t="shared" si="62"/>
        <v>UNION ALL SELECT 194,NULL,'Lorétan-Pasquier, fondation, Rose','Fondation Rose-Lorétan-Pasquier',NULL,'personnes domiciliées à La Tour-de-Trême, Le Pâquier, Gruyère, Enney, Villars-sous-Mont, Estavannens, Grandvillard, Lessoc, Neirivue, Albeuve, Montbovon',NULL,2,0,'DCN FR',NULL</v>
      </c>
      <c r="AK199" s="22" t="str">
        <f t="shared" si="63"/>
        <v/>
      </c>
    </row>
    <row r="200" spans="2:37" x14ac:dyDescent="0.25">
      <c r="B200">
        <v>195</v>
      </c>
      <c r="C200" t="s">
        <v>8</v>
      </c>
      <c r="D200" t="s">
        <v>8</v>
      </c>
      <c r="E200" t="s">
        <v>8</v>
      </c>
      <c r="F200" t="s">
        <v>401</v>
      </c>
      <c r="G200" t="s">
        <v>402</v>
      </c>
      <c r="J200" s="1" t="s">
        <v>943</v>
      </c>
      <c r="K200" s="1" t="s">
        <v>680</v>
      </c>
      <c r="L200" s="1" t="s">
        <v>684</v>
      </c>
      <c r="M200" s="1">
        <v>41180.825648148151</v>
      </c>
      <c r="N200" t="s">
        <v>684</v>
      </c>
      <c r="O200" s="1">
        <v>41180.825648148151</v>
      </c>
      <c r="P200" t="s">
        <v>944</v>
      </c>
      <c r="Q200" t="s">
        <v>704</v>
      </c>
      <c r="S200" s="12" t="str">
        <f t="shared" si="48"/>
        <v>NULL</v>
      </c>
      <c r="T200" s="12" t="str">
        <f t="shared" si="49"/>
        <v>'Loris, fondo'</v>
      </c>
      <c r="U200" s="12" t="str">
        <f t="shared" si="50"/>
        <v>'Fondo Loris'</v>
      </c>
      <c r="V200" s="12" t="str">
        <f t="shared" si="51"/>
        <v>NULL</v>
      </c>
      <c r="W200" s="12" t="str">
        <f t="shared" si="52"/>
        <v>NULL</v>
      </c>
      <c r="X200" s="12" t="str">
        <f t="shared" si="53"/>
        <v>'persone bisognose o disabili residenti in Ticino'</v>
      </c>
      <c r="Y200" s="12">
        <f t="shared" si="54"/>
        <v>2</v>
      </c>
      <c r="Z200" s="10">
        <f t="shared" si="55"/>
        <v>0</v>
      </c>
      <c r="AA200" s="10" t="str">
        <f t="shared" si="58"/>
        <v>DCN TI</v>
      </c>
      <c r="AB200" s="10" t="str">
        <f t="shared" si="59"/>
        <v>'DCN TI'</v>
      </c>
      <c r="AC200" s="14" t="str">
        <f t="shared" si="60"/>
        <v>'2015-01-01'</v>
      </c>
      <c r="AD200" s="10" t="str">
        <f t="shared" si="61"/>
        <v>UNION ALL SELECT NULL,'Loris, fondo','Fondo Loris',NULL,NULL,'persone bisognose o disabili residenti in Ticino',2,0,'DCN TI','2015-01-01'</v>
      </c>
      <c r="AE200" s="10" t="str">
        <f t="shared" si="56"/>
        <v/>
      </c>
      <c r="AG200" s="21">
        <f t="shared" si="57"/>
        <v>195</v>
      </c>
      <c r="AH200" s="23" t="s">
        <v>8</v>
      </c>
      <c r="AJ200" s="22" t="str">
        <f t="shared" si="62"/>
        <v>UNION ALL SELECT 195,NULL,'Loris, fondo','Fondo Loris',NULL,NULL,'persone bisognose o disabili residenti in Ticino',2,0,'DCN TI',NULL</v>
      </c>
      <c r="AK200" s="22" t="str">
        <f t="shared" si="63"/>
        <v/>
      </c>
    </row>
    <row r="201" spans="2:37" x14ac:dyDescent="0.25">
      <c r="B201">
        <v>196</v>
      </c>
      <c r="C201" t="s">
        <v>8</v>
      </c>
      <c r="D201" t="s">
        <v>8</v>
      </c>
      <c r="E201" t="s">
        <v>8</v>
      </c>
      <c r="F201" t="s">
        <v>403</v>
      </c>
      <c r="G201" t="s">
        <v>403</v>
      </c>
      <c r="H201" t="s">
        <v>404</v>
      </c>
      <c r="J201" s="1"/>
      <c r="K201" s="1" t="s">
        <v>680</v>
      </c>
      <c r="L201" s="1" t="s">
        <v>684</v>
      </c>
      <c r="M201" s="1">
        <v>41180.825648148151</v>
      </c>
      <c r="N201" t="s">
        <v>684</v>
      </c>
      <c r="O201" s="1">
        <v>41180.825648148151</v>
      </c>
      <c r="P201" t="s">
        <v>945</v>
      </c>
      <c r="Q201" t="s">
        <v>1076</v>
      </c>
      <c r="S201" s="12" t="str">
        <f t="shared" si="48"/>
        <v>NULL</v>
      </c>
      <c r="T201" s="12" t="str">
        <f t="shared" si="49"/>
        <v>'Luchsinger Haggenmacher-Stiftung, SGG'</v>
      </c>
      <c r="U201" s="12" t="str">
        <f t="shared" si="50"/>
        <v>'Luchsinger Haggenmacher-Stiftung, SGG'</v>
      </c>
      <c r="V201" s="12" t="str">
        <f t="shared" si="51"/>
        <v>'Stiftung der Schweiz. Gemeinnützigen Gesellschaft. Alle Behinderungen, Alter bis 26 Jahre in der CH. Keine Beiträge an Ferien im Ausland.'</v>
      </c>
      <c r="W201" s="12" t="str">
        <f t="shared" si="52"/>
        <v>NULL</v>
      </c>
      <c r="X201" s="12" t="str">
        <f t="shared" si="53"/>
        <v>NULL</v>
      </c>
      <c r="Y201" s="12">
        <f t="shared" si="54"/>
        <v>2</v>
      </c>
      <c r="Z201" s="10">
        <f t="shared" si="55"/>
        <v>1</v>
      </c>
      <c r="AA201" s="10" t="str">
        <f t="shared" si="58"/>
        <v>HS Zürich</v>
      </c>
      <c r="AB201" s="10" t="str">
        <f t="shared" si="59"/>
        <v>'HS Zürich'</v>
      </c>
      <c r="AC201" s="14" t="str">
        <f t="shared" si="60"/>
        <v>'2015-01-01'</v>
      </c>
      <c r="AD201" s="10" t="str">
        <f t="shared" si="61"/>
        <v>UNION ALL SELECT NULL,'Luchsinger Haggenmacher-Stiftung, SGG','Luchsinger Haggenmacher-Stiftung, SGG','Stiftung der Schweiz. Gemeinnützigen Gesellschaft. Alle Behinderungen, Alter bis 26 Jahre in der CH. Keine Beiträge an Ferien im Ausland.',NULL,NULL,2,1,'HS Zürich','2015-01-01'</v>
      </c>
      <c r="AE201" s="10" t="str">
        <f t="shared" si="56"/>
        <v/>
      </c>
      <c r="AG201" s="21">
        <f t="shared" si="57"/>
        <v>196</v>
      </c>
      <c r="AH201" s="23" t="s">
        <v>8</v>
      </c>
      <c r="AJ201" s="22" t="str">
        <f t="shared" si="62"/>
        <v>UNION ALL SELECT 196,NULL,'Luchsinger Haggenmacher-Stiftung, SGG','Luchsinger Haggenmacher-Stiftung, SGG','Stiftung der Schweiz. Gemeinnützigen Gesellschaft. Alle Behinderungen, Alter bis 26 Jahre in der CH. Keine Beiträge an Ferien im Ausland.',NULL,NULL,2,1,'HS Zürich',NULL</v>
      </c>
      <c r="AK201" s="22" t="str">
        <f t="shared" si="63"/>
        <v/>
      </c>
    </row>
    <row r="202" spans="2:37" x14ac:dyDescent="0.25">
      <c r="B202">
        <v>197</v>
      </c>
      <c r="C202" t="s">
        <v>8</v>
      </c>
      <c r="D202" t="s">
        <v>8</v>
      </c>
      <c r="E202" t="s">
        <v>8</v>
      </c>
      <c r="F202" t="s">
        <v>405</v>
      </c>
      <c r="G202" t="s">
        <v>405</v>
      </c>
      <c r="H202" t="s">
        <v>406</v>
      </c>
      <c r="J202" s="1"/>
      <c r="K202" s="1" t="s">
        <v>680</v>
      </c>
      <c r="L202" s="1" t="s">
        <v>684</v>
      </c>
      <c r="M202" s="1">
        <v>41180.825648148151</v>
      </c>
      <c r="N202" t="s">
        <v>684</v>
      </c>
      <c r="O202" s="1">
        <v>41180.825648148151</v>
      </c>
      <c r="P202" t="s">
        <v>946</v>
      </c>
      <c r="Q202" t="s">
        <v>1076</v>
      </c>
      <c r="S202" s="12" t="str">
        <f t="shared" si="48"/>
        <v>NULL</v>
      </c>
      <c r="T202" s="12" t="str">
        <f t="shared" si="49"/>
        <v>'Lungenliga, Kantonale Organisation'</v>
      </c>
      <c r="U202" s="12" t="str">
        <f t="shared" si="50"/>
        <v>'Lungenliga, Kantonale Organisation'</v>
      </c>
      <c r="V202" s="12" t="str">
        <f t="shared" si="51"/>
        <v>'Regional unterschiedliche Leistungen für die Zielgruppe.'</v>
      </c>
      <c r="W202" s="12" t="str">
        <f t="shared" si="52"/>
        <v>NULL</v>
      </c>
      <c r="X202" s="12" t="str">
        <f t="shared" si="53"/>
        <v>NULL</v>
      </c>
      <c r="Y202" s="12">
        <f t="shared" si="54"/>
        <v>2</v>
      </c>
      <c r="Z202" s="10">
        <f t="shared" si="55"/>
        <v>1</v>
      </c>
      <c r="AA202" s="10" t="str">
        <f t="shared" si="58"/>
        <v>HS Zürich</v>
      </c>
      <c r="AB202" s="10" t="str">
        <f t="shared" si="59"/>
        <v>'HS Zürich'</v>
      </c>
      <c r="AC202" s="14" t="str">
        <f t="shared" si="60"/>
        <v>'2015-01-01'</v>
      </c>
      <c r="AD202" s="10" t="str">
        <f t="shared" si="61"/>
        <v>UNION ALL SELECT NULL,'Lungenliga, Kantonale Organisation','Lungenliga, Kantonale Organisation','Regional unterschiedliche Leistungen für die Zielgruppe.',NULL,NULL,2,1,'HS Zürich','2015-01-01'</v>
      </c>
      <c r="AE202" s="10" t="str">
        <f t="shared" si="56"/>
        <v/>
      </c>
      <c r="AG202" s="21">
        <f t="shared" si="57"/>
        <v>197</v>
      </c>
      <c r="AH202" s="23" t="s">
        <v>8</v>
      </c>
      <c r="AJ202" s="22" t="str">
        <f t="shared" si="62"/>
        <v>UNION ALL SELECT 197,NULL,'Lungenliga, Kantonale Organisation','Lungenliga, Kantonale Organisation','Regional unterschiedliche Leistungen für die Zielgruppe.',NULL,NULL,2,1,'HS Zürich',NULL</v>
      </c>
      <c r="AK202" s="22" t="str">
        <f t="shared" si="63"/>
        <v/>
      </c>
    </row>
    <row r="203" spans="2:37" x14ac:dyDescent="0.25">
      <c r="B203">
        <v>198</v>
      </c>
      <c r="C203" t="s">
        <v>8</v>
      </c>
      <c r="D203" t="s">
        <v>8</v>
      </c>
      <c r="E203" t="s">
        <v>8</v>
      </c>
      <c r="F203" t="s">
        <v>407</v>
      </c>
      <c r="G203" t="s">
        <v>408</v>
      </c>
      <c r="H203" t="s">
        <v>409</v>
      </c>
      <c r="J203" s="1"/>
      <c r="K203" s="1" t="s">
        <v>680</v>
      </c>
      <c r="L203" s="1" t="s">
        <v>684</v>
      </c>
      <c r="M203" s="1">
        <v>41180.825648148151</v>
      </c>
      <c r="N203" t="s">
        <v>684</v>
      </c>
      <c r="O203" s="1">
        <v>41180.825648148151</v>
      </c>
      <c r="P203" t="s">
        <v>947</v>
      </c>
      <c r="Q203" t="s">
        <v>738</v>
      </c>
      <c r="S203" s="12" t="str">
        <f t="shared" si="48"/>
        <v>NULL</v>
      </c>
      <c r="T203" s="12" t="str">
        <f t="shared" si="49"/>
        <v>'Malamoud, Stiftung, Valentin'</v>
      </c>
      <c r="U203" s="12" t="str">
        <f t="shared" si="50"/>
        <v>'Stiftung Valentin Malamoud'</v>
      </c>
      <c r="V203" s="12" t="str">
        <f t="shared" si="51"/>
        <v>'Unterstützung von bedürftigen behinderten und/oder notleidenden Menschen, Flüchtlingen, wohltätigen Institutionen oder Einzelpersonen in ihren Bemühungen zur Linderung sozialer oder gesundheitlicher Notlagen'</v>
      </c>
      <c r="W203" s="12" t="str">
        <f t="shared" si="52"/>
        <v>NULL</v>
      </c>
      <c r="X203" s="12" t="str">
        <f t="shared" si="53"/>
        <v>NULL</v>
      </c>
      <c r="Y203" s="12">
        <f t="shared" si="54"/>
        <v>2</v>
      </c>
      <c r="Z203" s="10">
        <f t="shared" si="55"/>
        <v>0</v>
      </c>
      <c r="AA203" s="10" t="str">
        <f t="shared" si="58"/>
        <v>KGS GR</v>
      </c>
      <c r="AB203" s="10" t="str">
        <f t="shared" si="59"/>
        <v>'KGS GR'</v>
      </c>
      <c r="AC203" s="14" t="str">
        <f t="shared" si="60"/>
        <v>'2015-01-01'</v>
      </c>
      <c r="AD203" s="10" t="str">
        <f t="shared" si="61"/>
        <v>UNION ALL SELECT NULL,'Malamoud, Stiftung, Valentin','Stiftung Valentin Malamoud','Unterstützung von bedürftigen behinderten und/oder notleidenden Menschen, Flüchtlingen, wohltätigen Institutionen oder Einzelpersonen in ihren Bemühungen zur Linderung sozialer oder gesundheitlicher Notlagen',NULL,NULL,2,0,'KGS GR','2015-01-01'</v>
      </c>
      <c r="AE203" s="10" t="str">
        <f t="shared" si="56"/>
        <v/>
      </c>
      <c r="AG203" s="21">
        <f t="shared" si="57"/>
        <v>198</v>
      </c>
      <c r="AH203" s="23" t="s">
        <v>8</v>
      </c>
      <c r="AJ203" s="22" t="str">
        <f t="shared" si="62"/>
        <v>UNION ALL SELECT 198,NULL,'Malamoud, Stiftung, Valentin','Stiftung Valentin Malamoud','Unterstützung von bedürftigen behinderten und/oder notleidenden Menschen, Flüchtlingen, wohltätigen Institutionen oder Einzelpersonen in ihren Bemühungen zur Linderung sozialer oder gesundheitlicher Notlagen',NULL,NULL,2,0,'KGS GR',NULL</v>
      </c>
      <c r="AK203" s="22" t="str">
        <f t="shared" si="63"/>
        <v/>
      </c>
    </row>
    <row r="204" spans="2:37" x14ac:dyDescent="0.25">
      <c r="B204">
        <v>199</v>
      </c>
      <c r="C204" t="s">
        <v>8</v>
      </c>
      <c r="D204" t="s">
        <v>8</v>
      </c>
      <c r="E204" t="s">
        <v>8</v>
      </c>
      <c r="F204" t="s">
        <v>410</v>
      </c>
      <c r="G204" t="s">
        <v>411</v>
      </c>
      <c r="H204" t="s">
        <v>412</v>
      </c>
      <c r="J204" s="1"/>
      <c r="K204" s="1" t="s">
        <v>680</v>
      </c>
      <c r="L204" s="1" t="s">
        <v>684</v>
      </c>
      <c r="M204" s="1">
        <v>41180.825648148151</v>
      </c>
      <c r="N204" t="s">
        <v>684</v>
      </c>
      <c r="O204" s="1">
        <v>41180.825648148151</v>
      </c>
      <c r="P204" t="s">
        <v>948</v>
      </c>
      <c r="Q204" t="s">
        <v>1076</v>
      </c>
      <c r="S204" s="12" t="str">
        <f t="shared" si="48"/>
        <v>NULL</v>
      </c>
      <c r="T204" s="12" t="str">
        <f t="shared" si="49"/>
        <v>'Mano Stiftung'</v>
      </c>
      <c r="U204" s="12" t="str">
        <f t="shared" si="50"/>
        <v>'Stiftung Mano'</v>
      </c>
      <c r="V204" s="12" t="str">
        <f t="shared" si="51"/>
        <v>'Unterstützung der Erziehung, Ausbildung und Weiterbildung von hilfsbedürftigen Menschen, insbesondere von Alleinerziehenden und ihren Kindern'</v>
      </c>
      <c r="W204" s="12" t="str">
        <f t="shared" si="52"/>
        <v>NULL</v>
      </c>
      <c r="X204" s="12" t="str">
        <f t="shared" si="53"/>
        <v>NULL</v>
      </c>
      <c r="Y204" s="12">
        <f t="shared" si="54"/>
        <v>2</v>
      </c>
      <c r="Z204" s="10">
        <f t="shared" si="55"/>
        <v>1</v>
      </c>
      <c r="AA204" s="10" t="str">
        <f t="shared" si="58"/>
        <v>HS Zürich</v>
      </c>
      <c r="AB204" s="10" t="str">
        <f t="shared" si="59"/>
        <v>'HS Zürich'</v>
      </c>
      <c r="AC204" s="14" t="str">
        <f t="shared" si="60"/>
        <v>'2015-01-01'</v>
      </c>
      <c r="AD204" s="10" t="str">
        <f t="shared" si="61"/>
        <v>UNION ALL SELECT NULL,'Mano Stiftung','Stiftung Mano','Unterstützung der Erziehung, Ausbildung und Weiterbildung von hilfsbedürftigen Menschen, insbesondere von Alleinerziehenden und ihren Kindern',NULL,NULL,2,1,'HS Zürich','2015-01-01'</v>
      </c>
      <c r="AE204" s="10" t="str">
        <f t="shared" si="56"/>
        <v/>
      </c>
      <c r="AG204" s="21">
        <f t="shared" si="57"/>
        <v>199</v>
      </c>
      <c r="AH204" s="23" t="s">
        <v>8</v>
      </c>
      <c r="AJ204" s="22" t="str">
        <f t="shared" si="62"/>
        <v>UNION ALL SELECT 199,NULL,'Mano Stiftung','Stiftung Mano','Unterstützung der Erziehung, Ausbildung und Weiterbildung von hilfsbedürftigen Menschen, insbesondere von Alleinerziehenden und ihren Kindern',NULL,NULL,2,1,'HS Zürich',NULL</v>
      </c>
      <c r="AK204" s="22" t="str">
        <f t="shared" si="63"/>
        <v/>
      </c>
    </row>
    <row r="205" spans="2:37" x14ac:dyDescent="0.25">
      <c r="B205">
        <v>200</v>
      </c>
      <c r="C205" t="s">
        <v>8</v>
      </c>
      <c r="D205" t="s">
        <v>8</v>
      </c>
      <c r="E205" t="s">
        <v>8</v>
      </c>
      <c r="F205" t="s">
        <v>413</v>
      </c>
      <c r="G205" t="s">
        <v>413</v>
      </c>
      <c r="I205" t="s">
        <v>8</v>
      </c>
      <c r="J205" s="1" t="s">
        <v>8</v>
      </c>
      <c r="K205" s="1" t="s">
        <v>680</v>
      </c>
      <c r="L205" s="1" t="s">
        <v>684</v>
      </c>
      <c r="M205" s="1">
        <v>41180.825648148151</v>
      </c>
      <c r="N205" t="s">
        <v>684</v>
      </c>
      <c r="O205" s="1">
        <v>41180.825648148151</v>
      </c>
      <c r="P205" t="s">
        <v>949</v>
      </c>
      <c r="Q205" t="s">
        <v>754</v>
      </c>
      <c r="S205" s="12" t="str">
        <f t="shared" si="48"/>
        <v>NULL</v>
      </c>
      <c r="T205" s="12" t="str">
        <f t="shared" si="49"/>
        <v>'Milchsuppe-Stiftung'</v>
      </c>
      <c r="U205" s="12" t="str">
        <f t="shared" si="50"/>
        <v>'Milchsuppe-Stiftung'</v>
      </c>
      <c r="V205" s="12" t="str">
        <f t="shared" si="51"/>
        <v>NULL</v>
      </c>
      <c r="W205" s="12" t="str">
        <f t="shared" si="52"/>
        <v>NULL</v>
      </c>
      <c r="X205" s="12" t="str">
        <f t="shared" si="53"/>
        <v>NULL</v>
      </c>
      <c r="Y205" s="12">
        <f t="shared" si="54"/>
        <v>2</v>
      </c>
      <c r="Z205" s="10">
        <f t="shared" si="55"/>
        <v>0</v>
      </c>
      <c r="AA205" s="10" t="str">
        <f t="shared" si="58"/>
        <v>KGS BS</v>
      </c>
      <c r="AB205" s="10" t="str">
        <f t="shared" si="59"/>
        <v>'KGS BS'</v>
      </c>
      <c r="AC205" s="14" t="str">
        <f t="shared" si="60"/>
        <v>'2015-01-01'</v>
      </c>
      <c r="AD205" s="10" t="str">
        <f t="shared" si="61"/>
        <v>UNION ALL SELECT NULL,'Milchsuppe-Stiftung','Milchsuppe-Stiftung',NULL,NULL,NULL,2,0,'KGS BS','2015-01-01'</v>
      </c>
      <c r="AE205" s="10" t="str">
        <f t="shared" si="56"/>
        <v/>
      </c>
      <c r="AG205" s="21">
        <f t="shared" si="57"/>
        <v>200</v>
      </c>
      <c r="AH205" s="23" t="s">
        <v>8</v>
      </c>
      <c r="AJ205" s="22" t="str">
        <f t="shared" si="62"/>
        <v>UNION ALL SELECT 200,NULL,'Milchsuppe-Stiftung','Milchsuppe-Stiftung',NULL,NULL,NULL,2,0,'KGS BS',NULL</v>
      </c>
      <c r="AK205" s="22" t="str">
        <f t="shared" si="63"/>
        <v/>
      </c>
    </row>
    <row r="206" spans="2:37" x14ac:dyDescent="0.25">
      <c r="B206">
        <v>201</v>
      </c>
      <c r="C206" t="s">
        <v>8</v>
      </c>
      <c r="D206" t="s">
        <v>8</v>
      </c>
      <c r="E206" t="s">
        <v>8</v>
      </c>
      <c r="F206" t="s">
        <v>414</v>
      </c>
      <c r="G206" t="s">
        <v>415</v>
      </c>
      <c r="I206" t="s">
        <v>950</v>
      </c>
      <c r="J206" s="1"/>
      <c r="K206" s="1" t="s">
        <v>680</v>
      </c>
      <c r="L206" s="1" t="s">
        <v>684</v>
      </c>
      <c r="M206" s="1">
        <v>41180.825648148151</v>
      </c>
      <c r="N206" t="s">
        <v>684</v>
      </c>
      <c r="O206" s="1">
        <v>41180.825648148151</v>
      </c>
      <c r="P206" t="s">
        <v>951</v>
      </c>
      <c r="Q206" t="s">
        <v>866</v>
      </c>
      <c r="S206" s="12" t="str">
        <f t="shared" si="48"/>
        <v>NULL</v>
      </c>
      <c r="T206" s="12" t="str">
        <f t="shared" si="49"/>
        <v>'Mimosa fonds, Croix-Rouge'</v>
      </c>
      <c r="U206" s="12" t="str">
        <f t="shared" si="50"/>
        <v>'Fonds Mimosa, Croix-Rouge'</v>
      </c>
      <c r="V206" s="12" t="str">
        <f t="shared" si="51"/>
        <v>NULL</v>
      </c>
      <c r="W206" s="12" t="str">
        <f t="shared" si="52"/>
        <v>'S''adresser au service cantonal de la Croix Rouge. Par ex. camps de vacances pour mineurs et traitements orthodontiques'</v>
      </c>
      <c r="X206" s="12" t="str">
        <f t="shared" si="53"/>
        <v>NULL</v>
      </c>
      <c r="Y206" s="12">
        <f t="shared" si="54"/>
        <v>2</v>
      </c>
      <c r="Z206" s="10">
        <f t="shared" si="55"/>
        <v>0</v>
      </c>
      <c r="AA206" s="10" t="str">
        <f t="shared" si="58"/>
        <v>DCN FR,DCN GE,DCN JU-NE,DCN Jura,DCN VD</v>
      </c>
      <c r="AB206" s="10" t="str">
        <f t="shared" si="59"/>
        <v>'DCN FR,DCN GE,DCN JU-NE,DCN Jura,DCN VD'</v>
      </c>
      <c r="AC206" s="14" t="str">
        <f t="shared" si="60"/>
        <v>'2015-01-01'</v>
      </c>
      <c r="AD206" s="10" t="str">
        <f t="shared" si="61"/>
        <v>UNION ALL SELECT NULL,'Mimosa fonds, Croix-Rouge','Fonds Mimosa, Croix-Rouge',NULL,'S''adresser au service cantonal de la Croix Rouge. Par ex. camps de vacances pour mineurs et traitements orthodontiques',NULL,2,0,'DCN FR,DCN GE,DCN JU-NE,DCN Jura,DCN VD','2015-01-01'</v>
      </c>
      <c r="AE206" s="10" t="str">
        <f t="shared" si="56"/>
        <v/>
      </c>
      <c r="AG206" s="21">
        <f t="shared" si="57"/>
        <v>201</v>
      </c>
      <c r="AH206" s="23" t="s">
        <v>8</v>
      </c>
      <c r="AJ206" s="22" t="str">
        <f t="shared" si="62"/>
        <v>UNION ALL SELECT 201,NULL,'Mimosa fonds, Croix-Rouge','Fonds Mimosa, Croix-Rouge',NULL,'S''adresser au service cantonal de la Croix Rouge. Par ex. camps de vacances pour mineurs et traitements orthodontiques',NULL,2,0,'DCN FR,DCN GE,DCN JU-NE,DCN Jura,DCN VD',NULL</v>
      </c>
      <c r="AK206" s="22" t="str">
        <f t="shared" si="63"/>
        <v/>
      </c>
    </row>
    <row r="207" spans="2:37" x14ac:dyDescent="0.25">
      <c r="B207">
        <v>202</v>
      </c>
      <c r="C207" t="s">
        <v>8</v>
      </c>
      <c r="D207" t="s">
        <v>8</v>
      </c>
      <c r="E207" t="s">
        <v>8</v>
      </c>
      <c r="F207" t="s">
        <v>416</v>
      </c>
      <c r="G207" t="s">
        <v>417</v>
      </c>
      <c r="H207" t="s">
        <v>418</v>
      </c>
      <c r="J207" s="1"/>
      <c r="K207" s="1" t="s">
        <v>680</v>
      </c>
      <c r="L207" s="1" t="s">
        <v>684</v>
      </c>
      <c r="M207" s="1">
        <v>41180.825648148151</v>
      </c>
      <c r="N207" t="s">
        <v>684</v>
      </c>
      <c r="O207" s="1">
        <v>41180.825648148151</v>
      </c>
      <c r="P207" t="s">
        <v>952</v>
      </c>
      <c r="Q207" t="s">
        <v>1076</v>
      </c>
      <c r="S207" s="12" t="str">
        <f t="shared" si="48"/>
        <v>NULL</v>
      </c>
      <c r="T207" s="12" t="str">
        <f t="shared" si="49"/>
        <v>'Misteli-Stiftung, Louise'</v>
      </c>
      <c r="U207" s="12" t="str">
        <f t="shared" si="50"/>
        <v>'Louise Misteli-Stiftung'</v>
      </c>
      <c r="V207" s="12" t="str">
        <f t="shared" si="51"/>
        <v>'Alle Behinderungen, Witwen, Waisen. Beiträge für Erziehungs-, Ausbildungs- und andere öffentliche Zwecke'</v>
      </c>
      <c r="W207" s="12" t="str">
        <f t="shared" si="52"/>
        <v>NULL</v>
      </c>
      <c r="X207" s="12" t="str">
        <f t="shared" si="53"/>
        <v>NULL</v>
      </c>
      <c r="Y207" s="12">
        <f t="shared" si="54"/>
        <v>2</v>
      </c>
      <c r="Z207" s="10">
        <f t="shared" si="55"/>
        <v>1</v>
      </c>
      <c r="AA207" s="10" t="str">
        <f t="shared" si="58"/>
        <v>HS Zürich</v>
      </c>
      <c r="AB207" s="10" t="str">
        <f t="shared" si="59"/>
        <v>'HS Zürich'</v>
      </c>
      <c r="AC207" s="14" t="str">
        <f t="shared" si="60"/>
        <v>'2015-01-01'</v>
      </c>
      <c r="AD207" s="10" t="str">
        <f t="shared" si="61"/>
        <v>UNION ALL SELECT NULL,'Misteli-Stiftung, Louise','Louise Misteli-Stiftung','Alle Behinderungen, Witwen, Waisen. Beiträge für Erziehungs-, Ausbildungs- und andere öffentliche Zwecke',NULL,NULL,2,1,'HS Zürich','2015-01-01'</v>
      </c>
      <c r="AE207" s="10" t="str">
        <f t="shared" si="56"/>
        <v/>
      </c>
      <c r="AG207" s="21">
        <f t="shared" si="57"/>
        <v>202</v>
      </c>
      <c r="AH207" s="23" t="s">
        <v>8</v>
      </c>
      <c r="AJ207" s="22" t="str">
        <f t="shared" si="62"/>
        <v>UNION ALL SELECT 202,NULL,'Misteli-Stiftung, Louise','Louise Misteli-Stiftung','Alle Behinderungen, Witwen, Waisen. Beiträge für Erziehungs-, Ausbildungs- und andere öffentliche Zwecke',NULL,NULL,2,1,'HS Zürich',NULL</v>
      </c>
      <c r="AK207" s="22" t="str">
        <f t="shared" si="63"/>
        <v/>
      </c>
    </row>
    <row r="208" spans="2:37" x14ac:dyDescent="0.25">
      <c r="B208">
        <v>203</v>
      </c>
      <c r="C208" t="s">
        <v>8</v>
      </c>
      <c r="D208" t="s">
        <v>8</v>
      </c>
      <c r="E208" t="s">
        <v>8</v>
      </c>
      <c r="F208" t="s">
        <v>419</v>
      </c>
      <c r="G208" t="s">
        <v>420</v>
      </c>
      <c r="I208" t="s">
        <v>8</v>
      </c>
      <c r="J208" s="1" t="s">
        <v>8</v>
      </c>
      <c r="K208" s="1" t="s">
        <v>680</v>
      </c>
      <c r="L208" s="1" t="s">
        <v>684</v>
      </c>
      <c r="M208" s="1">
        <v>41180.825648148151</v>
      </c>
      <c r="N208" t="s">
        <v>684</v>
      </c>
      <c r="O208" s="1">
        <v>41180.825648148151</v>
      </c>
      <c r="P208" t="s">
        <v>953</v>
      </c>
      <c r="Q208" t="s">
        <v>754</v>
      </c>
      <c r="S208" s="12" t="str">
        <f t="shared" si="48"/>
        <v>NULL</v>
      </c>
      <c r="T208" s="12" t="str">
        <f t="shared" si="49"/>
        <v>'Morath-Stiftung, Catherine und Harry'</v>
      </c>
      <c r="U208" s="12" t="str">
        <f t="shared" si="50"/>
        <v>'Catherine+Harry Morath-Stiftung'</v>
      </c>
      <c r="V208" s="12" t="str">
        <f t="shared" si="51"/>
        <v>NULL</v>
      </c>
      <c r="W208" s="12" t="str">
        <f t="shared" si="52"/>
        <v>NULL</v>
      </c>
      <c r="X208" s="12" t="str">
        <f t="shared" si="53"/>
        <v>NULL</v>
      </c>
      <c r="Y208" s="12">
        <f t="shared" si="54"/>
        <v>2</v>
      </c>
      <c r="Z208" s="10">
        <f t="shared" si="55"/>
        <v>0</v>
      </c>
      <c r="AA208" s="10" t="str">
        <f t="shared" si="58"/>
        <v>KGS BS</v>
      </c>
      <c r="AB208" s="10" t="str">
        <f t="shared" si="59"/>
        <v>'KGS BS'</v>
      </c>
      <c r="AC208" s="14" t="str">
        <f t="shared" si="60"/>
        <v>'2015-01-01'</v>
      </c>
      <c r="AD208" s="10" t="str">
        <f t="shared" si="61"/>
        <v>UNION ALL SELECT NULL,'Morath-Stiftung, Catherine und Harry','Catherine+Harry Morath-Stiftung',NULL,NULL,NULL,2,0,'KGS BS','2015-01-01'</v>
      </c>
      <c r="AE208" s="10" t="str">
        <f t="shared" si="56"/>
        <v/>
      </c>
      <c r="AG208" s="21">
        <f t="shared" si="57"/>
        <v>203</v>
      </c>
      <c r="AH208" s="23" t="s">
        <v>8</v>
      </c>
      <c r="AJ208" s="22" t="str">
        <f t="shared" si="62"/>
        <v>UNION ALL SELECT 203,NULL,'Morath-Stiftung, Catherine und Harry','Catherine+Harry Morath-Stiftung',NULL,NULL,NULL,2,0,'KGS BS',NULL</v>
      </c>
      <c r="AK208" s="22" t="str">
        <f t="shared" si="63"/>
        <v/>
      </c>
    </row>
    <row r="209" spans="2:37" x14ac:dyDescent="0.25">
      <c r="B209">
        <v>204</v>
      </c>
      <c r="C209" t="s">
        <v>8</v>
      </c>
      <c r="D209" t="s">
        <v>8</v>
      </c>
      <c r="E209" t="s">
        <v>8</v>
      </c>
      <c r="F209" t="s">
        <v>421</v>
      </c>
      <c r="G209" t="s">
        <v>422</v>
      </c>
      <c r="H209" t="s">
        <v>423</v>
      </c>
      <c r="I209" t="s">
        <v>423</v>
      </c>
      <c r="J209" s="1"/>
      <c r="K209" s="1" t="s">
        <v>680</v>
      </c>
      <c r="L209" s="1" t="s">
        <v>684</v>
      </c>
      <c r="M209" s="1">
        <v>41180.825648148151</v>
      </c>
      <c r="N209" t="s">
        <v>684</v>
      </c>
      <c r="O209" s="1">
        <v>41180.825648148151</v>
      </c>
      <c r="P209" t="s">
        <v>954</v>
      </c>
      <c r="Q209" t="s">
        <v>1076</v>
      </c>
      <c r="S209" s="12" t="str">
        <f t="shared" si="48"/>
        <v>NULL</v>
      </c>
      <c r="T209" s="12" t="str">
        <f t="shared" si="49"/>
        <v>'Multiple Sklerose Gesellschaft, Schweizerische'</v>
      </c>
      <c r="U209" s="12" t="str">
        <f t="shared" si="50"/>
        <v>'Schweizerische Multiple Sklerose Gesellschaft'</v>
      </c>
      <c r="V209" s="12" t="str">
        <f t="shared" si="51"/>
        <v>'MS, Amytrophe Lateralsklerose, Friedreichsche Ataxie. Autoanschaffung max. Fr. 5''000.-'</v>
      </c>
      <c r="W209" s="12" t="str">
        <f t="shared" si="52"/>
        <v>'MS, Amytrophe Lateralsklerose, Friedreichsche Ataxie. Autoanschaffung max. Fr. 5''000.-'</v>
      </c>
      <c r="X209" s="12" t="str">
        <f t="shared" si="53"/>
        <v>NULL</v>
      </c>
      <c r="Y209" s="12">
        <f t="shared" si="54"/>
        <v>2</v>
      </c>
      <c r="Z209" s="10">
        <f t="shared" si="55"/>
        <v>1</v>
      </c>
      <c r="AA209" s="10" t="str">
        <f t="shared" si="58"/>
        <v>HS Zürich</v>
      </c>
      <c r="AB209" s="10" t="str">
        <f t="shared" si="59"/>
        <v>'HS Zürich'</v>
      </c>
      <c r="AC209" s="14" t="str">
        <f t="shared" si="60"/>
        <v>'2015-01-01'</v>
      </c>
      <c r="AD209" s="10" t="str">
        <f t="shared" si="61"/>
        <v>UNION ALL SELECT NULL,'Multiple Sklerose Gesellschaft, Schweizerische','Schweizerische Multiple Sklerose Gesellschaft','MS, Amytrophe Lateralsklerose, Friedreichsche Ataxie. Autoanschaffung max. Fr. 5''000.-','MS, Amytrophe Lateralsklerose, Friedreichsche Ataxie. Autoanschaffung max. Fr. 5''000.-',NULL,2,1,'HS Zürich','2015-01-01'</v>
      </c>
      <c r="AE209" s="10" t="str">
        <f t="shared" si="56"/>
        <v/>
      </c>
      <c r="AG209" s="21">
        <f t="shared" si="57"/>
        <v>204</v>
      </c>
      <c r="AH209" s="23" t="s">
        <v>8</v>
      </c>
      <c r="AJ209" s="22" t="str">
        <f t="shared" si="62"/>
        <v>UNION ALL SELECT 204,NULL,'Multiple Sklerose Gesellschaft, Schweizerische','Schweizerische Multiple Sklerose Gesellschaft','MS, Amytrophe Lateralsklerose, Friedreichsche Ataxie. Autoanschaffung max. Fr. 5''000.-','MS, Amytrophe Lateralsklerose, Friedreichsche Ataxie. Autoanschaffung max. Fr. 5''000.-',NULL,2,1,'HS Zürich',NULL</v>
      </c>
      <c r="AK209" s="22" t="str">
        <f t="shared" si="63"/>
        <v/>
      </c>
    </row>
    <row r="210" spans="2:37" x14ac:dyDescent="0.25">
      <c r="B210">
        <v>205</v>
      </c>
      <c r="C210" t="s">
        <v>8</v>
      </c>
      <c r="D210" t="s">
        <v>8</v>
      </c>
      <c r="E210" t="s">
        <v>8</v>
      </c>
      <c r="F210" t="s">
        <v>424</v>
      </c>
      <c r="G210" t="s">
        <v>425</v>
      </c>
      <c r="H210" t="s">
        <v>426</v>
      </c>
      <c r="J210" s="1"/>
      <c r="K210" s="1" t="s">
        <v>680</v>
      </c>
      <c r="L210" s="1" t="s">
        <v>684</v>
      </c>
      <c r="M210" s="1">
        <v>41180.825648148151</v>
      </c>
      <c r="N210" t="s">
        <v>684</v>
      </c>
      <c r="O210" s="1">
        <v>41180.825648148151</v>
      </c>
      <c r="P210" t="s">
        <v>955</v>
      </c>
      <c r="Q210" t="s">
        <v>738</v>
      </c>
      <c r="S210" s="12" t="str">
        <f t="shared" si="48"/>
        <v>NULL</v>
      </c>
      <c r="T210" s="12" t="str">
        <f t="shared" si="49"/>
        <v>'Mundaun Stiftung, gemeinnützige'</v>
      </c>
      <c r="U210" s="12" t="str">
        <f t="shared" si="50"/>
        <v>'Gemeinnützige Stiftung Mundaun'</v>
      </c>
      <c r="V210" s="12" t="str">
        <f t="shared" si="51"/>
        <v>'Beiträge à Fonds perdu oder Darlehen für Einzelpers. oder Familien in Notlagen in finanzschwachen Gemeinden unter 200 Einwohner'</v>
      </c>
      <c r="W210" s="12" t="str">
        <f t="shared" si="52"/>
        <v>NULL</v>
      </c>
      <c r="X210" s="12" t="str">
        <f t="shared" si="53"/>
        <v>NULL</v>
      </c>
      <c r="Y210" s="12">
        <f t="shared" si="54"/>
        <v>2</v>
      </c>
      <c r="Z210" s="10">
        <f t="shared" si="55"/>
        <v>0</v>
      </c>
      <c r="AA210" s="10" t="str">
        <f t="shared" si="58"/>
        <v>KGS GR</v>
      </c>
      <c r="AB210" s="10" t="str">
        <f t="shared" si="59"/>
        <v>'KGS GR'</v>
      </c>
      <c r="AC210" s="14" t="str">
        <f t="shared" si="60"/>
        <v>'2015-01-01'</v>
      </c>
      <c r="AD210" s="10" t="str">
        <f t="shared" si="61"/>
        <v>UNION ALL SELECT NULL,'Mundaun Stiftung, gemeinnützige','Gemeinnützige Stiftung Mundaun','Beiträge à Fonds perdu oder Darlehen für Einzelpers. oder Familien in Notlagen in finanzschwachen Gemeinden unter 200 Einwohner',NULL,NULL,2,0,'KGS GR','2015-01-01'</v>
      </c>
      <c r="AE210" s="10" t="str">
        <f t="shared" si="56"/>
        <v/>
      </c>
      <c r="AG210" s="21">
        <f t="shared" si="57"/>
        <v>205</v>
      </c>
      <c r="AH210" s="23" t="s">
        <v>8</v>
      </c>
      <c r="AJ210" s="22" t="str">
        <f t="shared" si="62"/>
        <v>UNION ALL SELECT 205,NULL,'Mundaun Stiftung, gemeinnützige','Gemeinnützige Stiftung Mundaun','Beiträge à Fonds perdu oder Darlehen für Einzelpers. oder Familien in Notlagen in finanzschwachen Gemeinden unter 200 Einwohner',NULL,NULL,2,0,'KGS GR',NULL</v>
      </c>
      <c r="AK210" s="22" t="str">
        <f t="shared" si="63"/>
        <v/>
      </c>
    </row>
    <row r="211" spans="2:37" x14ac:dyDescent="0.25">
      <c r="B211">
        <v>206</v>
      </c>
      <c r="C211" t="s">
        <v>8</v>
      </c>
      <c r="D211" t="s">
        <v>8</v>
      </c>
      <c r="E211" t="s">
        <v>8</v>
      </c>
      <c r="F211" t="s">
        <v>427</v>
      </c>
      <c r="G211" t="s">
        <v>428</v>
      </c>
      <c r="I211" t="s">
        <v>8</v>
      </c>
      <c r="J211" s="1" t="s">
        <v>8</v>
      </c>
      <c r="K211" s="1" t="s">
        <v>680</v>
      </c>
      <c r="L211" s="1" t="s">
        <v>684</v>
      </c>
      <c r="M211" s="1">
        <v>41180.825648148151</v>
      </c>
      <c r="N211" t="s">
        <v>684</v>
      </c>
      <c r="O211" s="1">
        <v>41180.825648148151</v>
      </c>
      <c r="P211" t="s">
        <v>956</v>
      </c>
      <c r="Q211" t="s">
        <v>718</v>
      </c>
      <c r="S211" s="12" t="str">
        <f t="shared" si="48"/>
        <v>NULL</v>
      </c>
      <c r="T211" s="12" t="str">
        <f t="shared" si="49"/>
        <v>'Mütter in Not, katholischer Frauenbund SG/AI/AR'</v>
      </c>
      <c r="U211" s="12" t="str">
        <f t="shared" si="50"/>
        <v>'katholischer Frauenbund St. Gallen-Appenzell'</v>
      </c>
      <c r="V211" s="12" t="str">
        <f t="shared" si="51"/>
        <v>NULL</v>
      </c>
      <c r="W211" s="12" t="str">
        <f t="shared" si="52"/>
        <v>NULL</v>
      </c>
      <c r="X211" s="12" t="str">
        <f t="shared" si="53"/>
        <v>NULL</v>
      </c>
      <c r="Y211" s="12">
        <f t="shared" si="54"/>
        <v>2</v>
      </c>
      <c r="Z211" s="10">
        <f t="shared" si="55"/>
        <v>0</v>
      </c>
      <c r="AA211" s="10" t="str">
        <f t="shared" si="58"/>
        <v>KGS SG-AI-AR</v>
      </c>
      <c r="AB211" s="10" t="str">
        <f t="shared" si="59"/>
        <v>'KGS SG-AI-AR'</v>
      </c>
      <c r="AC211" s="14" t="str">
        <f t="shared" si="60"/>
        <v>'2015-01-01'</v>
      </c>
      <c r="AD211" s="10" t="str">
        <f t="shared" si="61"/>
        <v>UNION ALL SELECT NULL,'Mütter in Not, katholischer Frauenbund SG/AI/AR','katholischer Frauenbund St. Gallen-Appenzell',NULL,NULL,NULL,2,0,'KGS SG-AI-AR','2015-01-01'</v>
      </c>
      <c r="AE211" s="10" t="str">
        <f t="shared" si="56"/>
        <v/>
      </c>
      <c r="AG211" s="21">
        <f t="shared" si="57"/>
        <v>206</v>
      </c>
      <c r="AH211" s="23" t="s">
        <v>8</v>
      </c>
      <c r="AJ211" s="22" t="str">
        <f t="shared" si="62"/>
        <v>UNION ALL SELECT 206,NULL,'Mütter in Not, katholischer Frauenbund SG/AI/AR','katholischer Frauenbund St. Gallen-Appenzell',NULL,NULL,NULL,2,0,'KGS SG-AI-AR',NULL</v>
      </c>
      <c r="AK211" s="22" t="str">
        <f t="shared" si="63"/>
        <v/>
      </c>
    </row>
    <row r="212" spans="2:37" x14ac:dyDescent="0.25">
      <c r="B212">
        <v>207</v>
      </c>
      <c r="C212" t="s">
        <v>8</v>
      </c>
      <c r="D212" t="s">
        <v>8</v>
      </c>
      <c r="E212" t="s">
        <v>8</v>
      </c>
      <c r="F212" t="s">
        <v>429</v>
      </c>
      <c r="G212" t="s">
        <v>430</v>
      </c>
      <c r="H212" t="s">
        <v>431</v>
      </c>
      <c r="J212" s="1"/>
      <c r="K212" s="1" t="s">
        <v>680</v>
      </c>
      <c r="L212" s="1" t="s">
        <v>684</v>
      </c>
      <c r="M212" s="1">
        <v>41180.825648148151</v>
      </c>
      <c r="N212" t="s">
        <v>684</v>
      </c>
      <c r="O212" s="1">
        <v>41180.825648148151</v>
      </c>
      <c r="P212" t="s">
        <v>957</v>
      </c>
      <c r="Q212" t="s">
        <v>1076</v>
      </c>
      <c r="S212" s="12" t="str">
        <f t="shared" si="48"/>
        <v>NULL</v>
      </c>
      <c r="T212" s="12" t="str">
        <f t="shared" si="49"/>
        <v>'Mütterhilfe Stiftung'</v>
      </c>
      <c r="U212" s="12" t="str">
        <f t="shared" si="50"/>
        <v>'Stiftung Mütterhilfe'</v>
      </c>
      <c r="V212" s="12" t="str">
        <f t="shared" si="51"/>
        <v>'Unterstützung in der neuen Lebensphase der Elternschaft'</v>
      </c>
      <c r="W212" s="12" t="str">
        <f t="shared" si="52"/>
        <v>NULL</v>
      </c>
      <c r="X212" s="12" t="str">
        <f t="shared" si="53"/>
        <v>NULL</v>
      </c>
      <c r="Y212" s="12">
        <f t="shared" si="54"/>
        <v>2</v>
      </c>
      <c r="Z212" s="10">
        <f t="shared" si="55"/>
        <v>1</v>
      </c>
      <c r="AA212" s="10" t="str">
        <f t="shared" si="58"/>
        <v>HS Zürich</v>
      </c>
      <c r="AB212" s="10" t="str">
        <f t="shared" si="59"/>
        <v>'HS Zürich'</v>
      </c>
      <c r="AC212" s="14" t="str">
        <f t="shared" si="60"/>
        <v>'2015-01-01'</v>
      </c>
      <c r="AD212" s="10" t="str">
        <f t="shared" si="61"/>
        <v>UNION ALL SELECT NULL,'Mütterhilfe Stiftung','Stiftung Mütterhilfe','Unterstützung in der neuen Lebensphase der Elternschaft',NULL,NULL,2,1,'HS Zürich','2015-01-01'</v>
      </c>
      <c r="AE212" s="10" t="str">
        <f t="shared" si="56"/>
        <v/>
      </c>
      <c r="AG212" s="21">
        <f t="shared" si="57"/>
        <v>207</v>
      </c>
      <c r="AH212" s="23" t="s">
        <v>8</v>
      </c>
      <c r="AJ212" s="22" t="str">
        <f t="shared" si="62"/>
        <v>UNION ALL SELECT 207,NULL,'Mütterhilfe Stiftung','Stiftung Mütterhilfe','Unterstützung in der neuen Lebensphase der Elternschaft',NULL,NULL,2,1,'HS Zürich',NULL</v>
      </c>
      <c r="AK212" s="22" t="str">
        <f t="shared" si="63"/>
        <v/>
      </c>
    </row>
    <row r="213" spans="2:37" x14ac:dyDescent="0.25">
      <c r="B213">
        <v>208</v>
      </c>
      <c r="C213" t="s">
        <v>8</v>
      </c>
      <c r="D213" t="s">
        <v>8</v>
      </c>
      <c r="E213" t="s">
        <v>8</v>
      </c>
      <c r="F213" t="s">
        <v>432</v>
      </c>
      <c r="G213" t="s">
        <v>433</v>
      </c>
      <c r="J213" s="1" t="s">
        <v>958</v>
      </c>
      <c r="K213" s="1" t="s">
        <v>680</v>
      </c>
      <c r="L213" s="1" t="s">
        <v>684</v>
      </c>
      <c r="M213" s="1">
        <v>41180.825648148151</v>
      </c>
      <c r="N213" t="s">
        <v>684</v>
      </c>
      <c r="O213" s="1">
        <v>41180.825648148151</v>
      </c>
      <c r="P213" t="s">
        <v>959</v>
      </c>
      <c r="Q213" t="s">
        <v>704</v>
      </c>
      <c r="S213" s="12" t="str">
        <f t="shared" si="48"/>
        <v>NULL</v>
      </c>
      <c r="T213" s="12" t="str">
        <f t="shared" si="49"/>
        <v>'Nene Fondazione'</v>
      </c>
      <c r="U213" s="12" t="str">
        <f t="shared" si="50"/>
        <v>'Fondazione Nene'</v>
      </c>
      <c r="V213" s="12" t="str">
        <f t="shared" si="51"/>
        <v>NULL</v>
      </c>
      <c r="W213" s="12" t="str">
        <f t="shared" si="52"/>
        <v>NULL</v>
      </c>
      <c r="X213" s="12" t="str">
        <f t="shared" si="53"/>
        <v>'aver esaurito gli aiuti degli enti pubblici'</v>
      </c>
      <c r="Y213" s="12">
        <f t="shared" si="54"/>
        <v>2</v>
      </c>
      <c r="Z213" s="10">
        <f t="shared" si="55"/>
        <v>0</v>
      </c>
      <c r="AA213" s="10" t="str">
        <f t="shared" si="58"/>
        <v>DCN TI</v>
      </c>
      <c r="AB213" s="10" t="str">
        <f t="shared" si="59"/>
        <v>'DCN TI'</v>
      </c>
      <c r="AC213" s="14" t="str">
        <f t="shared" si="60"/>
        <v>'2015-01-01'</v>
      </c>
      <c r="AD213" s="10" t="str">
        <f t="shared" si="61"/>
        <v>UNION ALL SELECT NULL,'Nene Fondazione','Fondazione Nene',NULL,NULL,'aver esaurito gli aiuti degli enti pubblici',2,0,'DCN TI','2015-01-01'</v>
      </c>
      <c r="AE213" s="10" t="str">
        <f t="shared" si="56"/>
        <v/>
      </c>
      <c r="AG213" s="21">
        <f t="shared" si="57"/>
        <v>208</v>
      </c>
      <c r="AH213" s="23" t="s">
        <v>8</v>
      </c>
      <c r="AJ213" s="22" t="str">
        <f t="shared" si="62"/>
        <v>UNION ALL SELECT 208,NULL,'Nene Fondazione','Fondazione Nene',NULL,NULL,'aver esaurito gli aiuti degli enti pubblici',2,0,'DCN TI',NULL</v>
      </c>
      <c r="AK213" s="22" t="str">
        <f t="shared" si="63"/>
        <v/>
      </c>
    </row>
    <row r="214" spans="2:37" x14ac:dyDescent="0.25">
      <c r="B214">
        <v>209</v>
      </c>
      <c r="C214" t="s">
        <v>8</v>
      </c>
      <c r="D214" t="s">
        <v>8</v>
      </c>
      <c r="E214" t="s">
        <v>8</v>
      </c>
      <c r="F214" t="s">
        <v>434</v>
      </c>
      <c r="G214" t="s">
        <v>434</v>
      </c>
      <c r="H214" t="s">
        <v>435</v>
      </c>
      <c r="J214" s="1"/>
      <c r="K214" s="1" t="s">
        <v>680</v>
      </c>
      <c r="L214" s="1" t="s">
        <v>684</v>
      </c>
      <c r="M214" s="1">
        <v>41180.825648148151</v>
      </c>
      <c r="N214" t="s">
        <v>684</v>
      </c>
      <c r="O214" s="1">
        <v>41180.825648148151</v>
      </c>
      <c r="P214" t="s">
        <v>960</v>
      </c>
      <c r="Q214" t="s">
        <v>1076</v>
      </c>
      <c r="S214" s="12" t="str">
        <f t="shared" si="48"/>
        <v>NULL</v>
      </c>
      <c r="T214" s="12" t="str">
        <f t="shared" si="49"/>
        <v>'Nussbaumer-Simonin-Stiftung'</v>
      </c>
      <c r="U214" s="12" t="str">
        <f t="shared" si="50"/>
        <v>'Nussbaumer-Simonin-Stiftung'</v>
      </c>
      <c r="V214" s="12" t="str">
        <f t="shared" si="51"/>
        <v>'Geistig behinderte, insbesondere Trisomie 21 und deren Familien'</v>
      </c>
      <c r="W214" s="12" t="str">
        <f t="shared" si="52"/>
        <v>NULL</v>
      </c>
      <c r="X214" s="12" t="str">
        <f t="shared" si="53"/>
        <v>NULL</v>
      </c>
      <c r="Y214" s="12">
        <f t="shared" si="54"/>
        <v>2</v>
      </c>
      <c r="Z214" s="10">
        <f t="shared" si="55"/>
        <v>1</v>
      </c>
      <c r="AA214" s="10" t="str">
        <f t="shared" si="58"/>
        <v>HS Zürich</v>
      </c>
      <c r="AB214" s="10" t="str">
        <f t="shared" si="59"/>
        <v>'HS Zürich'</v>
      </c>
      <c r="AC214" s="14" t="str">
        <f t="shared" si="60"/>
        <v>'2015-01-01'</v>
      </c>
      <c r="AD214" s="10" t="str">
        <f t="shared" si="61"/>
        <v>UNION ALL SELECT NULL,'Nussbaumer-Simonin-Stiftung','Nussbaumer-Simonin-Stiftung','Geistig behinderte, insbesondere Trisomie 21 und deren Familien',NULL,NULL,2,1,'HS Zürich','2015-01-01'</v>
      </c>
      <c r="AE214" s="10" t="str">
        <f t="shared" si="56"/>
        <v/>
      </c>
      <c r="AG214" s="21">
        <f t="shared" si="57"/>
        <v>209</v>
      </c>
      <c r="AH214" s="23" t="s">
        <v>8</v>
      </c>
      <c r="AJ214" s="22" t="str">
        <f t="shared" si="62"/>
        <v>UNION ALL SELECT 209,NULL,'Nussbaumer-Simonin-Stiftung','Nussbaumer-Simonin-Stiftung','Geistig behinderte, insbesondere Trisomie 21 und deren Familien',NULL,NULL,2,1,'HS Zürich',NULL</v>
      </c>
      <c r="AK214" s="22" t="str">
        <f t="shared" si="63"/>
        <v/>
      </c>
    </row>
    <row r="215" spans="2:37" x14ac:dyDescent="0.25">
      <c r="B215">
        <v>210</v>
      </c>
      <c r="C215" t="s">
        <v>8</v>
      </c>
      <c r="D215" t="s">
        <v>8</v>
      </c>
      <c r="E215" t="s">
        <v>8</v>
      </c>
      <c r="F215" t="s">
        <v>436</v>
      </c>
      <c r="G215" t="s">
        <v>437</v>
      </c>
      <c r="H215" t="s">
        <v>438</v>
      </c>
      <c r="J215" s="1"/>
      <c r="K215" s="1" t="s">
        <v>680</v>
      </c>
      <c r="L215" s="1" t="s">
        <v>684</v>
      </c>
      <c r="M215" s="1">
        <v>41180.825648148151</v>
      </c>
      <c r="N215" t="s">
        <v>684</v>
      </c>
      <c r="O215" s="1">
        <v>41180.825648148151</v>
      </c>
      <c r="P215" t="s">
        <v>961</v>
      </c>
      <c r="Q215" t="s">
        <v>1076</v>
      </c>
      <c r="S215" s="12" t="str">
        <f t="shared" si="48"/>
        <v>NULL</v>
      </c>
      <c r="T215" s="12" t="str">
        <f t="shared" si="49"/>
        <v>'Ochsner-Stiftung, Max'</v>
      </c>
      <c r="U215" s="12" t="str">
        <f t="shared" si="50"/>
        <v>'Max Ochsner-Stiftung'</v>
      </c>
      <c r="V215" s="12" t="str">
        <f t="shared" si="51"/>
        <v>'Förderung der gesellschaftlichen Eingliederung behinderter und sozial benachteiligter Menschen durch Unterstützung ihrer beruflichen und persönlichen Weiterbildung.'</v>
      </c>
      <c r="W215" s="12" t="str">
        <f t="shared" si="52"/>
        <v>NULL</v>
      </c>
      <c r="X215" s="12" t="str">
        <f t="shared" si="53"/>
        <v>NULL</v>
      </c>
      <c r="Y215" s="12">
        <f t="shared" si="54"/>
        <v>2</v>
      </c>
      <c r="Z215" s="10">
        <f t="shared" si="55"/>
        <v>1</v>
      </c>
      <c r="AA215" s="10" t="str">
        <f t="shared" si="58"/>
        <v>HS Zürich</v>
      </c>
      <c r="AB215" s="10" t="str">
        <f t="shared" si="59"/>
        <v>'HS Zürich'</v>
      </c>
      <c r="AC215" s="14" t="str">
        <f t="shared" si="60"/>
        <v>'2015-01-01'</v>
      </c>
      <c r="AD215" s="10" t="str">
        <f t="shared" si="61"/>
        <v>UNION ALL SELECT NULL,'Ochsner-Stiftung, Max','Max Ochsner-Stiftung','Förderung der gesellschaftlichen Eingliederung behinderter und sozial benachteiligter Menschen durch Unterstützung ihrer beruflichen und persönlichen Weiterbildung.',NULL,NULL,2,1,'HS Zürich','2015-01-01'</v>
      </c>
      <c r="AE215" s="10" t="str">
        <f t="shared" si="56"/>
        <v/>
      </c>
      <c r="AG215" s="21">
        <f t="shared" si="57"/>
        <v>210</v>
      </c>
      <c r="AH215" s="23" t="s">
        <v>8</v>
      </c>
      <c r="AJ215" s="22" t="str">
        <f t="shared" si="62"/>
        <v>UNION ALL SELECT 210,NULL,'Ochsner-Stiftung, Max','Max Ochsner-Stiftung','Förderung der gesellschaftlichen Eingliederung behinderter und sozial benachteiligter Menschen durch Unterstützung ihrer beruflichen und persönlichen Weiterbildung.',NULL,NULL,2,1,'HS Zürich',NULL</v>
      </c>
      <c r="AK215" s="22" t="str">
        <f t="shared" si="63"/>
        <v/>
      </c>
    </row>
    <row r="216" spans="2:37" x14ac:dyDescent="0.25">
      <c r="B216">
        <v>211</v>
      </c>
      <c r="C216" t="s">
        <v>8</v>
      </c>
      <c r="D216" t="s">
        <v>8</v>
      </c>
      <c r="E216" t="s">
        <v>8</v>
      </c>
      <c r="F216" t="s">
        <v>439</v>
      </c>
      <c r="G216" t="s">
        <v>440</v>
      </c>
      <c r="H216" t="s">
        <v>441</v>
      </c>
      <c r="J216" s="1"/>
      <c r="K216" s="1" t="s">
        <v>680</v>
      </c>
      <c r="L216" s="1" t="s">
        <v>684</v>
      </c>
      <c r="M216" s="1">
        <v>41180.825648148151</v>
      </c>
      <c r="N216" t="s">
        <v>684</v>
      </c>
      <c r="O216" s="1">
        <v>41180.825648148151</v>
      </c>
      <c r="P216" t="s">
        <v>962</v>
      </c>
      <c r="Q216" t="s">
        <v>963</v>
      </c>
      <c r="S216" s="12" t="str">
        <f t="shared" si="48"/>
        <v>NULL</v>
      </c>
      <c r="T216" s="12" t="str">
        <f t="shared" si="49"/>
        <v>'OHOm, Ostschweizer helfen Ostschweizern'</v>
      </c>
      <c r="U216" s="12" t="str">
        <f t="shared" si="50"/>
        <v>'Ostschweizer helfen Ostschweizern'</v>
      </c>
      <c r="V216" s="12" t="str">
        <f t="shared" si="51"/>
        <v>'vom St. Galler Tagblatt jährliche Sammelaktion auf Weihnachten hin'</v>
      </c>
      <c r="W216" s="12" t="str">
        <f t="shared" si="52"/>
        <v>NULL</v>
      </c>
      <c r="X216" s="12" t="str">
        <f t="shared" si="53"/>
        <v>NULL</v>
      </c>
      <c r="Y216" s="12">
        <f t="shared" si="54"/>
        <v>2</v>
      </c>
      <c r="Z216" s="10">
        <f t="shared" si="55"/>
        <v>0</v>
      </c>
      <c r="AA216" s="10" t="str">
        <f t="shared" si="58"/>
        <v>KGS SG-AI-AR,KGS GR,KGS TG-SH</v>
      </c>
      <c r="AB216" s="10" t="str">
        <f t="shared" si="59"/>
        <v>'KGS SG-AI-AR,KGS GR,KGS TG-SH'</v>
      </c>
      <c r="AC216" s="14" t="str">
        <f t="shared" si="60"/>
        <v>'2015-01-01'</v>
      </c>
      <c r="AD216" s="10" t="str">
        <f t="shared" si="61"/>
        <v>UNION ALL SELECT NULL,'OHOm, Ostschweizer helfen Ostschweizern','Ostschweizer helfen Ostschweizern','vom St. Galler Tagblatt jährliche Sammelaktion auf Weihnachten hin',NULL,NULL,2,0,'KGS SG-AI-AR,KGS GR,KGS TG-SH','2015-01-01'</v>
      </c>
      <c r="AE216" s="10" t="str">
        <f t="shared" si="56"/>
        <v/>
      </c>
      <c r="AG216" s="21">
        <f t="shared" si="57"/>
        <v>211</v>
      </c>
      <c r="AH216" s="23" t="s">
        <v>8</v>
      </c>
      <c r="AJ216" s="22" t="str">
        <f t="shared" si="62"/>
        <v>UNION ALL SELECT 211,NULL,'OHOm, Ostschweizer helfen Ostschweizern','Ostschweizer helfen Ostschweizern','vom St. Galler Tagblatt jährliche Sammelaktion auf Weihnachten hin',NULL,NULL,2,0,'KGS SG-AI-AR,KGS GR,KGS TG-SH',NULL</v>
      </c>
      <c r="AK216" s="22" t="str">
        <f t="shared" si="63"/>
        <v/>
      </c>
    </row>
    <row r="217" spans="2:37" x14ac:dyDescent="0.25">
      <c r="B217">
        <v>212</v>
      </c>
      <c r="C217" t="s">
        <v>8</v>
      </c>
      <c r="D217" t="s">
        <v>8</v>
      </c>
      <c r="E217" t="s">
        <v>8</v>
      </c>
      <c r="F217" t="s">
        <v>442</v>
      </c>
      <c r="G217" t="s">
        <v>443</v>
      </c>
      <c r="I217" t="s">
        <v>8</v>
      </c>
      <c r="J217" s="1" t="s">
        <v>8</v>
      </c>
      <c r="K217" s="1" t="s">
        <v>680</v>
      </c>
      <c r="L217" s="1" t="s">
        <v>684</v>
      </c>
      <c r="M217" s="1">
        <v>41180.825648148151</v>
      </c>
      <c r="N217" t="s">
        <v>684</v>
      </c>
      <c r="O217" s="1">
        <v>41180.825648148151</v>
      </c>
      <c r="P217" t="s">
        <v>964</v>
      </c>
      <c r="Q217" t="s">
        <v>716</v>
      </c>
      <c r="S217" s="12" t="str">
        <f t="shared" si="48"/>
        <v>NULL</v>
      </c>
      <c r="T217" s="12" t="str">
        <f t="shared" si="49"/>
        <v>'OPOS Stiftung, zugunsten von Wahrnehmungsbehinderten'</v>
      </c>
      <c r="U217" s="12" t="str">
        <f t="shared" si="50"/>
        <v>'Stiftung OPOS zugunsten von Wahrnehmungsbehinderten'</v>
      </c>
      <c r="V217" s="12" t="str">
        <f t="shared" si="51"/>
        <v>NULL</v>
      </c>
      <c r="W217" s="12" t="str">
        <f t="shared" si="52"/>
        <v>NULL</v>
      </c>
      <c r="X217" s="12" t="str">
        <f t="shared" si="53"/>
        <v>NULL</v>
      </c>
      <c r="Y217" s="12">
        <f t="shared" si="54"/>
        <v>2</v>
      </c>
      <c r="Z217" s="10">
        <f t="shared" si="55"/>
        <v>0</v>
      </c>
      <c r="AA217" s="10" t="str">
        <f t="shared" si="58"/>
        <v>DCN JU-NE</v>
      </c>
      <c r="AB217" s="10" t="str">
        <f t="shared" si="59"/>
        <v>'DCN JU-NE'</v>
      </c>
      <c r="AC217" s="14" t="str">
        <f t="shared" si="60"/>
        <v>'2015-01-01'</v>
      </c>
      <c r="AD217" s="10" t="str">
        <f t="shared" si="61"/>
        <v>UNION ALL SELECT NULL,'OPOS Stiftung, zugunsten von Wahrnehmungsbehinderten','Stiftung OPOS zugunsten von Wahrnehmungsbehinderten',NULL,NULL,NULL,2,0,'DCN JU-NE','2015-01-01'</v>
      </c>
      <c r="AE217" s="10" t="str">
        <f t="shared" si="56"/>
        <v/>
      </c>
      <c r="AG217" s="21">
        <f t="shared" si="57"/>
        <v>212</v>
      </c>
      <c r="AH217" s="23" t="s">
        <v>8</v>
      </c>
      <c r="AJ217" s="22" t="str">
        <f t="shared" si="62"/>
        <v>UNION ALL SELECT 212,NULL,'OPOS Stiftung, zugunsten von Wahrnehmungsbehinderten','Stiftung OPOS zugunsten von Wahrnehmungsbehinderten',NULL,NULL,NULL,2,0,'DCN JU-NE',NULL</v>
      </c>
      <c r="AK217" s="22" t="str">
        <f t="shared" si="63"/>
        <v/>
      </c>
    </row>
    <row r="218" spans="2:37" x14ac:dyDescent="0.25">
      <c r="B218">
        <v>213</v>
      </c>
      <c r="C218" t="s">
        <v>8</v>
      </c>
      <c r="D218" t="s">
        <v>8</v>
      </c>
      <c r="E218" t="s">
        <v>8</v>
      </c>
      <c r="F218" t="s">
        <v>444</v>
      </c>
      <c r="G218" t="s">
        <v>445</v>
      </c>
      <c r="H218" t="s">
        <v>446</v>
      </c>
      <c r="J218" s="1"/>
      <c r="K218" s="1" t="s">
        <v>680</v>
      </c>
      <c r="L218" s="1" t="s">
        <v>684</v>
      </c>
      <c r="M218" s="1">
        <v>41180.825648148151</v>
      </c>
      <c r="N218" t="s">
        <v>684</v>
      </c>
      <c r="O218" s="1">
        <v>41180.825648148151</v>
      </c>
      <c r="P218" t="s">
        <v>965</v>
      </c>
      <c r="Q218" t="s">
        <v>966</v>
      </c>
      <c r="S218" s="12" t="str">
        <f t="shared" si="48"/>
        <v>NULL</v>
      </c>
      <c r="T218" s="12" t="str">
        <f t="shared" si="49"/>
        <v>'Ordòdy-König Stiftung, Ellionor'</v>
      </c>
      <c r="U218" s="12" t="str">
        <f t="shared" si="50"/>
        <v>'Ellionor von Ordòdy-König Stiftung'</v>
      </c>
      <c r="V218" s="12" t="str">
        <f t="shared" si="51"/>
        <v>'Die Stiftung bezweckt, Personen, die im Kanton St. Gallen oder in benachbarten Kantonen wohnen und die unverschuldet in Not geraten sind, mit angemessenen Unterstützungsbeiträgen beizustehen.'</v>
      </c>
      <c r="W218" s="12" t="str">
        <f t="shared" si="52"/>
        <v>NULL</v>
      </c>
      <c r="X218" s="12" t="str">
        <f t="shared" si="53"/>
        <v>NULL</v>
      </c>
      <c r="Y218" s="12">
        <f t="shared" si="54"/>
        <v>2</v>
      </c>
      <c r="Z218" s="10">
        <f t="shared" si="55"/>
        <v>0</v>
      </c>
      <c r="AA218" s="10" t="str">
        <f t="shared" si="58"/>
        <v>KGS SG-AI-AR,KGS GR,KGS ZH,KGS TG-SH</v>
      </c>
      <c r="AB218" s="10" t="str">
        <f t="shared" si="59"/>
        <v>'KGS SG-AI-AR,KGS GR,KGS ZH,KGS TG-SH'</v>
      </c>
      <c r="AC218" s="14" t="str">
        <f t="shared" si="60"/>
        <v>'2015-01-01'</v>
      </c>
      <c r="AD218" s="10" t="str">
        <f t="shared" si="61"/>
        <v>UNION ALL SELECT NULL,'Ordòdy-König Stiftung, Ellionor','Ellionor von Ordòdy-König Stiftung','Die Stiftung bezweckt, Personen, die im Kanton St. Gallen oder in benachbarten Kantonen wohnen und die unverschuldet in Not geraten sind, mit angemessenen Unterstützungsbeiträgen beizustehen.',NULL,NULL,2,0,'KGS SG-AI-AR,KGS GR,KGS ZH,KGS TG-SH','2015-01-01'</v>
      </c>
      <c r="AE218" s="10" t="str">
        <f t="shared" si="56"/>
        <v/>
      </c>
      <c r="AG218" s="21">
        <f t="shared" si="57"/>
        <v>213</v>
      </c>
      <c r="AH218" s="23" t="s">
        <v>8</v>
      </c>
      <c r="AJ218" s="22" t="str">
        <f t="shared" si="62"/>
        <v>UNION ALL SELECT 213,NULL,'Ordòdy-König Stiftung, Ellionor','Ellionor von Ordòdy-König Stiftung','Die Stiftung bezweckt, Personen, die im Kanton St. Gallen oder in benachbarten Kantonen wohnen und die unverschuldet in Not geraten sind, mit angemessenen Unterstützungsbeiträgen beizustehen.',NULL,NULL,2,0,'KGS SG-AI-AR,KGS GR,KGS ZH,KGS TG-SH',NULL</v>
      </c>
      <c r="AK218" s="22" t="str">
        <f t="shared" si="63"/>
        <v/>
      </c>
    </row>
    <row r="219" spans="2:37" x14ac:dyDescent="0.25">
      <c r="B219">
        <v>214</v>
      </c>
      <c r="C219" t="s">
        <v>8</v>
      </c>
      <c r="D219" t="s">
        <v>8</v>
      </c>
      <c r="E219" t="s">
        <v>8</v>
      </c>
      <c r="F219" t="s">
        <v>447</v>
      </c>
      <c r="G219" t="s">
        <v>447</v>
      </c>
      <c r="H219" t="s">
        <v>448</v>
      </c>
      <c r="J219" s="1"/>
      <c r="K219" s="1" t="s">
        <v>680</v>
      </c>
      <c r="L219" s="1" t="s">
        <v>684</v>
      </c>
      <c r="M219" s="1">
        <v>41180.825648148151</v>
      </c>
      <c r="N219" t="s">
        <v>684</v>
      </c>
      <c r="O219" s="1">
        <v>41180.825648148151</v>
      </c>
      <c r="P219" t="s">
        <v>967</v>
      </c>
      <c r="Q219" t="s">
        <v>1076</v>
      </c>
      <c r="S219" s="12" t="str">
        <f t="shared" si="48"/>
        <v>NULL</v>
      </c>
      <c r="T219" s="12" t="str">
        <f t="shared" si="49"/>
        <v>'Orphelina-Stifung'</v>
      </c>
      <c r="U219" s="12" t="str">
        <f t="shared" si="50"/>
        <v>'Orphelina-Stifung'</v>
      </c>
      <c r="V219" s="12" t="str">
        <f t="shared" si="51"/>
        <v>'Stiftung der Schweiz. Gemeinnützigen Gesellschaft. bezweckt die Förderung der Wohlfahrt von in der Schweiz sich dauernd oder vorübergehend aufhaltenden hilfsbedürftigen Kindern ohne Ansehen der Religion oder Nationalität. Eltern auf EL oder Sozialhilfeniveau. Mindestens Fr. 2''000.- beantragen.'</v>
      </c>
      <c r="W219" s="12" t="str">
        <f t="shared" si="52"/>
        <v>NULL</v>
      </c>
      <c r="X219" s="12" t="str">
        <f t="shared" si="53"/>
        <v>NULL</v>
      </c>
      <c r="Y219" s="12">
        <f t="shared" si="54"/>
        <v>2</v>
      </c>
      <c r="Z219" s="10">
        <f t="shared" si="55"/>
        <v>1</v>
      </c>
      <c r="AA219" s="10" t="str">
        <f t="shared" si="58"/>
        <v>HS Zürich</v>
      </c>
      <c r="AB219" s="10" t="str">
        <f t="shared" si="59"/>
        <v>'HS Zürich'</v>
      </c>
      <c r="AC219" s="14" t="str">
        <f t="shared" si="60"/>
        <v>'2015-01-01'</v>
      </c>
      <c r="AD219" s="10" t="str">
        <f t="shared" si="61"/>
        <v>UNION ALL SELECT NULL,'Orphelina-Stifung','Orphelina-Stifung','Stiftung der Schweiz. Gemeinnützigen Gesellschaft. bezweckt die Förderung der Wohlfahrt von in der Schweiz sich dauernd oder vorübergehend aufhaltenden hilfsbedürftigen Kindern ohne Ansehen der Religion oder Nationalität. Eltern auf EL oder Sozialhilfeniveau. Mindestens Fr. 2''000.- beantragen.',NULL,NULL,2,1,'HS Zürich','2015-01-01'</v>
      </c>
      <c r="AE219" s="10" t="str">
        <f t="shared" si="56"/>
        <v/>
      </c>
      <c r="AG219" s="21">
        <f t="shared" si="57"/>
        <v>214</v>
      </c>
      <c r="AH219" s="23" t="s">
        <v>8</v>
      </c>
      <c r="AJ219" s="22" t="str">
        <f t="shared" si="62"/>
        <v>UNION ALL SELECT 214,NULL,'Orphelina-Stifung','Orphelina-Stifung','Stiftung der Schweiz. Gemeinnützigen Gesellschaft. bezweckt die Förderung der Wohlfahrt von in der Schweiz sich dauernd oder vorübergehend aufhaltenden hilfsbedürftigen Kindern ohne Ansehen der Religion oder Nationalität. Eltern auf EL oder Sozialhilfeniveau. Mindestens Fr. 2''000.- beantragen.',NULL,NULL,2,1,'HS Zürich',NULL</v>
      </c>
      <c r="AK219" s="22" t="str">
        <f t="shared" si="63"/>
        <v/>
      </c>
    </row>
    <row r="220" spans="2:37" x14ac:dyDescent="0.25">
      <c r="B220">
        <v>215</v>
      </c>
      <c r="C220" t="s">
        <v>8</v>
      </c>
      <c r="D220" t="s">
        <v>8</v>
      </c>
      <c r="E220" t="s">
        <v>8</v>
      </c>
      <c r="F220" t="s">
        <v>449</v>
      </c>
      <c r="G220" t="s">
        <v>449</v>
      </c>
      <c r="H220" t="s">
        <v>450</v>
      </c>
      <c r="J220" s="1"/>
      <c r="K220" s="1" t="s">
        <v>680</v>
      </c>
      <c r="L220" s="1" t="s">
        <v>684</v>
      </c>
      <c r="M220" s="1">
        <v>41180.825648148151</v>
      </c>
      <c r="N220" t="s">
        <v>684</v>
      </c>
      <c r="O220" s="1">
        <v>41180.825648148151</v>
      </c>
      <c r="P220" t="s">
        <v>968</v>
      </c>
      <c r="Q220" t="s">
        <v>1076</v>
      </c>
      <c r="S220" s="12" t="str">
        <f t="shared" si="48"/>
        <v>NULL</v>
      </c>
      <c r="T220" s="12" t="str">
        <f t="shared" si="49"/>
        <v>'Orthodoxe philanthropische Stiftung'</v>
      </c>
      <c r="U220" s="12" t="str">
        <f t="shared" si="50"/>
        <v>'Orthodoxe philanthropische Stiftung'</v>
      </c>
      <c r="V220" s="12" t="str">
        <f t="shared" si="51"/>
        <v>'Mit Rücksicht auf ihre Satzung und aufgrund ihrer beschränkten Mittel bearbeitet diese Stiftung nur Anträge von orthodoxen Christen mit Wohnsitz in der Schweiz.'</v>
      </c>
      <c r="W220" s="12" t="str">
        <f t="shared" si="52"/>
        <v>NULL</v>
      </c>
      <c r="X220" s="12" t="str">
        <f t="shared" si="53"/>
        <v>NULL</v>
      </c>
      <c r="Y220" s="12">
        <f t="shared" si="54"/>
        <v>2</v>
      </c>
      <c r="Z220" s="10">
        <f t="shared" si="55"/>
        <v>1</v>
      </c>
      <c r="AA220" s="10" t="str">
        <f t="shared" si="58"/>
        <v>HS Zürich</v>
      </c>
      <c r="AB220" s="10" t="str">
        <f t="shared" si="59"/>
        <v>'HS Zürich'</v>
      </c>
      <c r="AC220" s="14" t="str">
        <f t="shared" si="60"/>
        <v>'2015-01-01'</v>
      </c>
      <c r="AD220" s="10" t="str">
        <f t="shared" si="61"/>
        <v>UNION ALL SELECT NULL,'Orthodoxe philanthropische Stiftung','Orthodoxe philanthropische Stiftung','Mit Rücksicht auf ihre Satzung und aufgrund ihrer beschränkten Mittel bearbeitet diese Stiftung nur Anträge von orthodoxen Christen mit Wohnsitz in der Schweiz.',NULL,NULL,2,1,'HS Zürich','2015-01-01'</v>
      </c>
      <c r="AE220" s="10" t="str">
        <f t="shared" si="56"/>
        <v/>
      </c>
      <c r="AG220" s="21">
        <f t="shared" si="57"/>
        <v>215</v>
      </c>
      <c r="AH220" s="23" t="s">
        <v>8</v>
      </c>
      <c r="AJ220" s="22" t="str">
        <f t="shared" si="62"/>
        <v>UNION ALL SELECT 215,NULL,'Orthodoxe philanthropische Stiftung','Orthodoxe philanthropische Stiftung','Mit Rücksicht auf ihre Satzung und aufgrund ihrer beschränkten Mittel bearbeitet diese Stiftung nur Anträge von orthodoxen Christen mit Wohnsitz in der Schweiz.',NULL,NULL,2,1,'HS Zürich',NULL</v>
      </c>
      <c r="AK220" s="22" t="str">
        <f t="shared" si="63"/>
        <v/>
      </c>
    </row>
    <row r="221" spans="2:37" x14ac:dyDescent="0.25">
      <c r="B221">
        <v>216</v>
      </c>
      <c r="C221" t="s">
        <v>8</v>
      </c>
      <c r="D221" t="s">
        <v>8</v>
      </c>
      <c r="E221" t="s">
        <v>8</v>
      </c>
      <c r="F221" t="s">
        <v>451</v>
      </c>
      <c r="G221" t="s">
        <v>451</v>
      </c>
      <c r="H221" t="s">
        <v>452</v>
      </c>
      <c r="J221" s="1"/>
      <c r="K221" s="1" t="s">
        <v>680</v>
      </c>
      <c r="L221" s="1" t="s">
        <v>684</v>
      </c>
      <c r="M221" s="1">
        <v>41180.825648148151</v>
      </c>
      <c r="N221" t="s">
        <v>684</v>
      </c>
      <c r="O221" s="1">
        <v>41180.825648148151</v>
      </c>
      <c r="P221" t="s">
        <v>969</v>
      </c>
      <c r="Q221" t="s">
        <v>738</v>
      </c>
      <c r="S221" s="12" t="str">
        <f t="shared" si="48"/>
        <v>NULL</v>
      </c>
      <c r="T221" s="12" t="str">
        <f t="shared" si="49"/>
        <v>'Padella-Stiftung'</v>
      </c>
      <c r="U221" s="12" t="str">
        <f t="shared" si="50"/>
        <v>'Padella-Stiftung'</v>
      </c>
      <c r="V221" s="12" t="str">
        <f t="shared" si="51"/>
        <v>'Unterstützungsbeiträge an Einzelpersonen in Notsituationen'</v>
      </c>
      <c r="W221" s="12" t="str">
        <f t="shared" si="52"/>
        <v>NULL</v>
      </c>
      <c r="X221" s="12" t="str">
        <f t="shared" si="53"/>
        <v>NULL</v>
      </c>
      <c r="Y221" s="12">
        <f t="shared" si="54"/>
        <v>2</v>
      </c>
      <c r="Z221" s="10">
        <f t="shared" si="55"/>
        <v>0</v>
      </c>
      <c r="AA221" s="10" t="str">
        <f t="shared" si="58"/>
        <v>KGS GR</v>
      </c>
      <c r="AB221" s="10" t="str">
        <f t="shared" si="59"/>
        <v>'KGS GR'</v>
      </c>
      <c r="AC221" s="14" t="str">
        <f t="shared" si="60"/>
        <v>'2015-01-01'</v>
      </c>
      <c r="AD221" s="10" t="str">
        <f t="shared" si="61"/>
        <v>UNION ALL SELECT NULL,'Padella-Stiftung','Padella-Stiftung','Unterstützungsbeiträge an Einzelpersonen in Notsituationen',NULL,NULL,2,0,'KGS GR','2015-01-01'</v>
      </c>
      <c r="AE221" s="10" t="str">
        <f t="shared" si="56"/>
        <v/>
      </c>
      <c r="AG221" s="21">
        <f t="shared" si="57"/>
        <v>216</v>
      </c>
      <c r="AH221" s="23" t="s">
        <v>8</v>
      </c>
      <c r="AJ221" s="22" t="str">
        <f t="shared" si="62"/>
        <v>UNION ALL SELECT 216,NULL,'Padella-Stiftung','Padella-Stiftung','Unterstützungsbeiträge an Einzelpersonen in Notsituationen',NULL,NULL,2,0,'KGS GR',NULL</v>
      </c>
      <c r="AK221" s="22" t="str">
        <f t="shared" si="63"/>
        <v/>
      </c>
    </row>
    <row r="222" spans="2:37" x14ac:dyDescent="0.25">
      <c r="B222">
        <v>217</v>
      </c>
      <c r="C222" t="s">
        <v>8</v>
      </c>
      <c r="D222" t="s">
        <v>8</v>
      </c>
      <c r="E222" t="s">
        <v>8</v>
      </c>
      <c r="F222" t="s">
        <v>453</v>
      </c>
      <c r="G222" t="s">
        <v>454</v>
      </c>
      <c r="H222" t="s">
        <v>455</v>
      </c>
      <c r="J222" s="1"/>
      <c r="K222" s="1" t="s">
        <v>680</v>
      </c>
      <c r="L222" s="1" t="s">
        <v>684</v>
      </c>
      <c r="M222" s="1">
        <v>41180.825648148151</v>
      </c>
      <c r="N222" t="s">
        <v>684</v>
      </c>
      <c r="O222" s="1">
        <v>41180.825648148151</v>
      </c>
      <c r="P222" t="s">
        <v>970</v>
      </c>
      <c r="Q222" t="s">
        <v>1076</v>
      </c>
      <c r="S222" s="12" t="str">
        <f t="shared" si="48"/>
        <v>NULL</v>
      </c>
      <c r="T222" s="12" t="str">
        <f t="shared" si="49"/>
        <v>'Paraplegiker-Stiftung, Schweizerische'</v>
      </c>
      <c r="U222" s="12" t="str">
        <f t="shared" si="50"/>
        <v>'Schweizerische Paraplegiker-Stiftung'</v>
      </c>
      <c r="V222" s="12" t="str">
        <f t="shared" si="51"/>
        <v>'Behinderung: Praplegie, Tetraplegie. Betrag unbeschränkt. Uebrige Behinderungen: Rollstuhlbenutzer. Max. Fr. 4''000.-'</v>
      </c>
      <c r="W222" s="12" t="str">
        <f t="shared" si="52"/>
        <v>NULL</v>
      </c>
      <c r="X222" s="12" t="str">
        <f t="shared" si="53"/>
        <v>NULL</v>
      </c>
      <c r="Y222" s="12">
        <f t="shared" si="54"/>
        <v>2</v>
      </c>
      <c r="Z222" s="10">
        <f t="shared" si="55"/>
        <v>1</v>
      </c>
      <c r="AA222" s="10" t="str">
        <f t="shared" si="58"/>
        <v>HS Zürich</v>
      </c>
      <c r="AB222" s="10" t="str">
        <f t="shared" si="59"/>
        <v>'HS Zürich'</v>
      </c>
      <c r="AC222" s="14" t="str">
        <f t="shared" si="60"/>
        <v>'2015-01-01'</v>
      </c>
      <c r="AD222" s="10" t="str">
        <f t="shared" si="61"/>
        <v>UNION ALL SELECT NULL,'Paraplegiker-Stiftung, Schweizerische','Schweizerische Paraplegiker-Stiftung','Behinderung: Praplegie, Tetraplegie. Betrag unbeschränkt. Uebrige Behinderungen: Rollstuhlbenutzer. Max. Fr. 4''000.-',NULL,NULL,2,1,'HS Zürich','2015-01-01'</v>
      </c>
      <c r="AE222" s="10" t="str">
        <f t="shared" si="56"/>
        <v/>
      </c>
      <c r="AG222" s="21">
        <f t="shared" si="57"/>
        <v>217</v>
      </c>
      <c r="AH222" s="23" t="s">
        <v>8</v>
      </c>
      <c r="AJ222" s="22" t="str">
        <f t="shared" si="62"/>
        <v>UNION ALL SELECT 217,NULL,'Paraplegiker-Stiftung, Schweizerische','Schweizerische Paraplegiker-Stiftung','Behinderung: Praplegie, Tetraplegie. Betrag unbeschränkt. Uebrige Behinderungen: Rollstuhlbenutzer. Max. Fr. 4''000.-',NULL,NULL,2,1,'HS Zürich',NULL</v>
      </c>
      <c r="AK222" s="22" t="str">
        <f t="shared" si="63"/>
        <v/>
      </c>
    </row>
    <row r="223" spans="2:37" x14ac:dyDescent="0.25">
      <c r="B223">
        <v>218</v>
      </c>
      <c r="C223" t="s">
        <v>8</v>
      </c>
      <c r="D223" t="s">
        <v>8</v>
      </c>
      <c r="E223" t="s">
        <v>8</v>
      </c>
      <c r="F223" t="s">
        <v>456</v>
      </c>
      <c r="G223" t="s">
        <v>457</v>
      </c>
      <c r="I223" t="s">
        <v>971</v>
      </c>
      <c r="J223" s="1"/>
      <c r="K223" s="1" t="s">
        <v>680</v>
      </c>
      <c r="L223" s="1" t="s">
        <v>684</v>
      </c>
      <c r="M223" s="1">
        <v>41180.825648148151</v>
      </c>
      <c r="N223" t="s">
        <v>684</v>
      </c>
      <c r="O223" s="1">
        <v>41180.825648148151</v>
      </c>
      <c r="P223" t="s">
        <v>972</v>
      </c>
      <c r="Q223" t="s">
        <v>751</v>
      </c>
      <c r="S223" s="12" t="str">
        <f t="shared" si="48"/>
        <v>NULL</v>
      </c>
      <c r="T223" s="12" t="str">
        <f t="shared" si="49"/>
        <v>'Pasquier fondation, Joseph'</v>
      </c>
      <c r="U223" s="12" t="str">
        <f t="shared" si="50"/>
        <v>'Fondation Joseph Pasquier'</v>
      </c>
      <c r="V223" s="12" t="str">
        <f t="shared" si="51"/>
        <v>NULL</v>
      </c>
      <c r="W223" s="12" t="str">
        <f t="shared" si="52"/>
        <v>'enfants (parfois adultes) originaires de la Gruyère, pour études, formation, loisirs'</v>
      </c>
      <c r="X223" s="12" t="str">
        <f t="shared" si="53"/>
        <v>NULL</v>
      </c>
      <c r="Y223" s="12">
        <f t="shared" si="54"/>
        <v>2</v>
      </c>
      <c r="Z223" s="10">
        <f t="shared" si="55"/>
        <v>0</v>
      </c>
      <c r="AA223" s="10" t="str">
        <f t="shared" si="58"/>
        <v>DCN FR</v>
      </c>
      <c r="AB223" s="10" t="str">
        <f t="shared" si="59"/>
        <v>'DCN FR'</v>
      </c>
      <c r="AC223" s="14" t="str">
        <f t="shared" si="60"/>
        <v>'2015-01-01'</v>
      </c>
      <c r="AD223" s="10" t="str">
        <f t="shared" si="61"/>
        <v>UNION ALL SELECT NULL,'Pasquier fondation, Joseph','Fondation Joseph Pasquier',NULL,'enfants (parfois adultes) originaires de la Gruyère, pour études, formation, loisirs',NULL,2,0,'DCN FR','2015-01-01'</v>
      </c>
      <c r="AE223" s="10" t="str">
        <f t="shared" si="56"/>
        <v/>
      </c>
      <c r="AG223" s="21">
        <f t="shared" si="57"/>
        <v>218</v>
      </c>
      <c r="AH223" s="23" t="s">
        <v>8</v>
      </c>
      <c r="AJ223" s="22" t="str">
        <f t="shared" si="62"/>
        <v>UNION ALL SELECT 218,NULL,'Pasquier fondation, Joseph','Fondation Joseph Pasquier',NULL,'enfants (parfois adultes) originaires de la Gruyère, pour études, formation, loisirs',NULL,2,0,'DCN FR',NULL</v>
      </c>
      <c r="AK223" s="22" t="str">
        <f t="shared" si="63"/>
        <v/>
      </c>
    </row>
    <row r="224" spans="2:37" x14ac:dyDescent="0.25">
      <c r="B224">
        <v>219</v>
      </c>
      <c r="C224" t="s">
        <v>8</v>
      </c>
      <c r="D224" t="s">
        <v>8</v>
      </c>
      <c r="E224" t="s">
        <v>8</v>
      </c>
      <c r="F224" t="s">
        <v>458</v>
      </c>
      <c r="G224" t="s">
        <v>459</v>
      </c>
      <c r="H224" t="s">
        <v>460</v>
      </c>
      <c r="J224" s="1"/>
      <c r="K224" s="1" t="s">
        <v>680</v>
      </c>
      <c r="L224" s="1" t="s">
        <v>684</v>
      </c>
      <c r="M224" s="1">
        <v>41180.825648148151</v>
      </c>
      <c r="N224" t="s">
        <v>684</v>
      </c>
      <c r="O224" s="1">
        <v>41180.825648148151</v>
      </c>
      <c r="P224" t="s">
        <v>973</v>
      </c>
      <c r="Q224" t="s">
        <v>1145</v>
      </c>
      <c r="S224" s="12" t="str">
        <f t="shared" si="48"/>
        <v>NULL</v>
      </c>
      <c r="T224" s="12" t="str">
        <f t="shared" si="49"/>
        <v>'Patenschaft für Berggemeinden'</v>
      </c>
      <c r="U224" s="12" t="str">
        <f t="shared" si="50"/>
        <v>'Schweizerische Patenschaft für Berggemeinden'</v>
      </c>
      <c r="V224" s="12" t="str">
        <f t="shared" si="51"/>
        <v>'Alle Behinderungen, für Menschen im CH-Berggebiet.'</v>
      </c>
      <c r="W224" s="12" t="str">
        <f t="shared" si="52"/>
        <v>NULL</v>
      </c>
      <c r="X224" s="12" t="str">
        <f t="shared" si="53"/>
        <v>NULL</v>
      </c>
      <c r="Y224" s="12">
        <f t="shared" si="54"/>
        <v>2</v>
      </c>
      <c r="Z224" s="10">
        <f t="shared" si="55"/>
        <v>0</v>
      </c>
      <c r="AA224" s="10" t="str">
        <f t="shared" si="58"/>
        <v>KGS BE,DCN FR,KGS LU-OW-NW,DCN FR,ehemalige KGS Uri/Schwyz,DCN Jura,DCN TI,KGS SG-AI-AR,DCN VD,DCN JU-NE,KGS BS</v>
      </c>
      <c r="AB224" s="10" t="str">
        <f t="shared" si="59"/>
        <v>'KGS BE,DCN FR,KGS LU-OW-NW,DCN FR,ehemalige KGS Uri/Schwyz,DCN Jura,DCN TI,KGS SG-AI-AR,DCN VD,DCN JU-NE,KGS BS'</v>
      </c>
      <c r="AC224" s="14" t="str">
        <f t="shared" si="60"/>
        <v>'2015-01-01'</v>
      </c>
      <c r="AD224" s="10" t="str">
        <f t="shared" si="61"/>
        <v>UNION ALL SELECT NULL,'Patenschaft für Berggemeinden','Schweizerische Patenschaft für Berggemeinden','Alle Behinderungen, für Menschen im CH-Berggebiet.',NULL,NULL,2,0,'KGS BE,DCN FR,KGS LU-OW-NW,DCN FR,ehemalige KGS Uri/Schwyz,DCN Jura,DCN TI,KGS SG-AI-AR,DCN VD,DCN JU-NE,KGS BS','2015-01-01'</v>
      </c>
      <c r="AE224" s="10" t="str">
        <f t="shared" si="56"/>
        <v/>
      </c>
      <c r="AG224" s="21">
        <f t="shared" si="57"/>
        <v>219</v>
      </c>
      <c r="AH224" s="23" t="s">
        <v>8</v>
      </c>
      <c r="AJ224" s="22" t="str">
        <f t="shared" si="62"/>
        <v>UNION ALL SELECT 219,NULL,'Patenschaft für Berggemeinden','Schweizerische Patenschaft für Berggemeinden','Alle Behinderungen, für Menschen im CH-Berggebiet.',NULL,NULL,2,0,'KGS BE,DCN FR,KGS LU-OW-NW,DCN FR,ehemalige KGS Uri/Schwyz,DCN Jura,DCN TI,KGS SG-AI-AR,DCN VD,DCN JU-NE,KGS BS',NULL</v>
      </c>
      <c r="AK224" s="22" t="str">
        <f t="shared" si="63"/>
        <v/>
      </c>
    </row>
    <row r="225" spans="2:37" x14ac:dyDescent="0.25">
      <c r="B225">
        <v>220</v>
      </c>
      <c r="C225" t="s">
        <v>8</v>
      </c>
      <c r="D225" t="s">
        <v>8</v>
      </c>
      <c r="E225" t="s">
        <v>8</v>
      </c>
      <c r="F225" t="s">
        <v>461</v>
      </c>
      <c r="G225" t="s">
        <v>461</v>
      </c>
      <c r="H225" t="s">
        <v>462</v>
      </c>
      <c r="J225" s="1"/>
      <c r="K225" s="1" t="s">
        <v>680</v>
      </c>
      <c r="L225" s="1" t="s">
        <v>684</v>
      </c>
      <c r="M225" s="1">
        <v>41180.825648148151</v>
      </c>
      <c r="N225" t="s">
        <v>684</v>
      </c>
      <c r="O225" s="1">
        <v>41180.825648148151</v>
      </c>
      <c r="P225" t="s">
        <v>974</v>
      </c>
      <c r="Q225" t="s">
        <v>761</v>
      </c>
      <c r="S225" s="12" t="str">
        <f t="shared" si="48"/>
        <v>NULL</v>
      </c>
      <c r="T225" s="12" t="str">
        <f t="shared" si="49"/>
        <v>'Paulz-Stiftung'</v>
      </c>
      <c r="U225" s="12" t="str">
        <f t="shared" si="50"/>
        <v>'Paulz-Stiftung'</v>
      </c>
      <c r="V225" s="12" t="str">
        <f t="shared" si="51"/>
        <v>'Hilfeleistung eher in der Ausrichtung einmaliger Beiträge (z.B. für aussergewöhnliche Aufwendungen) als in monatlichen bzw. dauernden Unterstützungen für über 60 Jährige.'</v>
      </c>
      <c r="W225" s="12" t="str">
        <f t="shared" si="52"/>
        <v>NULL</v>
      </c>
      <c r="X225" s="12" t="str">
        <f t="shared" si="53"/>
        <v>NULL</v>
      </c>
      <c r="Y225" s="12">
        <f t="shared" si="54"/>
        <v>2</v>
      </c>
      <c r="Z225" s="10">
        <f t="shared" si="55"/>
        <v>0</v>
      </c>
      <c r="AA225" s="10" t="str">
        <f t="shared" si="58"/>
        <v>KGS BE</v>
      </c>
      <c r="AB225" s="10" t="str">
        <f t="shared" si="59"/>
        <v>'KGS BE'</v>
      </c>
      <c r="AC225" s="14" t="str">
        <f t="shared" si="60"/>
        <v>'2015-01-01'</v>
      </c>
      <c r="AD225" s="10" t="str">
        <f t="shared" si="61"/>
        <v>UNION ALL SELECT NULL,'Paulz-Stiftung','Paulz-Stiftung','Hilfeleistung eher in der Ausrichtung einmaliger Beiträge (z.B. für aussergewöhnliche Aufwendungen) als in monatlichen bzw. dauernden Unterstützungen für über 60 Jährige.',NULL,NULL,2,0,'KGS BE','2015-01-01'</v>
      </c>
      <c r="AE225" s="10" t="str">
        <f t="shared" si="56"/>
        <v/>
      </c>
      <c r="AG225" s="21">
        <f t="shared" si="57"/>
        <v>220</v>
      </c>
      <c r="AH225" s="23" t="s">
        <v>8</v>
      </c>
      <c r="AJ225" s="22" t="str">
        <f t="shared" si="62"/>
        <v>UNION ALL SELECT 220,NULL,'Paulz-Stiftung','Paulz-Stiftung','Hilfeleistung eher in der Ausrichtung einmaliger Beiträge (z.B. für aussergewöhnliche Aufwendungen) als in monatlichen bzw. dauernden Unterstützungen für über 60 Jährige.',NULL,NULL,2,0,'KGS BE',NULL</v>
      </c>
      <c r="AK225" s="22" t="str">
        <f t="shared" si="63"/>
        <v/>
      </c>
    </row>
    <row r="226" spans="2:37" x14ac:dyDescent="0.25">
      <c r="B226">
        <v>221</v>
      </c>
      <c r="C226" t="s">
        <v>8</v>
      </c>
      <c r="D226" t="s">
        <v>8</v>
      </c>
      <c r="E226" t="s">
        <v>8</v>
      </c>
      <c r="F226" t="s">
        <v>463</v>
      </c>
      <c r="G226" t="s">
        <v>464</v>
      </c>
      <c r="H226" t="s">
        <v>465</v>
      </c>
      <c r="J226" s="1"/>
      <c r="K226" s="1" t="s">
        <v>680</v>
      </c>
      <c r="L226" s="1" t="s">
        <v>684</v>
      </c>
      <c r="M226" s="1">
        <v>41180.825648148151</v>
      </c>
      <c r="N226" t="s">
        <v>684</v>
      </c>
      <c r="O226" s="1">
        <v>41180.825648148151</v>
      </c>
      <c r="P226" t="s">
        <v>975</v>
      </c>
      <c r="Q226" t="s">
        <v>761</v>
      </c>
      <c r="S226" s="12" t="str">
        <f t="shared" si="48"/>
        <v>NULL</v>
      </c>
      <c r="T226" s="12" t="str">
        <f t="shared" si="49"/>
        <v>'Pestalozzi Fonds, Bernischer'</v>
      </c>
      <c r="U226" s="12" t="str">
        <f t="shared" si="50"/>
        <v>'Bernischer Pestalozzi-Fonds'</v>
      </c>
      <c r="V226" s="12" t="str">
        <f t="shared" si="51"/>
        <v>'Finanzierung von Schulung, Erziehung, Ausbildung, Anlehre, Berufslehre und Eingliederung sowie Beiträge an Untersuchungen, Beratungen und Therapie für physisch, psychisch oder geistig behinderte oder sozial benachteiligte Kinder und Jugendliche bis 25-jährig mit Wohnsitz im Kanton Bern.'</v>
      </c>
      <c r="W226" s="12" t="str">
        <f t="shared" si="52"/>
        <v>NULL</v>
      </c>
      <c r="X226" s="12" t="str">
        <f t="shared" si="53"/>
        <v>NULL</v>
      </c>
      <c r="Y226" s="12">
        <f t="shared" si="54"/>
        <v>2</v>
      </c>
      <c r="Z226" s="10">
        <f t="shared" si="55"/>
        <v>0</v>
      </c>
      <c r="AA226" s="10" t="str">
        <f t="shared" si="58"/>
        <v>KGS BE</v>
      </c>
      <c r="AB226" s="10" t="str">
        <f t="shared" si="59"/>
        <v>'KGS BE'</v>
      </c>
      <c r="AC226" s="14" t="str">
        <f t="shared" si="60"/>
        <v>'2015-01-01'</v>
      </c>
      <c r="AD226" s="10" t="str">
        <f t="shared" si="61"/>
        <v>UNION ALL SELECT NULL,'Pestalozzi Fonds, Bernischer','Bernischer Pestalozzi-Fonds','Finanzierung von Schulung, Erziehung, Ausbildung, Anlehre, Berufslehre und Eingliederung sowie Beiträge an Untersuchungen, Beratungen und Therapie für physisch, psychisch oder geistig behinderte oder sozial benachteiligte Kinder und Jugendliche bis 25-jährig mit Wohnsitz im Kanton Bern.',NULL,NULL,2,0,'KGS BE','2015-01-01'</v>
      </c>
      <c r="AE226" s="10" t="str">
        <f t="shared" si="56"/>
        <v/>
      </c>
      <c r="AG226" s="21">
        <f t="shared" si="57"/>
        <v>221</v>
      </c>
      <c r="AH226" s="23" t="s">
        <v>8</v>
      </c>
      <c r="AJ226" s="22" t="str">
        <f t="shared" si="62"/>
        <v>UNION ALL SELECT 221,NULL,'Pestalozzi Fonds, Bernischer','Bernischer Pestalozzi-Fonds','Finanzierung von Schulung, Erziehung, Ausbildung, Anlehre, Berufslehre und Eingliederung sowie Beiträge an Untersuchungen, Beratungen und Therapie für physisch, psychisch oder geistig behinderte oder sozial benachteiligte Kinder und Jugendliche bis 25-jährig mit Wohnsitz im Kanton Bern.',NULL,NULL,2,0,'KGS BE',NULL</v>
      </c>
      <c r="AK226" s="22" t="str">
        <f t="shared" si="63"/>
        <v/>
      </c>
    </row>
    <row r="227" spans="2:37" x14ac:dyDescent="0.25">
      <c r="B227">
        <v>222</v>
      </c>
      <c r="C227" t="s">
        <v>8</v>
      </c>
      <c r="D227" t="s">
        <v>8</v>
      </c>
      <c r="E227" t="s">
        <v>8</v>
      </c>
      <c r="F227" t="s">
        <v>466</v>
      </c>
      <c r="G227" t="s">
        <v>466</v>
      </c>
      <c r="H227" t="s">
        <v>467</v>
      </c>
      <c r="J227" s="1"/>
      <c r="K227" s="1" t="s">
        <v>680</v>
      </c>
      <c r="L227" s="1" t="s">
        <v>684</v>
      </c>
      <c r="M227" s="1">
        <v>41180.825648148151</v>
      </c>
      <c r="N227" t="s">
        <v>684</v>
      </c>
      <c r="O227" s="1">
        <v>41180.825648148151</v>
      </c>
      <c r="P227" t="s">
        <v>976</v>
      </c>
      <c r="Q227" t="s">
        <v>738</v>
      </c>
      <c r="S227" s="12" t="str">
        <f t="shared" si="48"/>
        <v>NULL</v>
      </c>
      <c r="T227" s="12" t="str">
        <f t="shared" si="49"/>
        <v>'Pflegekinderaktion GR'</v>
      </c>
      <c r="U227" s="12" t="str">
        <f t="shared" si="50"/>
        <v>'Pflegekinderaktion GR'</v>
      </c>
      <c r="V227" s="12" t="str">
        <f t="shared" si="51"/>
        <v>'Für Kinder in Pflege'</v>
      </c>
      <c r="W227" s="12" t="str">
        <f t="shared" si="52"/>
        <v>NULL</v>
      </c>
      <c r="X227" s="12" t="str">
        <f t="shared" si="53"/>
        <v>NULL</v>
      </c>
      <c r="Y227" s="12">
        <f t="shared" si="54"/>
        <v>2</v>
      </c>
      <c r="Z227" s="10">
        <f t="shared" si="55"/>
        <v>0</v>
      </c>
      <c r="AA227" s="10" t="str">
        <f t="shared" si="58"/>
        <v>KGS GR</v>
      </c>
      <c r="AB227" s="10" t="str">
        <f t="shared" si="59"/>
        <v>'KGS GR'</v>
      </c>
      <c r="AC227" s="14" t="str">
        <f t="shared" si="60"/>
        <v>'2015-01-01'</v>
      </c>
      <c r="AD227" s="10" t="str">
        <f t="shared" si="61"/>
        <v>UNION ALL SELECT NULL,'Pflegekinderaktion GR','Pflegekinderaktion GR','Für Kinder in Pflege',NULL,NULL,2,0,'KGS GR','2015-01-01'</v>
      </c>
      <c r="AE227" s="10" t="str">
        <f t="shared" si="56"/>
        <v/>
      </c>
      <c r="AG227" s="21">
        <f t="shared" si="57"/>
        <v>222</v>
      </c>
      <c r="AH227" s="23" t="s">
        <v>8</v>
      </c>
      <c r="AJ227" s="22" t="str">
        <f t="shared" si="62"/>
        <v>UNION ALL SELECT 222,NULL,'Pflegekinderaktion GR','Pflegekinderaktion GR','Für Kinder in Pflege',NULL,NULL,2,0,'KGS GR',NULL</v>
      </c>
      <c r="AK227" s="22" t="str">
        <f t="shared" si="63"/>
        <v/>
      </c>
    </row>
    <row r="228" spans="2:37" x14ac:dyDescent="0.25">
      <c r="B228">
        <v>223</v>
      </c>
      <c r="C228" t="s">
        <v>8</v>
      </c>
      <c r="D228" t="s">
        <v>8</v>
      </c>
      <c r="E228" t="s">
        <v>8</v>
      </c>
      <c r="F228" t="s">
        <v>468</v>
      </c>
      <c r="G228" t="s">
        <v>468</v>
      </c>
      <c r="H228" t="s">
        <v>469</v>
      </c>
      <c r="J228" s="1"/>
      <c r="K228" s="1" t="s">
        <v>680</v>
      </c>
      <c r="L228" s="1" t="s">
        <v>684</v>
      </c>
      <c r="M228" s="1">
        <v>41180.825648148151</v>
      </c>
      <c r="N228" t="s">
        <v>684</v>
      </c>
      <c r="O228" s="1">
        <v>41180.825648148151</v>
      </c>
      <c r="P228" t="s">
        <v>977</v>
      </c>
      <c r="Q228" t="s">
        <v>1076</v>
      </c>
      <c r="S228" s="12" t="str">
        <f t="shared" si="48"/>
        <v>NULL</v>
      </c>
      <c r="T228" s="12" t="str">
        <f t="shared" si="49"/>
        <v>'Plussport Behindertensport'</v>
      </c>
      <c r="U228" s="12" t="str">
        <f t="shared" si="50"/>
        <v>'Plussport Behindertensport'</v>
      </c>
      <c r="V228" s="12" t="str">
        <f t="shared" si="51"/>
        <v>'Beiträge an Sporthilfsmittel und sportl. Aktivitäten'</v>
      </c>
      <c r="W228" s="12" t="str">
        <f t="shared" si="52"/>
        <v>NULL</v>
      </c>
      <c r="X228" s="12" t="str">
        <f t="shared" si="53"/>
        <v>NULL</v>
      </c>
      <c r="Y228" s="12">
        <f t="shared" si="54"/>
        <v>2</v>
      </c>
      <c r="Z228" s="10">
        <f t="shared" si="55"/>
        <v>1</v>
      </c>
      <c r="AA228" s="10" t="str">
        <f t="shared" si="58"/>
        <v>HS Zürich</v>
      </c>
      <c r="AB228" s="10" t="str">
        <f t="shared" si="59"/>
        <v>'HS Zürich'</v>
      </c>
      <c r="AC228" s="14" t="str">
        <f t="shared" si="60"/>
        <v>'2015-01-01'</v>
      </c>
      <c r="AD228" s="10" t="str">
        <f t="shared" si="61"/>
        <v>UNION ALL SELECT NULL,'Plussport Behindertensport','Plussport Behindertensport','Beiträge an Sporthilfsmittel und sportl. Aktivitäten',NULL,NULL,2,1,'HS Zürich','2015-01-01'</v>
      </c>
      <c r="AE228" s="10" t="str">
        <f t="shared" si="56"/>
        <v/>
      </c>
      <c r="AG228" s="21">
        <f t="shared" si="57"/>
        <v>223</v>
      </c>
      <c r="AH228" s="23" t="s">
        <v>8</v>
      </c>
      <c r="AJ228" s="22" t="str">
        <f t="shared" si="62"/>
        <v>UNION ALL SELECT 223,NULL,'Plussport Behindertensport','Plussport Behindertensport','Beiträge an Sporthilfsmittel und sportl. Aktivitäten',NULL,NULL,2,1,'HS Zürich',NULL</v>
      </c>
      <c r="AK228" s="22" t="str">
        <f t="shared" si="63"/>
        <v/>
      </c>
    </row>
    <row r="229" spans="2:37" x14ac:dyDescent="0.25">
      <c r="B229">
        <v>224</v>
      </c>
      <c r="C229" t="s">
        <v>8</v>
      </c>
      <c r="D229" t="s">
        <v>8</v>
      </c>
      <c r="E229" t="s">
        <v>8</v>
      </c>
      <c r="F229" t="s">
        <v>470</v>
      </c>
      <c r="G229" t="s">
        <v>471</v>
      </c>
      <c r="I229" t="s">
        <v>978</v>
      </c>
      <c r="J229" s="1"/>
      <c r="K229" s="1" t="s">
        <v>680</v>
      </c>
      <c r="L229" s="1" t="s">
        <v>684</v>
      </c>
      <c r="M229" s="1">
        <v>41180.825648148151</v>
      </c>
      <c r="N229" t="s">
        <v>684</v>
      </c>
      <c r="O229" s="1">
        <v>41180.825648148151</v>
      </c>
      <c r="P229" t="s">
        <v>979</v>
      </c>
      <c r="Q229" t="s">
        <v>746</v>
      </c>
      <c r="S229" s="12" t="str">
        <f t="shared" si="48"/>
        <v>NULL</v>
      </c>
      <c r="T229" s="12" t="str">
        <f t="shared" si="49"/>
        <v>'Poletti fondation, Paul'</v>
      </c>
      <c r="U229" s="12" t="str">
        <f t="shared" si="50"/>
        <v>'Fondation Paul Poletti'</v>
      </c>
      <c r="V229" s="12" t="str">
        <f t="shared" si="51"/>
        <v>NULL</v>
      </c>
      <c r="W229" s="12" t="str">
        <f t="shared" si="52"/>
        <v>'pour les enfants'</v>
      </c>
      <c r="X229" s="12" t="str">
        <f t="shared" si="53"/>
        <v>NULL</v>
      </c>
      <c r="Y229" s="12">
        <f t="shared" si="54"/>
        <v>2</v>
      </c>
      <c r="Z229" s="10">
        <f t="shared" si="55"/>
        <v>0</v>
      </c>
      <c r="AA229" s="10" t="str">
        <f t="shared" si="58"/>
        <v>DCN GE</v>
      </c>
      <c r="AB229" s="10" t="str">
        <f t="shared" si="59"/>
        <v>'DCN GE'</v>
      </c>
      <c r="AC229" s="14" t="str">
        <f t="shared" si="60"/>
        <v>'2015-01-01'</v>
      </c>
      <c r="AD229" s="10" t="str">
        <f t="shared" si="61"/>
        <v>UNION ALL SELECT NULL,'Poletti fondation, Paul','Fondation Paul Poletti',NULL,'pour les enfants',NULL,2,0,'DCN GE','2015-01-01'</v>
      </c>
      <c r="AE229" s="10" t="str">
        <f t="shared" si="56"/>
        <v/>
      </c>
      <c r="AG229" s="21">
        <f t="shared" si="57"/>
        <v>224</v>
      </c>
      <c r="AH229" s="23" t="s">
        <v>8</v>
      </c>
      <c r="AJ229" s="22" t="str">
        <f t="shared" si="62"/>
        <v>UNION ALL SELECT 224,NULL,'Poletti fondation, Paul','Fondation Paul Poletti',NULL,'pour les enfants',NULL,2,0,'DCN GE',NULL</v>
      </c>
      <c r="AK229" s="22" t="str">
        <f t="shared" si="63"/>
        <v/>
      </c>
    </row>
    <row r="230" spans="2:37" x14ac:dyDescent="0.25">
      <c r="B230">
        <v>225</v>
      </c>
      <c r="C230" t="s">
        <v>8</v>
      </c>
      <c r="D230" t="s">
        <v>8</v>
      </c>
      <c r="E230" t="s">
        <v>8</v>
      </c>
      <c r="F230" t="s">
        <v>472</v>
      </c>
      <c r="G230" t="s">
        <v>473</v>
      </c>
      <c r="H230" t="s">
        <v>474</v>
      </c>
      <c r="J230" s="1"/>
      <c r="K230" s="1" t="s">
        <v>680</v>
      </c>
      <c r="L230" s="1" t="s">
        <v>684</v>
      </c>
      <c r="M230" s="1">
        <v>41180.825648148151</v>
      </c>
      <c r="N230" t="s">
        <v>684</v>
      </c>
      <c r="O230" s="1">
        <v>41180.825648148151</v>
      </c>
      <c r="P230" t="s">
        <v>980</v>
      </c>
      <c r="Q230" t="s">
        <v>1076</v>
      </c>
      <c r="S230" s="12" t="str">
        <f t="shared" si="48"/>
        <v>NULL</v>
      </c>
      <c r="T230" s="12" t="str">
        <f t="shared" si="49"/>
        <v>'Post/Swisscom Personal, Wohlfahrtsfonds'</v>
      </c>
      <c r="U230" s="12" t="str">
        <f t="shared" si="50"/>
        <v>'Wohlfahrtsfonds des Post- und Swisscom-Personals'</v>
      </c>
      <c r="V230" s="12" t="str">
        <f t="shared" si="51"/>
        <v>'Alle Behinderungen, für Post- und Swisscom Mitarbeitende und Pensionierte'</v>
      </c>
      <c r="W230" s="12" t="str">
        <f t="shared" si="52"/>
        <v>NULL</v>
      </c>
      <c r="X230" s="12" t="str">
        <f t="shared" si="53"/>
        <v>NULL</v>
      </c>
      <c r="Y230" s="12">
        <f t="shared" si="54"/>
        <v>2</v>
      </c>
      <c r="Z230" s="10">
        <f t="shared" si="55"/>
        <v>1</v>
      </c>
      <c r="AA230" s="10" t="str">
        <f t="shared" si="58"/>
        <v>HS Zürich</v>
      </c>
      <c r="AB230" s="10" t="str">
        <f t="shared" si="59"/>
        <v>'HS Zürich'</v>
      </c>
      <c r="AC230" s="14" t="str">
        <f t="shared" si="60"/>
        <v>'2015-01-01'</v>
      </c>
      <c r="AD230" s="10" t="str">
        <f t="shared" si="61"/>
        <v>UNION ALL SELECT NULL,'Post/Swisscom Personal, Wohlfahrtsfonds','Wohlfahrtsfonds des Post- und Swisscom-Personals','Alle Behinderungen, für Post- und Swisscom Mitarbeitende und Pensionierte',NULL,NULL,2,1,'HS Zürich','2015-01-01'</v>
      </c>
      <c r="AE230" s="10" t="str">
        <f t="shared" si="56"/>
        <v/>
      </c>
      <c r="AG230" s="21">
        <f t="shared" si="57"/>
        <v>225</v>
      </c>
      <c r="AH230" s="23" t="s">
        <v>8</v>
      </c>
      <c r="AJ230" s="22" t="str">
        <f t="shared" si="62"/>
        <v>UNION ALL SELECT 225,NULL,'Post/Swisscom Personal, Wohlfahrtsfonds','Wohlfahrtsfonds des Post- und Swisscom-Personals','Alle Behinderungen, für Post- und Swisscom Mitarbeitende und Pensionierte',NULL,NULL,2,1,'HS Zürich',NULL</v>
      </c>
      <c r="AK230" s="22" t="str">
        <f t="shared" si="63"/>
        <v/>
      </c>
    </row>
    <row r="231" spans="2:37" x14ac:dyDescent="0.25">
      <c r="B231">
        <v>226</v>
      </c>
      <c r="C231" t="s">
        <v>8</v>
      </c>
      <c r="D231" t="s">
        <v>8</v>
      </c>
      <c r="E231" t="s">
        <v>8</v>
      </c>
      <c r="F231" t="s">
        <v>475</v>
      </c>
      <c r="G231" t="s">
        <v>476</v>
      </c>
      <c r="H231" t="s">
        <v>477</v>
      </c>
      <c r="J231" s="1"/>
      <c r="K231" s="1" t="s">
        <v>680</v>
      </c>
      <c r="L231" s="1" t="s">
        <v>684</v>
      </c>
      <c r="M231" s="1">
        <v>41180.825648148151</v>
      </c>
      <c r="N231" t="s">
        <v>684</v>
      </c>
      <c r="O231" s="1">
        <v>41180.825648148151</v>
      </c>
      <c r="P231" t="s">
        <v>981</v>
      </c>
      <c r="Q231" t="s">
        <v>1076</v>
      </c>
      <c r="S231" s="12" t="str">
        <f t="shared" si="48"/>
        <v>NULL</v>
      </c>
      <c r="T231" s="12" t="str">
        <f t="shared" si="49"/>
        <v>'Pro Aegrotis Stiftung'</v>
      </c>
      <c r="U231" s="12" t="str">
        <f t="shared" si="50"/>
        <v>'Stiftung Pro Aegrotis'</v>
      </c>
      <c r="V231" s="12" t="str">
        <f t="shared" si="51"/>
        <v>'Hilft Menschen, die zur Behandlung einer Krankheit, Behebung von Unfallfolgen, Verbesserung ihres Gesundheitszustandes oder für die Pflege zu Hause zusätzlicher, finanzieller Hilfe bedürfen. Keine Beiträge an Zahnbehandlung, Wohn-, Umzugs-, oder Ausbildungskosten.'</v>
      </c>
      <c r="W231" s="12" t="str">
        <f t="shared" si="52"/>
        <v>NULL</v>
      </c>
      <c r="X231" s="12" t="str">
        <f t="shared" si="53"/>
        <v>NULL</v>
      </c>
      <c r="Y231" s="12">
        <f t="shared" si="54"/>
        <v>2</v>
      </c>
      <c r="Z231" s="10">
        <f t="shared" si="55"/>
        <v>1</v>
      </c>
      <c r="AA231" s="10" t="str">
        <f t="shared" si="58"/>
        <v>HS Zürich</v>
      </c>
      <c r="AB231" s="10" t="str">
        <f t="shared" si="59"/>
        <v>'HS Zürich'</v>
      </c>
      <c r="AC231" s="14" t="str">
        <f t="shared" si="60"/>
        <v>'2015-01-01'</v>
      </c>
      <c r="AD231" s="10" t="str">
        <f t="shared" si="61"/>
        <v>UNION ALL SELECT NULL,'Pro Aegrotis Stiftung','Stiftung Pro Aegrotis','Hilft Menschen, die zur Behandlung einer Krankheit, Behebung von Unfallfolgen, Verbesserung ihres Gesundheitszustandes oder für die Pflege zu Hause zusätzlicher, finanzieller Hilfe bedürfen. Keine Beiträge an Zahnbehandlung, Wohn-, Umzugs-, oder Ausbildungskosten.',NULL,NULL,2,1,'HS Zürich','2015-01-01'</v>
      </c>
      <c r="AE231" s="10" t="str">
        <f t="shared" si="56"/>
        <v/>
      </c>
      <c r="AG231" s="21">
        <f t="shared" si="57"/>
        <v>226</v>
      </c>
      <c r="AH231" s="23" t="s">
        <v>8</v>
      </c>
      <c r="AJ231" s="22" t="str">
        <f t="shared" si="62"/>
        <v>UNION ALL SELECT 226,NULL,'Pro Aegrotis Stiftung','Stiftung Pro Aegrotis','Hilft Menschen, die zur Behandlung einer Krankheit, Behebung von Unfallfolgen, Verbesserung ihres Gesundheitszustandes oder für die Pflege zu Hause zusätzlicher, finanzieller Hilfe bedürfen. Keine Beiträge an Zahnbehandlung, Wohn-, Umzugs-, oder Ausbildungskosten.',NULL,NULL,2,1,'HS Zürich',NULL</v>
      </c>
      <c r="AK231" s="22" t="str">
        <f t="shared" si="63"/>
        <v/>
      </c>
    </row>
    <row r="232" spans="2:37" x14ac:dyDescent="0.25">
      <c r="B232">
        <v>227</v>
      </c>
      <c r="C232" t="s">
        <v>8</v>
      </c>
      <c r="D232" t="s">
        <v>8</v>
      </c>
      <c r="E232" t="s">
        <v>8</v>
      </c>
      <c r="F232" t="s">
        <v>478</v>
      </c>
      <c r="G232" t="s">
        <v>478</v>
      </c>
      <c r="H232" t="s">
        <v>479</v>
      </c>
      <c r="J232" s="1"/>
      <c r="K232" s="1" t="s">
        <v>680</v>
      </c>
      <c r="L232" s="1" t="s">
        <v>684</v>
      </c>
      <c r="M232" s="1">
        <v>41180.825648148151</v>
      </c>
      <c r="N232" t="s">
        <v>684</v>
      </c>
      <c r="O232" s="1">
        <v>41180.825648148151</v>
      </c>
      <c r="P232" t="s">
        <v>982</v>
      </c>
      <c r="Q232" t="s">
        <v>1076</v>
      </c>
      <c r="S232" s="12" t="str">
        <f t="shared" si="48"/>
        <v>NULL</v>
      </c>
      <c r="T232" s="12" t="str">
        <f t="shared" si="49"/>
        <v>'Pro Juventute Kanton'</v>
      </c>
      <c r="U232" s="12" t="str">
        <f t="shared" si="50"/>
        <v>'Pro Juventute Kanton'</v>
      </c>
      <c r="V232" s="12" t="str">
        <f t="shared" si="51"/>
        <v>'Alle Behinderungen, für Familien, Kinder und Jugendliche bis 20 Jahre (in Ausbildung bis 25)'</v>
      </c>
      <c r="W232" s="12" t="str">
        <f t="shared" si="52"/>
        <v>NULL</v>
      </c>
      <c r="X232" s="12" t="str">
        <f t="shared" si="53"/>
        <v>NULL</v>
      </c>
      <c r="Y232" s="12">
        <f t="shared" si="54"/>
        <v>2</v>
      </c>
      <c r="Z232" s="10">
        <f t="shared" si="55"/>
        <v>1</v>
      </c>
      <c r="AA232" s="10" t="str">
        <f t="shared" si="58"/>
        <v>HS Zürich</v>
      </c>
      <c r="AB232" s="10" t="str">
        <f t="shared" si="59"/>
        <v>'HS Zürich'</v>
      </c>
      <c r="AC232" s="14" t="str">
        <f t="shared" si="60"/>
        <v>'2015-01-01'</v>
      </c>
      <c r="AD232" s="10" t="str">
        <f t="shared" si="61"/>
        <v>UNION ALL SELECT NULL,'Pro Juventute Kanton','Pro Juventute Kanton','Alle Behinderungen, für Familien, Kinder und Jugendliche bis 20 Jahre (in Ausbildung bis 25)',NULL,NULL,2,1,'HS Zürich','2015-01-01'</v>
      </c>
      <c r="AE232" s="10" t="str">
        <f t="shared" si="56"/>
        <v/>
      </c>
      <c r="AG232" s="21">
        <f t="shared" si="57"/>
        <v>227</v>
      </c>
      <c r="AH232" s="23" t="s">
        <v>8</v>
      </c>
      <c r="AJ232" s="22" t="str">
        <f t="shared" si="62"/>
        <v>UNION ALL SELECT 227,NULL,'Pro Juventute Kanton','Pro Juventute Kanton','Alle Behinderungen, für Familien, Kinder und Jugendliche bis 20 Jahre (in Ausbildung bis 25)',NULL,NULL,2,1,'HS Zürich',NULL</v>
      </c>
      <c r="AK232" s="22" t="str">
        <f t="shared" si="63"/>
        <v/>
      </c>
    </row>
    <row r="233" spans="2:37" x14ac:dyDescent="0.25">
      <c r="B233">
        <v>228</v>
      </c>
      <c r="C233" t="s">
        <v>8</v>
      </c>
      <c r="D233" t="s">
        <v>8</v>
      </c>
      <c r="E233" t="s">
        <v>8</v>
      </c>
      <c r="F233" t="s">
        <v>480</v>
      </c>
      <c r="G233" t="s">
        <v>481</v>
      </c>
      <c r="H233" t="s">
        <v>482</v>
      </c>
      <c r="J233" s="1"/>
      <c r="K233" s="1" t="s">
        <v>680</v>
      </c>
      <c r="L233" s="1" t="s">
        <v>684</v>
      </c>
      <c r="M233" s="1">
        <v>41180.825648148151</v>
      </c>
      <c r="N233" t="s">
        <v>684</v>
      </c>
      <c r="O233" s="1">
        <v>41180.825648148151</v>
      </c>
      <c r="P233" t="s">
        <v>983</v>
      </c>
      <c r="Q233" t="s">
        <v>1076</v>
      </c>
      <c r="S233" s="12" t="str">
        <f t="shared" si="48"/>
        <v>NULL</v>
      </c>
      <c r="T233" s="12" t="str">
        <f t="shared" si="49"/>
        <v>'Pro Juventute Schweiz, ZLWWW'</v>
      </c>
      <c r="U233" s="12" t="str">
        <f t="shared" si="50"/>
        <v>'Pro Juventute Schweiz, Zusatzleistungen an Witwer, Witwer und Waisen (ZLWWW)'</v>
      </c>
      <c r="V233" s="12" t="str">
        <f t="shared" si="51"/>
        <v>'Personen mit Witwen-, Witwer- oder Waisenrente. Personen mit Behinderung und Hinterlassenenleistung via PI CH, Direkthilfe'</v>
      </c>
      <c r="W233" s="12" t="str">
        <f t="shared" si="52"/>
        <v>NULL</v>
      </c>
      <c r="X233" s="12" t="str">
        <f t="shared" si="53"/>
        <v>NULL</v>
      </c>
      <c r="Y233" s="12">
        <f t="shared" si="54"/>
        <v>2</v>
      </c>
      <c r="Z233" s="10">
        <f t="shared" si="55"/>
        <v>1</v>
      </c>
      <c r="AA233" s="10" t="str">
        <f t="shared" si="58"/>
        <v>HS Zürich</v>
      </c>
      <c r="AB233" s="10" t="str">
        <f t="shared" si="59"/>
        <v>'HS Zürich'</v>
      </c>
      <c r="AC233" s="14" t="str">
        <f t="shared" si="60"/>
        <v>'2015-01-01'</v>
      </c>
      <c r="AD233" s="10" t="str">
        <f t="shared" si="61"/>
        <v>UNION ALL SELECT NULL,'Pro Juventute Schweiz, ZLWWW','Pro Juventute Schweiz, Zusatzleistungen an Witwer, Witwer und Waisen (ZLWWW)','Personen mit Witwen-, Witwer- oder Waisenrente. Personen mit Behinderung und Hinterlassenenleistung via PI CH, Direkthilfe',NULL,NULL,2,1,'HS Zürich','2015-01-01'</v>
      </c>
      <c r="AE233" s="10" t="str">
        <f t="shared" si="56"/>
        <v/>
      </c>
      <c r="AG233" s="21">
        <f t="shared" si="57"/>
        <v>228</v>
      </c>
      <c r="AH233" s="23" t="s">
        <v>8</v>
      </c>
      <c r="AJ233" s="22" t="str">
        <f t="shared" si="62"/>
        <v>UNION ALL SELECT 228,NULL,'Pro Juventute Schweiz, ZLWWW','Pro Juventute Schweiz, Zusatzleistungen an Witwer, Witwer und Waisen (ZLWWW)','Personen mit Witwen-, Witwer- oder Waisenrente. Personen mit Behinderung und Hinterlassenenleistung via PI CH, Direkthilfe',NULL,NULL,2,1,'HS Zürich',NULL</v>
      </c>
      <c r="AK233" s="22" t="str">
        <f t="shared" si="63"/>
        <v/>
      </c>
    </row>
    <row r="234" spans="2:37" x14ac:dyDescent="0.25">
      <c r="B234">
        <v>229</v>
      </c>
      <c r="C234" t="s">
        <v>8</v>
      </c>
      <c r="D234" t="s">
        <v>8</v>
      </c>
      <c r="E234" t="s">
        <v>8</v>
      </c>
      <c r="F234" t="s">
        <v>483</v>
      </c>
      <c r="G234" t="s">
        <v>484</v>
      </c>
      <c r="H234" t="s">
        <v>485</v>
      </c>
      <c r="J234" s="1"/>
      <c r="K234" s="1" t="s">
        <v>680</v>
      </c>
      <c r="L234" s="1" t="s">
        <v>684</v>
      </c>
      <c r="M234" s="1">
        <v>41180.825648148151</v>
      </c>
      <c r="N234" t="s">
        <v>684</v>
      </c>
      <c r="O234" s="1">
        <v>41180.825648148151</v>
      </c>
      <c r="P234" t="s">
        <v>984</v>
      </c>
      <c r="Q234" t="s">
        <v>1076</v>
      </c>
      <c r="S234" s="12" t="str">
        <f t="shared" si="48"/>
        <v>NULL</v>
      </c>
      <c r="T234" s="12" t="str">
        <f t="shared" si="49"/>
        <v>'Pro Senectute'</v>
      </c>
      <c r="U234" s="12" t="str">
        <f t="shared" si="50"/>
        <v>'Pro Senectute, Individuelle Finanzhilfe'</v>
      </c>
      <c r="V234" s="12" t="str">
        <f t="shared" si="51"/>
        <v>'Bundesmittel für Bezüger/innen von AHV-Leistungen. Auch für Personen, die die AHV vorbezogen haben (aktuell 62/63 Jahre). Sich bei der kantonalen PS-Organisation melden.'</v>
      </c>
      <c r="W234" s="12" t="str">
        <f t="shared" si="52"/>
        <v>NULL</v>
      </c>
      <c r="X234" s="12" t="str">
        <f t="shared" si="53"/>
        <v>NULL</v>
      </c>
      <c r="Y234" s="12">
        <f t="shared" si="54"/>
        <v>2</v>
      </c>
      <c r="Z234" s="10">
        <f t="shared" si="55"/>
        <v>1</v>
      </c>
      <c r="AA234" s="10" t="str">
        <f t="shared" si="58"/>
        <v>HS Zürich</v>
      </c>
      <c r="AB234" s="10" t="str">
        <f t="shared" si="59"/>
        <v>'HS Zürich'</v>
      </c>
      <c r="AC234" s="14" t="str">
        <f t="shared" si="60"/>
        <v>'2015-01-01'</v>
      </c>
      <c r="AD234" s="10" t="str">
        <f t="shared" si="61"/>
        <v>UNION ALL SELECT NULL,'Pro Senectute','Pro Senectute, Individuelle Finanzhilfe','Bundesmittel für Bezüger/innen von AHV-Leistungen. Auch für Personen, die die AHV vorbezogen haben (aktuell 62/63 Jahre). Sich bei der kantonalen PS-Organisation melden.',NULL,NULL,2,1,'HS Zürich','2015-01-01'</v>
      </c>
      <c r="AE234" s="10" t="str">
        <f t="shared" si="56"/>
        <v/>
      </c>
      <c r="AG234" s="21">
        <f t="shared" si="57"/>
        <v>229</v>
      </c>
      <c r="AH234" s="23" t="s">
        <v>8</v>
      </c>
      <c r="AJ234" s="22" t="str">
        <f t="shared" si="62"/>
        <v>UNION ALL SELECT 229,NULL,'Pro Senectute','Pro Senectute, Individuelle Finanzhilfe','Bundesmittel für Bezüger/innen von AHV-Leistungen. Auch für Personen, die die AHV vorbezogen haben (aktuell 62/63 Jahre). Sich bei der kantonalen PS-Organisation melden.',NULL,NULL,2,1,'HS Zürich',NULL</v>
      </c>
      <c r="AK234" s="22" t="str">
        <f t="shared" si="63"/>
        <v/>
      </c>
    </row>
    <row r="235" spans="2:37" x14ac:dyDescent="0.25">
      <c r="B235">
        <v>230</v>
      </c>
      <c r="C235" t="s">
        <v>8</v>
      </c>
      <c r="D235" t="s">
        <v>8</v>
      </c>
      <c r="E235" t="s">
        <v>8</v>
      </c>
      <c r="F235" t="s">
        <v>486</v>
      </c>
      <c r="G235" t="s">
        <v>487</v>
      </c>
      <c r="H235" t="s">
        <v>488</v>
      </c>
      <c r="J235" s="1"/>
      <c r="K235" s="1" t="s">
        <v>680</v>
      </c>
      <c r="L235" s="1" t="s">
        <v>684</v>
      </c>
      <c r="M235" s="1">
        <v>41180.825648148151</v>
      </c>
      <c r="N235" t="s">
        <v>684</v>
      </c>
      <c r="O235" s="1">
        <v>41180.825648148151</v>
      </c>
      <c r="P235" t="s">
        <v>985</v>
      </c>
      <c r="Q235" t="s">
        <v>1076</v>
      </c>
      <c r="S235" s="12" t="str">
        <f t="shared" si="48"/>
        <v>NULL</v>
      </c>
      <c r="T235" s="12" t="str">
        <f t="shared" si="49"/>
        <v>'Quadri Stiftung, Franco, Marianne, Cristina und Gianni'</v>
      </c>
      <c r="U235" s="12" t="str">
        <f t="shared" si="50"/>
        <v>'Stiftung Franco, Marianne, Cristina und Gianni Quadri'</v>
      </c>
      <c r="V235" s="12" t="str">
        <f t="shared" si="51"/>
        <v>'Geistig behinderte Kinder, insbesondere Trisomie 21'</v>
      </c>
      <c r="W235" s="12" t="str">
        <f t="shared" si="52"/>
        <v>NULL</v>
      </c>
      <c r="X235" s="12" t="str">
        <f t="shared" si="53"/>
        <v>NULL</v>
      </c>
      <c r="Y235" s="12">
        <f t="shared" si="54"/>
        <v>2</v>
      </c>
      <c r="Z235" s="10">
        <f t="shared" si="55"/>
        <v>1</v>
      </c>
      <c r="AA235" s="10" t="str">
        <f t="shared" si="58"/>
        <v>HS Zürich</v>
      </c>
      <c r="AB235" s="10" t="str">
        <f t="shared" si="59"/>
        <v>'HS Zürich'</v>
      </c>
      <c r="AC235" s="14" t="str">
        <f t="shared" si="60"/>
        <v>'2015-01-01'</v>
      </c>
      <c r="AD235" s="10" t="str">
        <f t="shared" si="61"/>
        <v>UNION ALL SELECT NULL,'Quadri Stiftung, Franco, Marianne, Cristina und Gianni','Stiftung Franco, Marianne, Cristina und Gianni Quadri','Geistig behinderte Kinder, insbesondere Trisomie 21',NULL,NULL,2,1,'HS Zürich','2015-01-01'</v>
      </c>
      <c r="AE235" s="10" t="str">
        <f t="shared" si="56"/>
        <v/>
      </c>
      <c r="AG235" s="21">
        <f t="shared" si="57"/>
        <v>230</v>
      </c>
      <c r="AH235" s="23" t="s">
        <v>8</v>
      </c>
      <c r="AJ235" s="22" t="str">
        <f t="shared" si="62"/>
        <v>UNION ALL SELECT 230,NULL,'Quadri Stiftung, Franco, Marianne, Cristina und Gianni','Stiftung Franco, Marianne, Cristina und Gianni Quadri','Geistig behinderte Kinder, insbesondere Trisomie 21',NULL,NULL,2,1,'HS Zürich',NULL</v>
      </c>
      <c r="AK235" s="22" t="str">
        <f t="shared" si="63"/>
        <v/>
      </c>
    </row>
    <row r="236" spans="2:37" x14ac:dyDescent="0.25">
      <c r="B236">
        <v>231</v>
      </c>
      <c r="C236" t="s">
        <v>8</v>
      </c>
      <c r="D236" t="s">
        <v>8</v>
      </c>
      <c r="E236" t="s">
        <v>8</v>
      </c>
      <c r="F236" t="s">
        <v>489</v>
      </c>
      <c r="G236" t="s">
        <v>490</v>
      </c>
      <c r="H236" t="s">
        <v>491</v>
      </c>
      <c r="J236" s="1"/>
      <c r="K236" s="1" t="s">
        <v>680</v>
      </c>
      <c r="L236" s="1" t="s">
        <v>684</v>
      </c>
      <c r="M236" s="1">
        <v>41180.825648148151</v>
      </c>
      <c r="N236" t="s">
        <v>684</v>
      </c>
      <c r="O236" s="1">
        <v>41180.825648148151</v>
      </c>
      <c r="P236" t="s">
        <v>986</v>
      </c>
      <c r="Q236" t="s">
        <v>1076</v>
      </c>
      <c r="S236" s="12" t="str">
        <f t="shared" si="48"/>
        <v>NULL</v>
      </c>
      <c r="T236" s="12" t="str">
        <f t="shared" si="49"/>
        <v>'REKA, Schweizer Reisekasse, Jubiläumsstiftung'</v>
      </c>
      <c r="U236" s="12" t="str">
        <f t="shared" si="50"/>
        <v>'Jubiläumsstiftung der Schweizerischen Reisekasse'</v>
      </c>
      <c r="V236" s="12" t="str">
        <f t="shared" si="51"/>
        <v>'Alle Behinderungen. Ferien für wirtschaftlich und sozial Benachteiligte in der Schweiz.'</v>
      </c>
      <c r="W236" s="12" t="str">
        <f t="shared" si="52"/>
        <v>NULL</v>
      </c>
      <c r="X236" s="12" t="str">
        <f t="shared" si="53"/>
        <v>NULL</v>
      </c>
      <c r="Y236" s="12">
        <f t="shared" si="54"/>
        <v>2</v>
      </c>
      <c r="Z236" s="10">
        <f t="shared" si="55"/>
        <v>1</v>
      </c>
      <c r="AA236" s="10" t="str">
        <f t="shared" si="58"/>
        <v>HS Zürich</v>
      </c>
      <c r="AB236" s="10" t="str">
        <f t="shared" si="59"/>
        <v>'HS Zürich'</v>
      </c>
      <c r="AC236" s="14" t="str">
        <f t="shared" si="60"/>
        <v>'2015-01-01'</v>
      </c>
      <c r="AD236" s="10" t="str">
        <f t="shared" si="61"/>
        <v>UNION ALL SELECT NULL,'REKA, Schweizer Reisekasse, Jubiläumsstiftung','Jubiläumsstiftung der Schweizerischen Reisekasse','Alle Behinderungen. Ferien für wirtschaftlich und sozial Benachteiligte in der Schweiz.',NULL,NULL,2,1,'HS Zürich','2015-01-01'</v>
      </c>
      <c r="AE236" s="10" t="str">
        <f t="shared" si="56"/>
        <v/>
      </c>
      <c r="AG236" s="21">
        <f t="shared" si="57"/>
        <v>231</v>
      </c>
      <c r="AH236" s="23" t="s">
        <v>8</v>
      </c>
      <c r="AJ236" s="22" t="str">
        <f t="shared" si="62"/>
        <v>UNION ALL SELECT 231,NULL,'REKA, Schweizer Reisekasse, Jubiläumsstiftung','Jubiläumsstiftung der Schweizerischen Reisekasse','Alle Behinderungen. Ferien für wirtschaftlich und sozial Benachteiligte in der Schweiz.',NULL,NULL,2,1,'HS Zürich',NULL</v>
      </c>
      <c r="AK236" s="22" t="str">
        <f t="shared" si="63"/>
        <v/>
      </c>
    </row>
    <row r="237" spans="2:37" x14ac:dyDescent="0.25">
      <c r="B237">
        <v>232</v>
      </c>
      <c r="C237" t="s">
        <v>8</v>
      </c>
      <c r="D237" t="s">
        <v>8</v>
      </c>
      <c r="E237" t="s">
        <v>8</v>
      </c>
      <c r="F237" t="s">
        <v>492</v>
      </c>
      <c r="G237" t="s">
        <v>493</v>
      </c>
      <c r="H237" t="s">
        <v>494</v>
      </c>
      <c r="J237" s="1"/>
      <c r="K237" s="1" t="s">
        <v>680</v>
      </c>
      <c r="L237" s="1" t="s">
        <v>684</v>
      </c>
      <c r="M237" s="1">
        <v>41180.825648148151</v>
      </c>
      <c r="N237" t="s">
        <v>684</v>
      </c>
      <c r="O237" s="1">
        <v>41180.825648148151</v>
      </c>
      <c r="P237" t="s">
        <v>987</v>
      </c>
      <c r="Q237" t="s">
        <v>1076</v>
      </c>
      <c r="S237" s="12" t="str">
        <f t="shared" si="48"/>
        <v>NULL</v>
      </c>
      <c r="T237" s="12" t="str">
        <f t="shared" si="49"/>
        <v>'Renfer-Stiftung, Dr. Eugen'</v>
      </c>
      <c r="U237" s="12" t="str">
        <f t="shared" si="50"/>
        <v>'Dr. Eugen Renfer-Stiftung'</v>
      </c>
      <c r="V237" s="12" t="str">
        <f t="shared" si="51"/>
        <v>'Alle Behinderungen, für medizinische und kieferorthopädische Behandlungen, max. Fr. 3''000.-'</v>
      </c>
      <c r="W237" s="12" t="str">
        <f t="shared" si="52"/>
        <v>NULL</v>
      </c>
      <c r="X237" s="12" t="str">
        <f t="shared" si="53"/>
        <v>NULL</v>
      </c>
      <c r="Y237" s="12">
        <f t="shared" si="54"/>
        <v>2</v>
      </c>
      <c r="Z237" s="10">
        <f t="shared" si="55"/>
        <v>1</v>
      </c>
      <c r="AA237" s="10" t="str">
        <f t="shared" si="58"/>
        <v>HS Zürich</v>
      </c>
      <c r="AB237" s="10" t="str">
        <f t="shared" si="59"/>
        <v>'HS Zürich'</v>
      </c>
      <c r="AC237" s="14" t="str">
        <f t="shared" si="60"/>
        <v>'2015-01-01'</v>
      </c>
      <c r="AD237" s="10" t="str">
        <f t="shared" si="61"/>
        <v>UNION ALL SELECT NULL,'Renfer-Stiftung, Dr. Eugen','Dr. Eugen Renfer-Stiftung','Alle Behinderungen, für medizinische und kieferorthopädische Behandlungen, max. Fr. 3''000.-',NULL,NULL,2,1,'HS Zürich','2015-01-01'</v>
      </c>
      <c r="AE237" s="10" t="str">
        <f t="shared" si="56"/>
        <v/>
      </c>
      <c r="AG237" s="21">
        <f t="shared" si="57"/>
        <v>232</v>
      </c>
      <c r="AH237" s="23" t="s">
        <v>8</v>
      </c>
      <c r="AJ237" s="22" t="str">
        <f t="shared" si="62"/>
        <v>UNION ALL SELECT 232,NULL,'Renfer-Stiftung, Dr. Eugen','Dr. Eugen Renfer-Stiftung','Alle Behinderungen, für medizinische und kieferorthopädische Behandlungen, max. Fr. 3''000.-',NULL,NULL,2,1,'HS Zürich',NULL</v>
      </c>
      <c r="AK237" s="22" t="str">
        <f t="shared" si="63"/>
        <v/>
      </c>
    </row>
    <row r="238" spans="2:37" x14ac:dyDescent="0.25">
      <c r="B238">
        <v>233</v>
      </c>
      <c r="C238" t="s">
        <v>8</v>
      </c>
      <c r="D238" t="s">
        <v>8</v>
      </c>
      <c r="E238" t="s">
        <v>8</v>
      </c>
      <c r="F238" t="s">
        <v>495</v>
      </c>
      <c r="G238" t="s">
        <v>496</v>
      </c>
      <c r="J238" s="1" t="s">
        <v>988</v>
      </c>
      <c r="K238" s="1" t="s">
        <v>680</v>
      </c>
      <c r="L238" s="1" t="s">
        <v>684</v>
      </c>
      <c r="M238" s="1">
        <v>41180.825648148151</v>
      </c>
      <c r="N238" t="s">
        <v>684</v>
      </c>
      <c r="O238" s="1">
        <v>41180.825648148151</v>
      </c>
      <c r="P238" t="s">
        <v>989</v>
      </c>
      <c r="Q238" t="s">
        <v>704</v>
      </c>
      <c r="S238" s="12" t="str">
        <f t="shared" si="48"/>
        <v>NULL</v>
      </c>
      <c r="T238" s="12" t="str">
        <f t="shared" si="49"/>
        <v>'Reuma Ticino, Lega'</v>
      </c>
      <c r="U238" s="12" t="str">
        <f t="shared" si="50"/>
        <v>'Lega ticinese per la lotta contro il reumatismo'</v>
      </c>
      <c r="V238" s="12" t="str">
        <f t="shared" si="51"/>
        <v>NULL</v>
      </c>
      <c r="W238" s="12" t="str">
        <f t="shared" si="52"/>
        <v>NULL</v>
      </c>
      <c r="X238" s="12" t="str">
        <f t="shared" si="53"/>
        <v>'sussidi per evtl. Mezzi ausiliari, scarpe ortopediche, cure termali, corsi ginnastica.'</v>
      </c>
      <c r="Y238" s="12">
        <f t="shared" si="54"/>
        <v>2</v>
      </c>
      <c r="Z238" s="10">
        <f t="shared" si="55"/>
        <v>0</v>
      </c>
      <c r="AA238" s="10" t="str">
        <f t="shared" si="58"/>
        <v>DCN TI</v>
      </c>
      <c r="AB238" s="10" t="str">
        <f t="shared" si="59"/>
        <v>'DCN TI'</v>
      </c>
      <c r="AC238" s="14" t="str">
        <f t="shared" si="60"/>
        <v>'2015-01-01'</v>
      </c>
      <c r="AD238" s="10" t="str">
        <f t="shared" si="61"/>
        <v>UNION ALL SELECT NULL,'Reuma Ticino, Lega','Lega ticinese per la lotta contro il reumatismo',NULL,NULL,'sussidi per evtl. Mezzi ausiliari, scarpe ortopediche, cure termali, corsi ginnastica.',2,0,'DCN TI','2015-01-01'</v>
      </c>
      <c r="AE238" s="10" t="str">
        <f t="shared" si="56"/>
        <v/>
      </c>
      <c r="AG238" s="21">
        <f t="shared" si="57"/>
        <v>233</v>
      </c>
      <c r="AH238" s="23" t="s">
        <v>8</v>
      </c>
      <c r="AJ238" s="22" t="str">
        <f t="shared" si="62"/>
        <v>UNION ALL SELECT 233,NULL,'Reuma Ticino, Lega','Lega ticinese per la lotta contro il reumatismo',NULL,NULL,'sussidi per evtl. Mezzi ausiliari, scarpe ortopediche, cure termali, corsi ginnastica.',2,0,'DCN TI',NULL</v>
      </c>
      <c r="AK238" s="22" t="str">
        <f t="shared" si="63"/>
        <v/>
      </c>
    </row>
    <row r="239" spans="2:37" x14ac:dyDescent="0.25">
      <c r="B239">
        <v>234</v>
      </c>
      <c r="C239" t="s">
        <v>8</v>
      </c>
      <c r="D239" t="s">
        <v>8</v>
      </c>
      <c r="E239" t="s">
        <v>8</v>
      </c>
      <c r="F239" t="s">
        <v>497</v>
      </c>
      <c r="G239" t="s">
        <v>498</v>
      </c>
      <c r="I239" t="s">
        <v>990</v>
      </c>
      <c r="J239" s="1"/>
      <c r="K239" s="1" t="s">
        <v>680</v>
      </c>
      <c r="L239" s="1" t="s">
        <v>684</v>
      </c>
      <c r="M239" s="1">
        <v>41180.825648148151</v>
      </c>
      <c r="N239" t="s">
        <v>684</v>
      </c>
      <c r="O239" s="1">
        <v>41180.825648148151</v>
      </c>
      <c r="P239" t="s">
        <v>991</v>
      </c>
      <c r="Q239" t="s">
        <v>746</v>
      </c>
      <c r="S239" s="12" t="str">
        <f t="shared" si="48"/>
        <v>NULL</v>
      </c>
      <c r="T239" s="12" t="str">
        <f t="shared" si="49"/>
        <v>'Rhumatisants, Fondation genevoise pour l''aide aux'</v>
      </c>
      <c r="U239" s="12" t="str">
        <f t="shared" si="50"/>
        <v>'Fondation genevoise pour l''aide aux rhumatisants'</v>
      </c>
      <c r="V239" s="12" t="str">
        <f t="shared" si="51"/>
        <v>NULL</v>
      </c>
      <c r="W239" s="12" t="str">
        <f t="shared" si="52"/>
        <v>'pour tout rhumatisant aux revenus modestes'</v>
      </c>
      <c r="X239" s="12" t="str">
        <f t="shared" si="53"/>
        <v>NULL</v>
      </c>
      <c r="Y239" s="12">
        <f t="shared" si="54"/>
        <v>2</v>
      </c>
      <c r="Z239" s="10">
        <f t="shared" si="55"/>
        <v>0</v>
      </c>
      <c r="AA239" s="10" t="str">
        <f t="shared" si="58"/>
        <v>DCN GE</v>
      </c>
      <c r="AB239" s="10" t="str">
        <f t="shared" si="59"/>
        <v>'DCN GE'</v>
      </c>
      <c r="AC239" s="14" t="str">
        <f t="shared" si="60"/>
        <v>'2015-01-01'</v>
      </c>
      <c r="AD239" s="10" t="str">
        <f t="shared" si="61"/>
        <v>UNION ALL SELECT NULL,'Rhumatisants, Fondation genevoise pour l''aide aux','Fondation genevoise pour l''aide aux rhumatisants',NULL,'pour tout rhumatisant aux revenus modestes',NULL,2,0,'DCN GE','2015-01-01'</v>
      </c>
      <c r="AE239" s="10" t="str">
        <f t="shared" si="56"/>
        <v/>
      </c>
      <c r="AG239" s="21">
        <f t="shared" si="57"/>
        <v>234</v>
      </c>
      <c r="AH239" s="23" t="s">
        <v>8</v>
      </c>
      <c r="AJ239" s="22" t="str">
        <f t="shared" si="62"/>
        <v>UNION ALL SELECT 234,NULL,'Rhumatisants, Fondation genevoise pour l''aide aux','Fondation genevoise pour l''aide aux rhumatisants',NULL,'pour tout rhumatisant aux revenus modestes',NULL,2,0,'DCN GE',NULL</v>
      </c>
      <c r="AK239" s="22" t="str">
        <f t="shared" si="63"/>
        <v/>
      </c>
    </row>
    <row r="240" spans="2:37" x14ac:dyDescent="0.25">
      <c r="B240">
        <v>235</v>
      </c>
      <c r="C240" t="s">
        <v>8</v>
      </c>
      <c r="D240" t="s">
        <v>8</v>
      </c>
      <c r="E240" t="s">
        <v>8</v>
      </c>
      <c r="F240" t="s">
        <v>499</v>
      </c>
      <c r="G240" t="s">
        <v>500</v>
      </c>
      <c r="H240" t="s">
        <v>501</v>
      </c>
      <c r="J240" s="1"/>
      <c r="K240" s="1" t="s">
        <v>680</v>
      </c>
      <c r="L240" s="1" t="s">
        <v>684</v>
      </c>
      <c r="M240" s="1">
        <v>41180.825648148151</v>
      </c>
      <c r="N240" t="s">
        <v>684</v>
      </c>
      <c r="O240" s="1">
        <v>41180.825648148151</v>
      </c>
      <c r="P240" t="s">
        <v>992</v>
      </c>
      <c r="Q240" t="s">
        <v>754</v>
      </c>
      <c r="S240" s="12" t="str">
        <f t="shared" si="48"/>
        <v>NULL</v>
      </c>
      <c r="T240" s="12" t="str">
        <f t="shared" si="49"/>
        <v>'Ronus-Schaufenbühl Stiftung, Peter und Johanna'</v>
      </c>
      <c r="U240" s="12" t="str">
        <f t="shared" si="50"/>
        <v>'Peter und Johanna Ronus-Schaufelbühl-Stiftung c/o Evangelisch-reformierte Kirche Basel-Stadt'</v>
      </c>
      <c r="V240" s="12" t="str">
        <f t="shared" si="51"/>
        <v>'Finanzielle Unterstützung von notleidenden alleinerziehenden Müttern mit vorschulpflichtigen, schulpflichtigen oder sich in Ausbildung befindlichen Kindern.'</v>
      </c>
      <c r="W240" s="12" t="str">
        <f t="shared" si="52"/>
        <v>NULL</v>
      </c>
      <c r="X240" s="12" t="str">
        <f t="shared" si="53"/>
        <v>NULL</v>
      </c>
      <c r="Y240" s="12">
        <f t="shared" si="54"/>
        <v>2</v>
      </c>
      <c r="Z240" s="10">
        <f t="shared" si="55"/>
        <v>0</v>
      </c>
      <c r="AA240" s="10" t="str">
        <f t="shared" si="58"/>
        <v>KGS BS</v>
      </c>
      <c r="AB240" s="10" t="str">
        <f t="shared" si="59"/>
        <v>'KGS BS'</v>
      </c>
      <c r="AC240" s="14" t="str">
        <f t="shared" si="60"/>
        <v>'2015-01-01'</v>
      </c>
      <c r="AD240" s="10" t="str">
        <f t="shared" si="61"/>
        <v>UNION ALL SELECT NULL,'Ronus-Schaufenbühl Stiftung, Peter und Johanna','Peter und Johanna Ronus-Schaufelbühl-Stiftung c/o Evangelisch-reformierte Kirche Basel-Stadt','Finanzielle Unterstützung von notleidenden alleinerziehenden Müttern mit vorschulpflichtigen, schulpflichtigen oder sich in Ausbildung befindlichen Kindern.',NULL,NULL,2,0,'KGS BS','2015-01-01'</v>
      </c>
      <c r="AE240" s="10" t="str">
        <f t="shared" si="56"/>
        <v/>
      </c>
      <c r="AG240" s="21">
        <f t="shared" si="57"/>
        <v>235</v>
      </c>
      <c r="AH240" s="23" t="s">
        <v>8</v>
      </c>
      <c r="AJ240" s="22" t="str">
        <f t="shared" si="62"/>
        <v>UNION ALL SELECT 235,NULL,'Ronus-Schaufenbühl Stiftung, Peter und Johanna','Peter und Johanna Ronus-Schaufelbühl-Stiftung c/o Evangelisch-reformierte Kirche Basel-Stadt','Finanzielle Unterstützung von notleidenden alleinerziehenden Müttern mit vorschulpflichtigen, schulpflichtigen oder sich in Ausbildung befindlichen Kindern.',NULL,NULL,2,0,'KGS BS',NULL</v>
      </c>
      <c r="AK240" s="22" t="str">
        <f t="shared" si="63"/>
        <v/>
      </c>
    </row>
    <row r="241" spans="2:37" x14ac:dyDescent="0.25">
      <c r="B241">
        <v>236</v>
      </c>
      <c r="C241" t="s">
        <v>8</v>
      </c>
      <c r="D241" t="s">
        <v>8</v>
      </c>
      <c r="E241" t="s">
        <v>8</v>
      </c>
      <c r="F241" t="s">
        <v>502</v>
      </c>
      <c r="G241" t="s">
        <v>503</v>
      </c>
      <c r="H241" t="s">
        <v>504</v>
      </c>
      <c r="J241" s="1"/>
      <c r="K241" s="1" t="s">
        <v>680</v>
      </c>
      <c r="L241" s="1" t="s">
        <v>684</v>
      </c>
      <c r="M241" s="1">
        <v>41180.825648148151</v>
      </c>
      <c r="N241" t="s">
        <v>684</v>
      </c>
      <c r="O241" s="1">
        <v>41180.825648148151</v>
      </c>
      <c r="P241" t="s">
        <v>993</v>
      </c>
      <c r="Q241" t="s">
        <v>1076</v>
      </c>
      <c r="S241" s="12" t="str">
        <f t="shared" si="48"/>
        <v>NULL</v>
      </c>
      <c r="T241" s="12" t="str">
        <f t="shared" si="49"/>
        <v>'Roos-Fonds, Geschwister'</v>
      </c>
      <c r="U241" s="12" t="str">
        <f t="shared" si="50"/>
        <v>'Geschwister Roos-Fonds'</v>
      </c>
      <c r="V241" s="12" t="str">
        <f t="shared" si="51"/>
        <v>'Berufsausbildung hörbehinderter Menschen'</v>
      </c>
      <c r="W241" s="12" t="str">
        <f t="shared" si="52"/>
        <v>NULL</v>
      </c>
      <c r="X241" s="12" t="str">
        <f t="shared" si="53"/>
        <v>NULL</v>
      </c>
      <c r="Y241" s="12">
        <f t="shared" si="54"/>
        <v>2</v>
      </c>
      <c r="Z241" s="10">
        <f t="shared" si="55"/>
        <v>1</v>
      </c>
      <c r="AA241" s="10" t="str">
        <f t="shared" si="58"/>
        <v>HS Zürich</v>
      </c>
      <c r="AB241" s="10" t="str">
        <f t="shared" si="59"/>
        <v>'HS Zürich'</v>
      </c>
      <c r="AC241" s="14" t="str">
        <f t="shared" si="60"/>
        <v>'2015-01-01'</v>
      </c>
      <c r="AD241" s="10" t="str">
        <f t="shared" si="61"/>
        <v>UNION ALL SELECT NULL,'Roos-Fonds, Geschwister','Geschwister Roos-Fonds','Berufsausbildung hörbehinderter Menschen',NULL,NULL,2,1,'HS Zürich','2015-01-01'</v>
      </c>
      <c r="AE241" s="10" t="str">
        <f t="shared" si="56"/>
        <v/>
      </c>
      <c r="AG241" s="21">
        <f t="shared" si="57"/>
        <v>236</v>
      </c>
      <c r="AH241" s="23" t="s">
        <v>8</v>
      </c>
      <c r="AJ241" s="22" t="str">
        <f t="shared" si="62"/>
        <v>UNION ALL SELECT 236,NULL,'Roos-Fonds, Geschwister','Geschwister Roos-Fonds','Berufsausbildung hörbehinderter Menschen',NULL,NULL,2,1,'HS Zürich',NULL</v>
      </c>
      <c r="AK241" s="22" t="str">
        <f t="shared" si="63"/>
        <v/>
      </c>
    </row>
    <row r="242" spans="2:37" x14ac:dyDescent="0.25">
      <c r="B242">
        <v>237</v>
      </c>
      <c r="C242" t="s">
        <v>8</v>
      </c>
      <c r="D242" t="s">
        <v>8</v>
      </c>
      <c r="E242" t="s">
        <v>8</v>
      </c>
      <c r="F242" t="s">
        <v>505</v>
      </c>
      <c r="G242" t="s">
        <v>506</v>
      </c>
      <c r="H242" t="s">
        <v>507</v>
      </c>
      <c r="J242" s="1"/>
      <c r="K242" s="1" t="s">
        <v>680</v>
      </c>
      <c r="L242" s="1" t="s">
        <v>684</v>
      </c>
      <c r="M242" s="1">
        <v>41180.825648148151</v>
      </c>
      <c r="N242" t="s">
        <v>684</v>
      </c>
      <c r="O242" s="1">
        <v>41180.825648148151</v>
      </c>
      <c r="P242" t="s">
        <v>994</v>
      </c>
      <c r="Q242" t="s">
        <v>754</v>
      </c>
      <c r="S242" s="12" t="str">
        <f t="shared" si="48"/>
        <v>NULL</v>
      </c>
      <c r="T242" s="12" t="str">
        <f t="shared" si="49"/>
        <v>'Rosenburger-Stiftung, Alphons'</v>
      </c>
      <c r="U242" s="12" t="str">
        <f t="shared" si="50"/>
        <v>'Alphons Rosenburger-Stiftung'</v>
      </c>
      <c r="V242" s="12" t="str">
        <f t="shared" si="51"/>
        <v>'Beiträge an hilfsbedürftige EpileptikerInnen'</v>
      </c>
      <c r="W242" s="12" t="str">
        <f t="shared" si="52"/>
        <v>NULL</v>
      </c>
      <c r="X242" s="12" t="str">
        <f t="shared" si="53"/>
        <v>NULL</v>
      </c>
      <c r="Y242" s="12">
        <f t="shared" si="54"/>
        <v>2</v>
      </c>
      <c r="Z242" s="10">
        <f t="shared" si="55"/>
        <v>0</v>
      </c>
      <c r="AA242" s="10" t="str">
        <f t="shared" si="58"/>
        <v>KGS BS</v>
      </c>
      <c r="AB242" s="10" t="str">
        <f t="shared" si="59"/>
        <v>'KGS BS'</v>
      </c>
      <c r="AC242" s="14" t="str">
        <f t="shared" si="60"/>
        <v>'2015-01-01'</v>
      </c>
      <c r="AD242" s="10" t="str">
        <f t="shared" si="61"/>
        <v>UNION ALL SELECT NULL,'Rosenburger-Stiftung, Alphons','Alphons Rosenburger-Stiftung','Beiträge an hilfsbedürftige EpileptikerInnen',NULL,NULL,2,0,'KGS BS','2015-01-01'</v>
      </c>
      <c r="AE242" s="10" t="str">
        <f t="shared" si="56"/>
        <v/>
      </c>
      <c r="AG242" s="21">
        <f t="shared" si="57"/>
        <v>237</v>
      </c>
      <c r="AH242" s="23" t="s">
        <v>8</v>
      </c>
      <c r="AJ242" s="22" t="str">
        <f t="shared" si="62"/>
        <v>UNION ALL SELECT 237,NULL,'Rosenburger-Stiftung, Alphons','Alphons Rosenburger-Stiftung','Beiträge an hilfsbedürftige EpileptikerInnen',NULL,NULL,2,0,'KGS BS',NULL</v>
      </c>
      <c r="AK242" s="22" t="str">
        <f t="shared" si="63"/>
        <v/>
      </c>
    </row>
    <row r="243" spans="2:37" x14ac:dyDescent="0.25">
      <c r="B243">
        <v>238</v>
      </c>
      <c r="C243" t="s">
        <v>8</v>
      </c>
      <c r="D243" t="s">
        <v>8</v>
      </c>
      <c r="E243" t="s">
        <v>8</v>
      </c>
      <c r="F243" t="s">
        <v>508</v>
      </c>
      <c r="G243" t="s">
        <v>508</v>
      </c>
      <c r="H243" t="s">
        <v>394</v>
      </c>
      <c r="J243" s="1"/>
      <c r="K243" s="1" t="s">
        <v>680</v>
      </c>
      <c r="L243" s="1" t="s">
        <v>684</v>
      </c>
      <c r="M243" s="1">
        <v>41180.825648148151</v>
      </c>
      <c r="N243" t="s">
        <v>684</v>
      </c>
      <c r="O243" s="1">
        <v>41180.825648148151</v>
      </c>
      <c r="P243" t="s">
        <v>995</v>
      </c>
      <c r="Q243" t="s">
        <v>1076</v>
      </c>
      <c r="S243" s="12" t="str">
        <f t="shared" si="48"/>
        <v>NULL</v>
      </c>
      <c r="T243" s="12" t="str">
        <f t="shared" si="49"/>
        <v>'Rotary Club'</v>
      </c>
      <c r="U243" s="12" t="str">
        <f t="shared" si="50"/>
        <v>'Rotary Club'</v>
      </c>
      <c r="V243" s="12" t="str">
        <f t="shared" si="51"/>
        <v>'Alle Behinderungen. Sich an die zuständige Regionalstelle wenden. Regional unterschiedliche Leistungen.'</v>
      </c>
      <c r="W243" s="12" t="str">
        <f t="shared" si="52"/>
        <v>NULL</v>
      </c>
      <c r="X243" s="12" t="str">
        <f t="shared" si="53"/>
        <v>NULL</v>
      </c>
      <c r="Y243" s="12">
        <f t="shared" si="54"/>
        <v>2</v>
      </c>
      <c r="Z243" s="10">
        <f t="shared" si="55"/>
        <v>1</v>
      </c>
      <c r="AA243" s="10" t="str">
        <f t="shared" si="58"/>
        <v>HS Zürich</v>
      </c>
      <c r="AB243" s="10" t="str">
        <f t="shared" si="59"/>
        <v>'HS Zürich'</v>
      </c>
      <c r="AC243" s="14" t="str">
        <f t="shared" si="60"/>
        <v>'2015-01-01'</v>
      </c>
      <c r="AD243" s="10" t="str">
        <f t="shared" si="61"/>
        <v>UNION ALL SELECT NULL,'Rotary Club','Rotary Club','Alle Behinderungen. Sich an die zuständige Regionalstelle wenden. Regional unterschiedliche Leistungen.',NULL,NULL,2,1,'HS Zürich','2015-01-01'</v>
      </c>
      <c r="AE243" s="10" t="str">
        <f t="shared" si="56"/>
        <v/>
      </c>
      <c r="AG243" s="21">
        <f t="shared" si="57"/>
        <v>238</v>
      </c>
      <c r="AH243" s="23" t="s">
        <v>8</v>
      </c>
      <c r="AJ243" s="22" t="str">
        <f t="shared" si="62"/>
        <v>UNION ALL SELECT 238,NULL,'Rotary Club','Rotary Club','Alle Behinderungen. Sich an die zuständige Regionalstelle wenden. Regional unterschiedliche Leistungen.',NULL,NULL,2,1,'HS Zürich',NULL</v>
      </c>
      <c r="AK243" s="22" t="str">
        <f t="shared" si="63"/>
        <v/>
      </c>
    </row>
    <row r="244" spans="2:37" x14ac:dyDescent="0.25">
      <c r="B244">
        <v>239</v>
      </c>
      <c r="C244" t="s">
        <v>8</v>
      </c>
      <c r="D244" t="s">
        <v>8</v>
      </c>
      <c r="E244" t="s">
        <v>8</v>
      </c>
      <c r="F244" t="s">
        <v>509</v>
      </c>
      <c r="G244" t="s">
        <v>510</v>
      </c>
      <c r="H244" t="s">
        <v>511</v>
      </c>
      <c r="J244" s="1"/>
      <c r="K244" s="1" t="s">
        <v>680</v>
      </c>
      <c r="L244" s="1" t="s">
        <v>684</v>
      </c>
      <c r="M244" s="1">
        <v>41180.825648148151</v>
      </c>
      <c r="N244" t="s">
        <v>684</v>
      </c>
      <c r="O244" s="1">
        <v>41180.825648148151</v>
      </c>
      <c r="P244" t="s">
        <v>996</v>
      </c>
      <c r="Q244" t="s">
        <v>1076</v>
      </c>
      <c r="S244" s="12" t="str">
        <f t="shared" si="48"/>
        <v>NULL</v>
      </c>
      <c r="T244" s="12" t="str">
        <f t="shared" si="49"/>
        <v>'Rotes Kreuz, Schweizerisches'</v>
      </c>
      <c r="U244" s="12" t="str">
        <f t="shared" si="50"/>
        <v>'Schweizerisches Rotes Kreuz'</v>
      </c>
      <c r="V244" s="12" t="str">
        <f t="shared" si="51"/>
        <v>'Alle Behinderungen, Beiträge an Krankheitskosten, Abgabe von Kleidern, Bettwäsche usw. Sich an die Regionalstelle wenden. Regional unterschiedliche Leistungen.'</v>
      </c>
      <c r="W244" s="12" t="str">
        <f t="shared" si="52"/>
        <v>NULL</v>
      </c>
      <c r="X244" s="12" t="str">
        <f t="shared" si="53"/>
        <v>NULL</v>
      </c>
      <c r="Y244" s="12">
        <f t="shared" si="54"/>
        <v>2</v>
      </c>
      <c r="Z244" s="10">
        <f t="shared" si="55"/>
        <v>1</v>
      </c>
      <c r="AA244" s="10" t="str">
        <f t="shared" si="58"/>
        <v>HS Zürich</v>
      </c>
      <c r="AB244" s="10" t="str">
        <f t="shared" si="59"/>
        <v>'HS Zürich'</v>
      </c>
      <c r="AC244" s="14" t="str">
        <f t="shared" si="60"/>
        <v>'2015-01-01'</v>
      </c>
      <c r="AD244" s="10" t="str">
        <f t="shared" si="61"/>
        <v>UNION ALL SELECT NULL,'Rotes Kreuz, Schweizerisches','Schweizerisches Rotes Kreuz','Alle Behinderungen, Beiträge an Krankheitskosten, Abgabe von Kleidern, Bettwäsche usw. Sich an die Regionalstelle wenden. Regional unterschiedliche Leistungen.',NULL,NULL,2,1,'HS Zürich','2015-01-01'</v>
      </c>
      <c r="AE244" s="10" t="str">
        <f t="shared" si="56"/>
        <v/>
      </c>
      <c r="AG244" s="21">
        <f t="shared" si="57"/>
        <v>239</v>
      </c>
      <c r="AH244" s="23" t="s">
        <v>8</v>
      </c>
      <c r="AJ244" s="22" t="str">
        <f t="shared" si="62"/>
        <v>UNION ALL SELECT 239,NULL,'Rotes Kreuz, Schweizerisches','Schweizerisches Rotes Kreuz','Alle Behinderungen, Beiträge an Krankheitskosten, Abgabe von Kleidern, Bettwäsche usw. Sich an die Regionalstelle wenden. Regional unterschiedliche Leistungen.',NULL,NULL,2,1,'HS Zürich',NULL</v>
      </c>
      <c r="AK244" s="22" t="str">
        <f t="shared" si="63"/>
        <v/>
      </c>
    </row>
    <row r="245" spans="2:37" x14ac:dyDescent="0.25">
      <c r="B245">
        <v>240</v>
      </c>
      <c r="C245" t="s">
        <v>8</v>
      </c>
      <c r="D245" t="s">
        <v>8</v>
      </c>
      <c r="E245" t="s">
        <v>8</v>
      </c>
      <c r="F245" t="s">
        <v>512</v>
      </c>
      <c r="G245" t="s">
        <v>513</v>
      </c>
      <c r="H245" t="s">
        <v>514</v>
      </c>
      <c r="J245" s="1"/>
      <c r="K245" s="1" t="s">
        <v>680</v>
      </c>
      <c r="L245" s="1" t="s">
        <v>684</v>
      </c>
      <c r="M245" s="1">
        <v>41180.825648148151</v>
      </c>
      <c r="N245" t="s">
        <v>684</v>
      </c>
      <c r="O245" s="1">
        <v>41180.825648148151</v>
      </c>
      <c r="P245" t="s">
        <v>997</v>
      </c>
      <c r="Q245" t="s">
        <v>1076</v>
      </c>
      <c r="S245" s="12" t="str">
        <f t="shared" si="48"/>
        <v>NULL</v>
      </c>
      <c r="T245" s="12" t="str">
        <f t="shared" si="49"/>
        <v>'Rüegg-Stiftung, Gertrud'</v>
      </c>
      <c r="U245" s="12" t="str">
        <f t="shared" si="50"/>
        <v>'Gertrud Rüegg-Stiftung'</v>
      </c>
      <c r="V245" s="12" t="str">
        <f t="shared" si="51"/>
        <v>'Unterstützung für Mensch in einer Notsituation während der ersten Ausbildung in der Schweiz. Beiträge für Zweitausbildungen werden nur in Ausnahmefällen gewährt.'</v>
      </c>
      <c r="W245" s="12" t="str">
        <f t="shared" si="52"/>
        <v>NULL</v>
      </c>
      <c r="X245" s="12" t="str">
        <f t="shared" si="53"/>
        <v>NULL</v>
      </c>
      <c r="Y245" s="12">
        <f t="shared" si="54"/>
        <v>2</v>
      </c>
      <c r="Z245" s="10">
        <f t="shared" si="55"/>
        <v>1</v>
      </c>
      <c r="AA245" s="10" t="str">
        <f t="shared" si="58"/>
        <v>HS Zürich</v>
      </c>
      <c r="AB245" s="10" t="str">
        <f t="shared" si="59"/>
        <v>'HS Zürich'</v>
      </c>
      <c r="AC245" s="14" t="str">
        <f t="shared" si="60"/>
        <v>'2015-01-01'</v>
      </c>
      <c r="AD245" s="10" t="str">
        <f t="shared" si="61"/>
        <v>UNION ALL SELECT NULL,'Rüegg-Stiftung, Gertrud','Gertrud Rüegg-Stiftung','Unterstützung für Mensch in einer Notsituation während der ersten Ausbildung in der Schweiz. Beiträge für Zweitausbildungen werden nur in Ausnahmefällen gewährt.',NULL,NULL,2,1,'HS Zürich','2015-01-01'</v>
      </c>
      <c r="AE245" s="10" t="str">
        <f t="shared" si="56"/>
        <v/>
      </c>
      <c r="AG245" s="21">
        <f t="shared" si="57"/>
        <v>240</v>
      </c>
      <c r="AH245" s="23" t="s">
        <v>8</v>
      </c>
      <c r="AJ245" s="22" t="str">
        <f t="shared" si="62"/>
        <v>UNION ALL SELECT 240,NULL,'Rüegg-Stiftung, Gertrud','Gertrud Rüegg-Stiftung','Unterstützung für Mensch in einer Notsituation während der ersten Ausbildung in der Schweiz. Beiträge für Zweitausbildungen werden nur in Ausnahmefällen gewährt.',NULL,NULL,2,1,'HS Zürich',NULL</v>
      </c>
      <c r="AK245" s="22" t="str">
        <f t="shared" si="63"/>
        <v/>
      </c>
    </row>
    <row r="246" spans="2:37" x14ac:dyDescent="0.25">
      <c r="B246">
        <v>241</v>
      </c>
      <c r="C246" t="s">
        <v>8</v>
      </c>
      <c r="D246" t="s">
        <v>8</v>
      </c>
      <c r="E246" t="s">
        <v>8</v>
      </c>
      <c r="F246" t="s">
        <v>515</v>
      </c>
      <c r="G246" t="s">
        <v>516</v>
      </c>
      <c r="H246" t="s">
        <v>517</v>
      </c>
      <c r="J246" s="1"/>
      <c r="K246" s="1" t="s">
        <v>680</v>
      </c>
      <c r="L246" s="1" t="s">
        <v>684</v>
      </c>
      <c r="M246" s="1">
        <v>41180.825648148151</v>
      </c>
      <c r="N246" t="s">
        <v>684</v>
      </c>
      <c r="O246" s="1">
        <v>41180.825648148151</v>
      </c>
      <c r="P246" t="s">
        <v>998</v>
      </c>
      <c r="Q246" t="s">
        <v>761</v>
      </c>
      <c r="S246" s="12" t="str">
        <f t="shared" si="48"/>
        <v>NULL</v>
      </c>
      <c r="T246" s="12" t="str">
        <f t="shared" si="49"/>
        <v>'Sandoz-Peter Stiftung, Lore'</v>
      </c>
      <c r="U246" s="12" t="str">
        <f t="shared" si="50"/>
        <v>'Stiftung Lore Sandoz-Peter'</v>
      </c>
      <c r="V246" s="12" t="str">
        <f t="shared" si="51"/>
        <v>'Leistung von gemeinnützigen und wohltätigen Unterstützungsbeiträgen an Bedürftigte mit Wohnsitz in Biel sowie die Unterstützung der Armen- und Krankenpflege der Gemeinde Biel'</v>
      </c>
      <c r="W246" s="12" t="str">
        <f t="shared" si="52"/>
        <v>NULL</v>
      </c>
      <c r="X246" s="12" t="str">
        <f t="shared" si="53"/>
        <v>NULL</v>
      </c>
      <c r="Y246" s="12">
        <f t="shared" si="54"/>
        <v>2</v>
      </c>
      <c r="Z246" s="10">
        <f t="shared" si="55"/>
        <v>0</v>
      </c>
      <c r="AA246" s="10" t="str">
        <f t="shared" si="58"/>
        <v>KGS BE</v>
      </c>
      <c r="AB246" s="10" t="str">
        <f t="shared" si="59"/>
        <v>'KGS BE'</v>
      </c>
      <c r="AC246" s="14" t="str">
        <f t="shared" si="60"/>
        <v>'2015-01-01'</v>
      </c>
      <c r="AD246" s="10" t="str">
        <f t="shared" si="61"/>
        <v>UNION ALL SELECT NULL,'Sandoz-Peter Stiftung, Lore','Stiftung Lore Sandoz-Peter','Leistung von gemeinnützigen und wohltätigen Unterstützungsbeiträgen an Bedürftigte mit Wohnsitz in Biel sowie die Unterstützung der Armen- und Krankenpflege der Gemeinde Biel',NULL,NULL,2,0,'KGS BE','2015-01-01'</v>
      </c>
      <c r="AE246" s="10" t="str">
        <f t="shared" si="56"/>
        <v/>
      </c>
      <c r="AG246" s="21">
        <f t="shared" si="57"/>
        <v>241</v>
      </c>
      <c r="AH246" s="23" t="s">
        <v>8</v>
      </c>
      <c r="AJ246" s="22" t="str">
        <f t="shared" si="62"/>
        <v>UNION ALL SELECT 241,NULL,'Sandoz-Peter Stiftung, Lore','Stiftung Lore Sandoz-Peter','Leistung von gemeinnützigen und wohltätigen Unterstützungsbeiträgen an Bedürftigte mit Wohnsitz in Biel sowie die Unterstützung der Armen- und Krankenpflege der Gemeinde Biel',NULL,NULL,2,0,'KGS BE',NULL</v>
      </c>
      <c r="AK246" s="22" t="str">
        <f t="shared" si="63"/>
        <v/>
      </c>
    </row>
    <row r="247" spans="2:37" x14ac:dyDescent="0.25">
      <c r="B247">
        <v>242</v>
      </c>
      <c r="C247" t="s">
        <v>8</v>
      </c>
      <c r="D247" t="s">
        <v>8</v>
      </c>
      <c r="E247" t="s">
        <v>8</v>
      </c>
      <c r="F247" t="s">
        <v>518</v>
      </c>
      <c r="G247" t="s">
        <v>519</v>
      </c>
      <c r="H247" t="s">
        <v>520</v>
      </c>
      <c r="J247" s="1"/>
      <c r="K247" s="1" t="s">
        <v>680</v>
      </c>
      <c r="L247" s="1" t="s">
        <v>684</v>
      </c>
      <c r="M247" s="1">
        <v>41180.825648148151</v>
      </c>
      <c r="N247" t="s">
        <v>684</v>
      </c>
      <c r="O247" s="1">
        <v>41180.825648148151</v>
      </c>
      <c r="P247" t="s">
        <v>999</v>
      </c>
      <c r="Q247" t="s">
        <v>738</v>
      </c>
      <c r="S247" s="12" t="str">
        <f t="shared" si="48"/>
        <v>NULL</v>
      </c>
      <c r="T247" s="12" t="str">
        <f t="shared" si="49"/>
        <v>'Sanitas Stiftung, Davos'</v>
      </c>
      <c r="U247" s="12" t="str">
        <f t="shared" si="50"/>
        <v>'Stiftung Sanitas Davos'</v>
      </c>
      <c r="V247" s="12" t="str">
        <f t="shared" si="51"/>
        <v>'Für Kranke und Behinderte.'</v>
      </c>
      <c r="W247" s="12" t="str">
        <f t="shared" si="52"/>
        <v>NULL</v>
      </c>
      <c r="X247" s="12" t="str">
        <f t="shared" si="53"/>
        <v>NULL</v>
      </c>
      <c r="Y247" s="12">
        <f t="shared" si="54"/>
        <v>2</v>
      </c>
      <c r="Z247" s="10">
        <f t="shared" si="55"/>
        <v>0</v>
      </c>
      <c r="AA247" s="10" t="str">
        <f t="shared" si="58"/>
        <v>KGS GR</v>
      </c>
      <c r="AB247" s="10" t="str">
        <f t="shared" si="59"/>
        <v>'KGS GR'</v>
      </c>
      <c r="AC247" s="14" t="str">
        <f t="shared" si="60"/>
        <v>'2015-01-01'</v>
      </c>
      <c r="AD247" s="10" t="str">
        <f t="shared" si="61"/>
        <v>UNION ALL SELECT NULL,'Sanitas Stiftung, Davos','Stiftung Sanitas Davos','Für Kranke und Behinderte.',NULL,NULL,2,0,'KGS GR','2015-01-01'</v>
      </c>
      <c r="AE247" s="10" t="str">
        <f t="shared" si="56"/>
        <v/>
      </c>
      <c r="AG247" s="21">
        <f t="shared" si="57"/>
        <v>242</v>
      </c>
      <c r="AH247" s="23" t="s">
        <v>8</v>
      </c>
      <c r="AJ247" s="22" t="str">
        <f t="shared" si="62"/>
        <v>UNION ALL SELECT 242,NULL,'Sanitas Stiftung, Davos','Stiftung Sanitas Davos','Für Kranke und Behinderte.',NULL,NULL,2,0,'KGS GR',NULL</v>
      </c>
      <c r="AK247" s="22" t="str">
        <f t="shared" si="63"/>
        <v/>
      </c>
    </row>
    <row r="248" spans="2:37" x14ac:dyDescent="0.25">
      <c r="B248">
        <v>243</v>
      </c>
      <c r="C248" t="s">
        <v>8</v>
      </c>
      <c r="D248" t="s">
        <v>8</v>
      </c>
      <c r="E248" t="s">
        <v>8</v>
      </c>
      <c r="F248" t="s">
        <v>521</v>
      </c>
      <c r="G248" t="s">
        <v>521</v>
      </c>
      <c r="H248" t="s">
        <v>522</v>
      </c>
      <c r="J248" s="1"/>
      <c r="K248" s="1" t="s">
        <v>680</v>
      </c>
      <c r="L248" s="1" t="s">
        <v>684</v>
      </c>
      <c r="M248" s="1">
        <v>41180.825648148151</v>
      </c>
      <c r="N248" t="s">
        <v>684</v>
      </c>
      <c r="O248" s="1">
        <v>41180.825648148151</v>
      </c>
      <c r="P248" t="s">
        <v>1000</v>
      </c>
      <c r="Q248" t="s">
        <v>768</v>
      </c>
      <c r="S248" s="12" t="str">
        <f t="shared" si="48"/>
        <v>NULL</v>
      </c>
      <c r="T248" s="12" t="str">
        <f t="shared" si="49"/>
        <v>'Säuberli-Kühn Stiftung'</v>
      </c>
      <c r="U248" s="12" t="str">
        <f t="shared" si="50"/>
        <v>'Säuberli-Kühn Stiftung'</v>
      </c>
      <c r="V248" s="12" t="str">
        <f t="shared" si="51"/>
        <v>'Hilfe für Einwohner i. Kt. AG, spez. aber Bez. Aarau u. Kulm, die durch körperliche oder geistige Krankheiten in finanzielle Not geraten sind.'</v>
      </c>
      <c r="W248" s="12" t="str">
        <f t="shared" si="52"/>
        <v>NULL</v>
      </c>
      <c r="X248" s="12" t="str">
        <f t="shared" si="53"/>
        <v>NULL</v>
      </c>
      <c r="Y248" s="12">
        <f t="shared" si="54"/>
        <v>2</v>
      </c>
      <c r="Z248" s="10">
        <f t="shared" si="55"/>
        <v>0</v>
      </c>
      <c r="AA248" s="10" t="str">
        <f t="shared" si="58"/>
        <v>KGS AG-SO</v>
      </c>
      <c r="AB248" s="10" t="str">
        <f t="shared" si="59"/>
        <v>'KGS AG-SO'</v>
      </c>
      <c r="AC248" s="14" t="str">
        <f t="shared" si="60"/>
        <v>'2015-01-01'</v>
      </c>
      <c r="AD248" s="10" t="str">
        <f t="shared" si="61"/>
        <v>UNION ALL SELECT NULL,'Säuberli-Kühn Stiftung','Säuberli-Kühn Stiftung','Hilfe für Einwohner i. Kt. AG, spez. aber Bez. Aarau u. Kulm, die durch körperliche oder geistige Krankheiten in finanzielle Not geraten sind.',NULL,NULL,2,0,'KGS AG-SO','2015-01-01'</v>
      </c>
      <c r="AE248" s="10" t="str">
        <f t="shared" si="56"/>
        <v/>
      </c>
      <c r="AG248" s="21">
        <f t="shared" si="57"/>
        <v>243</v>
      </c>
      <c r="AH248" s="23" t="s">
        <v>8</v>
      </c>
      <c r="AJ248" s="22" t="str">
        <f t="shared" si="62"/>
        <v>UNION ALL SELECT 243,NULL,'Säuberli-Kühn Stiftung','Säuberli-Kühn Stiftung','Hilfe für Einwohner i. Kt. AG, spez. aber Bez. Aarau u. Kulm, die durch körperliche oder geistige Krankheiten in finanzielle Not geraten sind.',NULL,NULL,2,0,'KGS AG-SO',NULL</v>
      </c>
      <c r="AK248" s="22" t="str">
        <f t="shared" si="63"/>
        <v/>
      </c>
    </row>
    <row r="249" spans="2:37" x14ac:dyDescent="0.25">
      <c r="B249">
        <v>244</v>
      </c>
      <c r="C249" t="s">
        <v>8</v>
      </c>
      <c r="D249" t="s">
        <v>8</v>
      </c>
      <c r="E249" t="s">
        <v>8</v>
      </c>
      <c r="F249" t="s">
        <v>523</v>
      </c>
      <c r="G249" t="s">
        <v>524</v>
      </c>
      <c r="H249" t="s">
        <v>525</v>
      </c>
      <c r="J249" s="1"/>
      <c r="K249" s="1" t="s">
        <v>680</v>
      </c>
      <c r="L249" s="1" t="s">
        <v>684</v>
      </c>
      <c r="M249" s="1">
        <v>41180.825648148151</v>
      </c>
      <c r="N249" t="s">
        <v>684</v>
      </c>
      <c r="O249" s="1">
        <v>41180.825648148151</v>
      </c>
      <c r="P249" t="s">
        <v>1001</v>
      </c>
      <c r="Q249" t="s">
        <v>1076</v>
      </c>
      <c r="S249" s="12" t="str">
        <f t="shared" si="48"/>
        <v>NULL</v>
      </c>
      <c r="T249" s="12" t="str">
        <f t="shared" si="49"/>
        <v>'SBB Personalfonds'</v>
      </c>
      <c r="U249" s="12" t="str">
        <f t="shared" si="50"/>
        <v>'Personalfonds SBB'</v>
      </c>
      <c r="V249" s="12" t="str">
        <f t="shared" si="51"/>
        <v>'Alle Behinderungen. Für SBB Mitarbeitende.'</v>
      </c>
      <c r="W249" s="12" t="str">
        <f t="shared" si="52"/>
        <v>NULL</v>
      </c>
      <c r="X249" s="12" t="str">
        <f t="shared" si="53"/>
        <v>NULL</v>
      </c>
      <c r="Y249" s="12">
        <f t="shared" si="54"/>
        <v>2</v>
      </c>
      <c r="Z249" s="10">
        <f t="shared" si="55"/>
        <v>1</v>
      </c>
      <c r="AA249" s="10" t="str">
        <f t="shared" si="58"/>
        <v>HS Zürich</v>
      </c>
      <c r="AB249" s="10" t="str">
        <f t="shared" si="59"/>
        <v>'HS Zürich'</v>
      </c>
      <c r="AC249" s="14" t="str">
        <f t="shared" si="60"/>
        <v>'2015-01-01'</v>
      </c>
      <c r="AD249" s="10" t="str">
        <f t="shared" si="61"/>
        <v>UNION ALL SELECT NULL,'SBB Personalfonds','Personalfonds SBB','Alle Behinderungen. Für SBB Mitarbeitende.',NULL,NULL,2,1,'HS Zürich','2015-01-01'</v>
      </c>
      <c r="AE249" s="10" t="str">
        <f t="shared" si="56"/>
        <v/>
      </c>
      <c r="AG249" s="21">
        <f t="shared" si="57"/>
        <v>244</v>
      </c>
      <c r="AH249" s="23" t="s">
        <v>8</v>
      </c>
      <c r="AJ249" s="22" t="str">
        <f t="shared" si="62"/>
        <v>UNION ALL SELECT 244,NULL,'SBB Personalfonds','Personalfonds SBB','Alle Behinderungen. Für SBB Mitarbeitende.',NULL,NULL,2,1,'HS Zürich',NULL</v>
      </c>
      <c r="AK249" s="22" t="str">
        <f t="shared" si="63"/>
        <v/>
      </c>
    </row>
    <row r="250" spans="2:37" x14ac:dyDescent="0.25">
      <c r="B250">
        <v>245</v>
      </c>
      <c r="C250" t="s">
        <v>8</v>
      </c>
      <c r="D250" t="s">
        <v>8</v>
      </c>
      <c r="E250" t="s">
        <v>8</v>
      </c>
      <c r="F250" t="s">
        <v>526</v>
      </c>
      <c r="G250" t="s">
        <v>526</v>
      </c>
      <c r="H250" t="s">
        <v>527</v>
      </c>
      <c r="J250" s="1"/>
      <c r="K250" s="1" t="s">
        <v>680</v>
      </c>
      <c r="L250" s="1" t="s">
        <v>684</v>
      </c>
      <c r="M250" s="1">
        <v>41180.825648148151</v>
      </c>
      <c r="N250" t="s">
        <v>684</v>
      </c>
      <c r="O250" s="1">
        <v>41180.825648148151</v>
      </c>
      <c r="P250" t="s">
        <v>1002</v>
      </c>
      <c r="Q250" t="s">
        <v>1076</v>
      </c>
      <c r="S250" s="12" t="str">
        <f t="shared" si="48"/>
        <v>NULL</v>
      </c>
      <c r="T250" s="12" t="str">
        <f t="shared" si="49"/>
        <v>'Schaad-Keller-Stiftung'</v>
      </c>
      <c r="U250" s="12" t="str">
        <f t="shared" si="50"/>
        <v>'Schaad-Keller-Stiftung'</v>
      </c>
      <c r="V250" s="12" t="str">
        <f t="shared" si="51"/>
        <v>'Alle Behinderungen.'</v>
      </c>
      <c r="W250" s="12" t="str">
        <f t="shared" si="52"/>
        <v>NULL</v>
      </c>
      <c r="X250" s="12" t="str">
        <f t="shared" si="53"/>
        <v>NULL</v>
      </c>
      <c r="Y250" s="12">
        <f t="shared" si="54"/>
        <v>2</v>
      </c>
      <c r="Z250" s="10">
        <f t="shared" si="55"/>
        <v>1</v>
      </c>
      <c r="AA250" s="10" t="str">
        <f t="shared" si="58"/>
        <v>HS Zürich</v>
      </c>
      <c r="AB250" s="10" t="str">
        <f t="shared" si="59"/>
        <v>'HS Zürich'</v>
      </c>
      <c r="AC250" s="14" t="str">
        <f t="shared" si="60"/>
        <v>'2015-01-01'</v>
      </c>
      <c r="AD250" s="10" t="str">
        <f t="shared" si="61"/>
        <v>UNION ALL SELECT NULL,'Schaad-Keller-Stiftung','Schaad-Keller-Stiftung','Alle Behinderungen.',NULL,NULL,2,1,'HS Zürich','2015-01-01'</v>
      </c>
      <c r="AE250" s="10" t="str">
        <f t="shared" si="56"/>
        <v/>
      </c>
      <c r="AG250" s="21">
        <f t="shared" si="57"/>
        <v>245</v>
      </c>
      <c r="AH250" s="23" t="s">
        <v>8</v>
      </c>
      <c r="AJ250" s="22" t="str">
        <f t="shared" si="62"/>
        <v>UNION ALL SELECT 245,NULL,'Schaad-Keller-Stiftung','Schaad-Keller-Stiftung','Alle Behinderungen.',NULL,NULL,2,1,'HS Zürich',NULL</v>
      </c>
      <c r="AK250" s="22" t="str">
        <f t="shared" si="63"/>
        <v/>
      </c>
    </row>
    <row r="251" spans="2:37" x14ac:dyDescent="0.25">
      <c r="B251">
        <v>246</v>
      </c>
      <c r="C251" t="s">
        <v>8</v>
      </c>
      <c r="D251" t="s">
        <v>8</v>
      </c>
      <c r="E251" t="s">
        <v>8</v>
      </c>
      <c r="F251" t="s">
        <v>528</v>
      </c>
      <c r="G251" t="s">
        <v>529</v>
      </c>
      <c r="H251" t="s">
        <v>530</v>
      </c>
      <c r="J251" s="1"/>
      <c r="K251" s="1" t="s">
        <v>680</v>
      </c>
      <c r="L251" s="1" t="s">
        <v>684</v>
      </c>
      <c r="M251" s="1">
        <v>41180.825648148151</v>
      </c>
      <c r="N251" t="s">
        <v>684</v>
      </c>
      <c r="O251" s="1">
        <v>41180.825648148151</v>
      </c>
      <c r="P251" t="s">
        <v>1003</v>
      </c>
      <c r="Q251" t="s">
        <v>738</v>
      </c>
      <c r="S251" s="12" t="str">
        <f t="shared" si="48"/>
        <v>NULL</v>
      </c>
      <c r="T251" s="12" t="str">
        <f t="shared" si="49"/>
        <v>'Schmid Fonds, Christian'</v>
      </c>
      <c r="U251" s="12" t="str">
        <f t="shared" si="50"/>
        <v>'Christian Schmid Fonds'</v>
      </c>
      <c r="V251" s="12" t="str">
        <f t="shared" si="51"/>
        <v>'Schulkinder, Lehrlinge und Studierende, männlich, evang., wohnhaft in bündnerischen Ortschaften über 800 m.'</v>
      </c>
      <c r="W251" s="12" t="str">
        <f t="shared" si="52"/>
        <v>NULL</v>
      </c>
      <c r="X251" s="12" t="str">
        <f t="shared" si="53"/>
        <v>NULL</v>
      </c>
      <c r="Y251" s="12">
        <f t="shared" si="54"/>
        <v>2</v>
      </c>
      <c r="Z251" s="10">
        <f t="shared" si="55"/>
        <v>0</v>
      </c>
      <c r="AA251" s="10" t="str">
        <f t="shared" si="58"/>
        <v>KGS GR</v>
      </c>
      <c r="AB251" s="10" t="str">
        <f t="shared" si="59"/>
        <v>'KGS GR'</v>
      </c>
      <c r="AC251" s="14" t="str">
        <f t="shared" si="60"/>
        <v>'2015-01-01'</v>
      </c>
      <c r="AD251" s="10" t="str">
        <f t="shared" si="61"/>
        <v>UNION ALL SELECT NULL,'Schmid Fonds, Christian','Christian Schmid Fonds','Schulkinder, Lehrlinge und Studierende, männlich, evang., wohnhaft in bündnerischen Ortschaften über 800 m.',NULL,NULL,2,0,'KGS GR','2015-01-01'</v>
      </c>
      <c r="AE251" s="10" t="str">
        <f t="shared" si="56"/>
        <v/>
      </c>
      <c r="AG251" s="21">
        <f t="shared" si="57"/>
        <v>246</v>
      </c>
      <c r="AH251" s="23" t="s">
        <v>8</v>
      </c>
      <c r="AJ251" s="22" t="str">
        <f t="shared" si="62"/>
        <v>UNION ALL SELECT 246,NULL,'Schmid Fonds, Christian','Christian Schmid Fonds','Schulkinder, Lehrlinge und Studierende, männlich, evang., wohnhaft in bündnerischen Ortschaften über 800 m.',NULL,NULL,2,0,'KGS GR',NULL</v>
      </c>
      <c r="AK251" s="22" t="str">
        <f t="shared" si="63"/>
        <v/>
      </c>
    </row>
    <row r="252" spans="2:37" x14ac:dyDescent="0.25">
      <c r="B252">
        <v>247</v>
      </c>
      <c r="C252" t="s">
        <v>8</v>
      </c>
      <c r="D252" t="s">
        <v>8</v>
      </c>
      <c r="E252" t="s">
        <v>8</v>
      </c>
      <c r="F252" t="s">
        <v>531</v>
      </c>
      <c r="G252" t="s">
        <v>532</v>
      </c>
      <c r="H252" t="s">
        <v>533</v>
      </c>
      <c r="J252" s="1"/>
      <c r="K252" s="1" t="s">
        <v>680</v>
      </c>
      <c r="L252" s="1" t="s">
        <v>684</v>
      </c>
      <c r="M252" s="1">
        <v>41180.825648148151</v>
      </c>
      <c r="N252" t="s">
        <v>684</v>
      </c>
      <c r="O252" s="1">
        <v>41180.825648148151</v>
      </c>
      <c r="P252" t="s">
        <v>1004</v>
      </c>
      <c r="Q252" t="s">
        <v>1076</v>
      </c>
      <c r="S252" s="12" t="str">
        <f t="shared" si="48"/>
        <v>NULL</v>
      </c>
      <c r="T252" s="12" t="str">
        <f t="shared" si="49"/>
        <v>'Schmid Stiftung, Gisella G.'</v>
      </c>
      <c r="U252" s="12" t="str">
        <f t="shared" si="50"/>
        <v>'Gisella G. Schmid Stiftung'</v>
      </c>
      <c r="V252" s="12" t="str">
        <f t="shared" si="51"/>
        <v>'Cererbral, Spina Bifida, Muskeldystrophie und Blinde. Autofinanzierung Höchstbetrag Fr. 3''000.-. Telefonische Vorbesprechung mit Stiftung Cerebral.'</v>
      </c>
      <c r="W252" s="12" t="str">
        <f t="shared" si="52"/>
        <v>NULL</v>
      </c>
      <c r="X252" s="12" t="str">
        <f t="shared" si="53"/>
        <v>NULL</v>
      </c>
      <c r="Y252" s="12">
        <f t="shared" si="54"/>
        <v>2</v>
      </c>
      <c r="Z252" s="10">
        <f t="shared" si="55"/>
        <v>1</v>
      </c>
      <c r="AA252" s="10" t="str">
        <f t="shared" si="58"/>
        <v>HS Zürich</v>
      </c>
      <c r="AB252" s="10" t="str">
        <f t="shared" si="59"/>
        <v>'HS Zürich'</v>
      </c>
      <c r="AC252" s="14" t="str">
        <f t="shared" si="60"/>
        <v>'2015-01-01'</v>
      </c>
      <c r="AD252" s="10" t="str">
        <f t="shared" si="61"/>
        <v>UNION ALL SELECT NULL,'Schmid Stiftung, Gisella G.','Gisella G. Schmid Stiftung','Cererbral, Spina Bifida, Muskeldystrophie und Blinde. Autofinanzierung Höchstbetrag Fr. 3''000.-. Telefonische Vorbesprechung mit Stiftung Cerebral.',NULL,NULL,2,1,'HS Zürich','2015-01-01'</v>
      </c>
      <c r="AE252" s="10" t="str">
        <f t="shared" si="56"/>
        <v/>
      </c>
      <c r="AG252" s="21">
        <f t="shared" si="57"/>
        <v>247</v>
      </c>
      <c r="AH252" s="23" t="s">
        <v>8</v>
      </c>
      <c r="AJ252" s="22" t="str">
        <f t="shared" si="62"/>
        <v>UNION ALL SELECT 247,NULL,'Schmid Stiftung, Gisella G.','Gisella G. Schmid Stiftung','Cererbral, Spina Bifida, Muskeldystrophie und Blinde. Autofinanzierung Höchstbetrag Fr. 3''000.-. Telefonische Vorbesprechung mit Stiftung Cerebral.',NULL,NULL,2,1,'HS Zürich',NULL</v>
      </c>
      <c r="AK252" s="22" t="str">
        <f t="shared" si="63"/>
        <v/>
      </c>
    </row>
    <row r="253" spans="2:37" x14ac:dyDescent="0.25">
      <c r="B253">
        <v>248</v>
      </c>
      <c r="C253" t="s">
        <v>8</v>
      </c>
      <c r="D253" t="s">
        <v>8</v>
      </c>
      <c r="E253" t="s">
        <v>8</v>
      </c>
      <c r="F253" t="s">
        <v>534</v>
      </c>
      <c r="G253" t="s">
        <v>535</v>
      </c>
      <c r="H253" t="s">
        <v>536</v>
      </c>
      <c r="J253" s="1"/>
      <c r="K253" s="1" t="s">
        <v>680</v>
      </c>
      <c r="L253" s="1" t="s">
        <v>684</v>
      </c>
      <c r="M253" s="1">
        <v>41180.825648148151</v>
      </c>
      <c r="N253" t="s">
        <v>684</v>
      </c>
      <c r="O253" s="1">
        <v>41180.825648148151</v>
      </c>
      <c r="P253" t="s">
        <v>1005</v>
      </c>
      <c r="Q253" t="s">
        <v>738</v>
      </c>
      <c r="S253" s="12" t="str">
        <f t="shared" si="48"/>
        <v>NULL</v>
      </c>
      <c r="T253" s="12" t="str">
        <f t="shared" si="49"/>
        <v>'Schwendener Stiftung, H.'</v>
      </c>
      <c r="U253" s="12" t="str">
        <f t="shared" si="50"/>
        <v>'H. Schwendener Stiftung'</v>
      </c>
      <c r="V253" s="12" t="str">
        <f t="shared" si="51"/>
        <v>'Nur für Ausbildungen für reformierte Bündner'</v>
      </c>
      <c r="W253" s="12" t="str">
        <f t="shared" si="52"/>
        <v>NULL</v>
      </c>
      <c r="X253" s="12" t="str">
        <f t="shared" si="53"/>
        <v>NULL</v>
      </c>
      <c r="Y253" s="12">
        <f t="shared" si="54"/>
        <v>2</v>
      </c>
      <c r="Z253" s="10">
        <f t="shared" si="55"/>
        <v>0</v>
      </c>
      <c r="AA253" s="10" t="str">
        <f t="shared" si="58"/>
        <v>KGS GR</v>
      </c>
      <c r="AB253" s="10" t="str">
        <f t="shared" si="59"/>
        <v>'KGS GR'</v>
      </c>
      <c r="AC253" s="14" t="str">
        <f t="shared" si="60"/>
        <v>'2015-01-01'</v>
      </c>
      <c r="AD253" s="10" t="str">
        <f t="shared" si="61"/>
        <v>UNION ALL SELECT NULL,'Schwendener Stiftung, H.','H. Schwendener Stiftung','Nur für Ausbildungen für reformierte Bündner',NULL,NULL,2,0,'KGS GR','2015-01-01'</v>
      </c>
      <c r="AE253" s="10" t="str">
        <f t="shared" si="56"/>
        <v/>
      </c>
      <c r="AG253" s="21">
        <f t="shared" si="57"/>
        <v>248</v>
      </c>
      <c r="AH253" s="23" t="s">
        <v>8</v>
      </c>
      <c r="AJ253" s="22" t="str">
        <f t="shared" si="62"/>
        <v>UNION ALL SELECT 248,NULL,'Schwendener Stiftung, H.','H. Schwendener Stiftung','Nur für Ausbildungen für reformierte Bündner',NULL,NULL,2,0,'KGS GR',NULL</v>
      </c>
      <c r="AK253" s="22" t="str">
        <f t="shared" si="63"/>
        <v/>
      </c>
    </row>
    <row r="254" spans="2:37" x14ac:dyDescent="0.25">
      <c r="B254">
        <v>249</v>
      </c>
      <c r="C254" t="s">
        <v>8</v>
      </c>
      <c r="D254" t="s">
        <v>8</v>
      </c>
      <c r="E254" t="s">
        <v>8</v>
      </c>
      <c r="F254" t="s">
        <v>537</v>
      </c>
      <c r="G254" t="s">
        <v>538</v>
      </c>
      <c r="H254" t="s">
        <v>539</v>
      </c>
      <c r="J254" s="1"/>
      <c r="K254" s="1" t="s">
        <v>680</v>
      </c>
      <c r="L254" s="1" t="s">
        <v>684</v>
      </c>
      <c r="M254" s="1">
        <v>41180.825648148151</v>
      </c>
      <c r="N254" t="s">
        <v>684</v>
      </c>
      <c r="O254" s="1">
        <v>41180.825648148151</v>
      </c>
      <c r="P254" t="s">
        <v>1006</v>
      </c>
      <c r="Q254" t="s">
        <v>1076</v>
      </c>
      <c r="S254" s="12" t="str">
        <f t="shared" si="48"/>
        <v>NULL</v>
      </c>
      <c r="T254" s="12" t="str">
        <f t="shared" si="49"/>
        <v>'Schwyzer hälfed Schwyzer, Stiftung'</v>
      </c>
      <c r="U254" s="12" t="str">
        <f t="shared" si="50"/>
        <v>'Stiftung Schwyzer hälfed Schwyzer'</v>
      </c>
      <c r="V254" s="12" t="str">
        <f t="shared" si="51"/>
        <v>'Alle Behinderungen. Eher kleinere Beiträge. Auch Autoanschaffung.'</v>
      </c>
      <c r="W254" s="12" t="str">
        <f t="shared" si="52"/>
        <v>NULL</v>
      </c>
      <c r="X254" s="12" t="str">
        <f t="shared" si="53"/>
        <v>NULL</v>
      </c>
      <c r="Y254" s="12">
        <f t="shared" si="54"/>
        <v>2</v>
      </c>
      <c r="Z254" s="10">
        <f t="shared" si="55"/>
        <v>1</v>
      </c>
      <c r="AA254" s="10" t="str">
        <f t="shared" si="58"/>
        <v>HS Zürich</v>
      </c>
      <c r="AB254" s="10" t="str">
        <f t="shared" si="59"/>
        <v>'HS Zürich'</v>
      </c>
      <c r="AC254" s="14" t="str">
        <f t="shared" si="60"/>
        <v>'2015-01-01'</v>
      </c>
      <c r="AD254" s="10" t="str">
        <f t="shared" si="61"/>
        <v>UNION ALL SELECT NULL,'Schwyzer hälfed Schwyzer, Stiftung','Stiftung Schwyzer hälfed Schwyzer','Alle Behinderungen. Eher kleinere Beiträge. Auch Autoanschaffung.',NULL,NULL,2,1,'HS Zürich','2015-01-01'</v>
      </c>
      <c r="AE254" s="10" t="str">
        <f t="shared" si="56"/>
        <v/>
      </c>
      <c r="AG254" s="21">
        <f t="shared" si="57"/>
        <v>249</v>
      </c>
      <c r="AH254" s="23" t="s">
        <v>8</v>
      </c>
      <c r="AJ254" s="22" t="str">
        <f t="shared" si="62"/>
        <v>UNION ALL SELECT 249,NULL,'Schwyzer hälfed Schwyzer, Stiftung','Stiftung Schwyzer hälfed Schwyzer','Alle Behinderungen. Eher kleinere Beiträge. Auch Autoanschaffung.',NULL,NULL,2,1,'HS Zürich',NULL</v>
      </c>
      <c r="AK254" s="22" t="str">
        <f t="shared" si="63"/>
        <v/>
      </c>
    </row>
    <row r="255" spans="2:37" x14ac:dyDescent="0.25">
      <c r="B255">
        <v>250</v>
      </c>
      <c r="C255" t="s">
        <v>8</v>
      </c>
      <c r="D255" t="s">
        <v>8</v>
      </c>
      <c r="E255" t="s">
        <v>8</v>
      </c>
      <c r="F255" t="s">
        <v>540</v>
      </c>
      <c r="G255" t="s">
        <v>541</v>
      </c>
      <c r="H255" t="s">
        <v>542</v>
      </c>
      <c r="J255" s="1"/>
      <c r="K255" s="1" t="s">
        <v>680</v>
      </c>
      <c r="L255" s="1" t="s">
        <v>684</v>
      </c>
      <c r="M255" s="1">
        <v>41180.825648148151</v>
      </c>
      <c r="N255" t="s">
        <v>684</v>
      </c>
      <c r="O255" s="1">
        <v>41180.825648148151</v>
      </c>
      <c r="P255" t="s">
        <v>1007</v>
      </c>
      <c r="Q255" t="s">
        <v>1076</v>
      </c>
      <c r="S255" s="12" t="str">
        <f t="shared" si="48"/>
        <v>NULL</v>
      </c>
      <c r="T255" s="12" t="str">
        <f t="shared" si="49"/>
        <v>'Seraphisches Liebeswerk'</v>
      </c>
      <c r="U255" s="12" t="str">
        <f t="shared" si="50"/>
        <v>'Schwesterngemeinschaft Seraphisches Liebeswerk Solothurn (SLS)'</v>
      </c>
      <c r="V255" s="12" t="str">
        <f t="shared" si="51"/>
        <v>'Alle Behinderungen. Nur an Kinder und Jugendliche oder an deren Eltern.'</v>
      </c>
      <c r="W255" s="12" t="str">
        <f t="shared" si="52"/>
        <v>NULL</v>
      </c>
      <c r="X255" s="12" t="str">
        <f t="shared" si="53"/>
        <v>NULL</v>
      </c>
      <c r="Y255" s="12">
        <f t="shared" si="54"/>
        <v>2</v>
      </c>
      <c r="Z255" s="10">
        <f t="shared" si="55"/>
        <v>1</v>
      </c>
      <c r="AA255" s="10" t="str">
        <f t="shared" si="58"/>
        <v>HS Zürich</v>
      </c>
      <c r="AB255" s="10" t="str">
        <f t="shared" si="59"/>
        <v>'HS Zürich'</v>
      </c>
      <c r="AC255" s="14" t="str">
        <f t="shared" si="60"/>
        <v>'2015-01-01'</v>
      </c>
      <c r="AD255" s="10" t="str">
        <f t="shared" si="61"/>
        <v>UNION ALL SELECT NULL,'Seraphisches Liebeswerk','Schwesterngemeinschaft Seraphisches Liebeswerk Solothurn (SLS)','Alle Behinderungen. Nur an Kinder und Jugendliche oder an deren Eltern.',NULL,NULL,2,1,'HS Zürich','2015-01-01'</v>
      </c>
      <c r="AE255" s="10" t="str">
        <f t="shared" si="56"/>
        <v/>
      </c>
      <c r="AG255" s="21">
        <f t="shared" si="57"/>
        <v>250</v>
      </c>
      <c r="AH255" s="23" t="s">
        <v>8</v>
      </c>
      <c r="AJ255" s="22" t="str">
        <f t="shared" si="62"/>
        <v>UNION ALL SELECT 250,NULL,'Seraphisches Liebeswerk','Schwesterngemeinschaft Seraphisches Liebeswerk Solothurn (SLS)','Alle Behinderungen. Nur an Kinder und Jugendliche oder an deren Eltern.',NULL,NULL,2,1,'HS Zürich',NULL</v>
      </c>
      <c r="AK255" s="22" t="str">
        <f t="shared" si="63"/>
        <v/>
      </c>
    </row>
    <row r="256" spans="2:37" x14ac:dyDescent="0.25">
      <c r="B256">
        <v>251</v>
      </c>
      <c r="C256" t="s">
        <v>8</v>
      </c>
      <c r="D256" t="s">
        <v>8</v>
      </c>
      <c r="E256" t="s">
        <v>8</v>
      </c>
      <c r="F256" t="s">
        <v>543</v>
      </c>
      <c r="G256" t="s">
        <v>543</v>
      </c>
      <c r="I256" t="s">
        <v>1008</v>
      </c>
      <c r="J256" s="1"/>
      <c r="K256" s="1" t="s">
        <v>680</v>
      </c>
      <c r="L256" s="1" t="s">
        <v>684</v>
      </c>
      <c r="M256" s="1">
        <v>41180.825648148151</v>
      </c>
      <c r="N256" t="s">
        <v>684</v>
      </c>
      <c r="O256" s="1">
        <v>41180.825648148151</v>
      </c>
      <c r="P256" t="s">
        <v>1009</v>
      </c>
      <c r="Q256" t="s">
        <v>746</v>
      </c>
      <c r="S256" s="12" t="str">
        <f t="shared" si="48"/>
        <v>NULL</v>
      </c>
      <c r="T256" s="12" t="str">
        <f t="shared" si="49"/>
        <v>'Service social de la Ville de Genève'</v>
      </c>
      <c r="U256" s="12" t="str">
        <f t="shared" si="50"/>
        <v>'Service social de la Ville de Genève'</v>
      </c>
      <c r="V256" s="12" t="str">
        <f t="shared" si="51"/>
        <v>NULL</v>
      </c>
      <c r="W256" s="12" t="str">
        <f t="shared" si="52"/>
        <v>'Commune de Genève, afin d''éviter la détérioration d''une situation difficile. Prend aussi en charge les cusines scolaires.'</v>
      </c>
      <c r="X256" s="12" t="str">
        <f t="shared" si="53"/>
        <v>NULL</v>
      </c>
      <c r="Y256" s="12">
        <f t="shared" si="54"/>
        <v>2</v>
      </c>
      <c r="Z256" s="10">
        <f t="shared" si="55"/>
        <v>0</v>
      </c>
      <c r="AA256" s="10" t="str">
        <f t="shared" si="58"/>
        <v>DCN GE</v>
      </c>
      <c r="AB256" s="10" t="str">
        <f t="shared" si="59"/>
        <v>'DCN GE'</v>
      </c>
      <c r="AC256" s="14" t="str">
        <f t="shared" si="60"/>
        <v>'2015-01-01'</v>
      </c>
      <c r="AD256" s="10" t="str">
        <f t="shared" si="61"/>
        <v>UNION ALL SELECT NULL,'Service social de la Ville de Genève','Service social de la Ville de Genève',NULL,'Commune de Genève, afin d''éviter la détérioration d''une situation difficile. Prend aussi en charge les cusines scolaires.',NULL,2,0,'DCN GE','2015-01-01'</v>
      </c>
      <c r="AE256" s="10" t="str">
        <f t="shared" si="56"/>
        <v/>
      </c>
      <c r="AG256" s="21">
        <f t="shared" si="57"/>
        <v>251</v>
      </c>
      <c r="AH256" s="23" t="s">
        <v>8</v>
      </c>
      <c r="AJ256" s="22" t="str">
        <f t="shared" si="62"/>
        <v>UNION ALL SELECT 251,NULL,'Service social de la Ville de Genève','Service social de la Ville de Genève',NULL,'Commune de Genève, afin d''éviter la détérioration d''une situation difficile. Prend aussi en charge les cusines scolaires.',NULL,2,0,'DCN GE',NULL</v>
      </c>
      <c r="AK256" s="22" t="str">
        <f t="shared" si="63"/>
        <v/>
      </c>
    </row>
    <row r="257" spans="2:37" x14ac:dyDescent="0.25">
      <c r="B257">
        <v>252</v>
      </c>
      <c r="C257" t="s">
        <v>8</v>
      </c>
      <c r="D257" t="s">
        <v>8</v>
      </c>
      <c r="E257" t="s">
        <v>8</v>
      </c>
      <c r="F257" t="s">
        <v>544</v>
      </c>
      <c r="G257" t="s">
        <v>545</v>
      </c>
      <c r="H257" t="s">
        <v>546</v>
      </c>
      <c r="J257" s="1"/>
      <c r="K257" s="1" t="s">
        <v>680</v>
      </c>
      <c r="L257" s="1" t="s">
        <v>684</v>
      </c>
      <c r="M257" s="1">
        <v>41180.825648148151</v>
      </c>
      <c r="N257" t="s">
        <v>684</v>
      </c>
      <c r="O257" s="1">
        <v>41180.825648148151</v>
      </c>
      <c r="P257" t="s">
        <v>1010</v>
      </c>
      <c r="Q257" t="s">
        <v>1011</v>
      </c>
      <c r="S257" s="12" t="str">
        <f t="shared" si="48"/>
        <v>NULL</v>
      </c>
      <c r="T257" s="12" t="str">
        <f t="shared" si="49"/>
        <v>'Sieber-Stiftung, Sylvia und Oskar'</v>
      </c>
      <c r="U257" s="12" t="str">
        <f t="shared" si="50"/>
        <v>'Sylvia und Oskar Sieber-Stiftung'</v>
      </c>
      <c r="V257" s="12" t="str">
        <f t="shared" si="51"/>
        <v>'Stiftung der Schweiz. Gemeinnützigen Gesellschaft. Für in Not geratene Kinder und Mütter. Schweiz oder Aufenthaltsbew. C.'</v>
      </c>
      <c r="W257" s="12" t="str">
        <f t="shared" si="52"/>
        <v>NULL</v>
      </c>
      <c r="X257" s="12" t="str">
        <f t="shared" si="53"/>
        <v>NULL</v>
      </c>
      <c r="Y257" s="12">
        <f t="shared" si="54"/>
        <v>2</v>
      </c>
      <c r="Z257" s="10">
        <f t="shared" si="55"/>
        <v>0</v>
      </c>
      <c r="AA257" s="10" t="str">
        <f t="shared" si="58"/>
        <v>KGS ZH,KGS TG-SH,KGS AG-SO,KGS SG-AI-AR,ehemalige KGS Uri/Schwyz</v>
      </c>
      <c r="AB257" s="10" t="str">
        <f t="shared" si="59"/>
        <v>'KGS ZH,KGS TG-SH,KGS AG-SO,KGS SG-AI-AR,ehemalige KGS Uri/Schwyz'</v>
      </c>
      <c r="AC257" s="14" t="str">
        <f t="shared" si="60"/>
        <v>'2015-01-01'</v>
      </c>
      <c r="AD257" s="10" t="str">
        <f t="shared" si="61"/>
        <v>UNION ALL SELECT NULL,'Sieber-Stiftung, Sylvia und Oskar','Sylvia und Oskar Sieber-Stiftung','Stiftung der Schweiz. Gemeinnützigen Gesellschaft. Für in Not geratene Kinder und Mütter. Schweiz oder Aufenthaltsbew. C.',NULL,NULL,2,0,'KGS ZH,KGS TG-SH,KGS AG-SO,KGS SG-AI-AR,ehemalige KGS Uri/Schwyz','2015-01-01'</v>
      </c>
      <c r="AE257" s="10" t="str">
        <f t="shared" si="56"/>
        <v/>
      </c>
      <c r="AG257" s="21">
        <f t="shared" si="57"/>
        <v>252</v>
      </c>
      <c r="AH257" s="23" t="s">
        <v>8</v>
      </c>
      <c r="AJ257" s="22" t="str">
        <f t="shared" si="62"/>
        <v>UNION ALL SELECT 252,NULL,'Sieber-Stiftung, Sylvia und Oskar','Sylvia und Oskar Sieber-Stiftung','Stiftung der Schweiz. Gemeinnützigen Gesellschaft. Für in Not geratene Kinder und Mütter. Schweiz oder Aufenthaltsbew. C.',NULL,NULL,2,0,'KGS ZH,KGS TG-SH,KGS AG-SO,KGS SG-AI-AR,ehemalige KGS Uri/Schwyz',NULL</v>
      </c>
      <c r="AK257" s="22" t="str">
        <f t="shared" si="63"/>
        <v/>
      </c>
    </row>
    <row r="258" spans="2:37" x14ac:dyDescent="0.25">
      <c r="B258">
        <v>253</v>
      </c>
      <c r="C258" t="s">
        <v>8</v>
      </c>
      <c r="D258" t="s">
        <v>8</v>
      </c>
      <c r="E258" t="s">
        <v>8</v>
      </c>
      <c r="F258" t="s">
        <v>547</v>
      </c>
      <c r="G258" t="s">
        <v>548</v>
      </c>
      <c r="J258" s="1" t="s">
        <v>1012</v>
      </c>
      <c r="K258" s="1" t="s">
        <v>680</v>
      </c>
      <c r="L258" s="1" t="s">
        <v>684</v>
      </c>
      <c r="M258" s="1">
        <v>41180.825648148151</v>
      </c>
      <c r="N258" t="s">
        <v>684</v>
      </c>
      <c r="O258" s="1">
        <v>41180.825648148151</v>
      </c>
      <c r="P258" t="s">
        <v>1013</v>
      </c>
      <c r="Q258" t="s">
        <v>704</v>
      </c>
      <c r="S258" s="12" t="str">
        <f t="shared" ref="S258:S294" si="64">IF(C258="NULL","NULL",CONCATENATE("'",C258,"'"))</f>
        <v>NULL</v>
      </c>
      <c r="T258" s="12" t="str">
        <f t="shared" ref="T258:T294" si="65">IF(F258="NULL","NULL",CONCATENATE("'",SUBSTITUTE(F258,"'","''"),"'"))</f>
        <v>'Solari, fondazione, Dott. Andrea'</v>
      </c>
      <c r="U258" s="12" t="str">
        <f t="shared" ref="U258:U294" si="66">IF(G258="NULL","NULL",CONCATENATE("'",SUBSTITUTE(G258,"'","''"),"'"))</f>
        <v>'Fondazione Dott. Andrea Solari'</v>
      </c>
      <c r="V258" s="12" t="str">
        <f t="shared" ref="V258:V294" si="67">IF(OR(H258="NULL", H258=""),"NULL",CONCATENATE("'",SUBSTITUTE(H258,"'","''"),"'"))</f>
        <v>NULL</v>
      </c>
      <c r="W258" s="12" t="str">
        <f t="shared" ref="W258:W294" si="68">IF(OR(I258="NULL", I258=""),"NULL",CONCATENATE("'",SUBSTITUTE(I258,"'","''"),"'"))</f>
        <v>NULL</v>
      </c>
      <c r="X258" s="12" t="str">
        <f t="shared" ref="X258:X294" si="69">IF(OR(J258="NULL", J258=""),"NULL",CONCATENATE("'",SUBSTITUTE(J258,"'","''"),"'"))</f>
        <v>'residenti in Ticino, per alleviare la sofferenza delle persone'</v>
      </c>
      <c r="Y258" s="12">
        <f t="shared" ref="Y258:Y294" si="70">IF(K258="Intern",1,IF(K258="Extern",2,"NULL"))</f>
        <v>2</v>
      </c>
      <c r="Z258" s="10">
        <f t="shared" ref="Z258:Z294" si="71">IF(IFERROR(SEARCH("ganze Schweiz",Q258),-1)&gt;=0,1,0)</f>
        <v>0</v>
      </c>
      <c r="AA258" s="10" t="str">
        <f t="shared" si="58"/>
        <v>DCN TI</v>
      </c>
      <c r="AB258" s="10" t="str">
        <f t="shared" si="59"/>
        <v>'DCN TI'</v>
      </c>
      <c r="AC258" s="14" t="str">
        <f t="shared" si="60"/>
        <v>'2015-01-01'</v>
      </c>
      <c r="AD258" s="10" t="str">
        <f t="shared" si="61"/>
        <v>UNION ALL SELECT NULL,'Solari, fondazione, Dott. Andrea','Fondazione Dott. Andrea Solari',NULL,NULL,'residenti in Ticino, per alleviare la sofferenza delle persone',2,0,'DCN TI','2015-01-01'</v>
      </c>
      <c r="AE258" s="10" t="str">
        <f t="shared" ref="AE258:AE294" si="72">IF(B258="",AD258,"")</f>
        <v/>
      </c>
      <c r="AG258" s="21">
        <f t="shared" ref="AG258:AG294" si="73">IF(B258&lt;&gt;"",B258,"")</f>
        <v>253</v>
      </c>
      <c r="AH258" s="23" t="s">
        <v>8</v>
      </c>
      <c r="AJ258" s="22" t="str">
        <f t="shared" si="62"/>
        <v>UNION ALL SELECT 253,NULL,'Solari, fondazione, Dott. Andrea','Fondazione Dott. Andrea Solari',NULL,NULL,'residenti in Ticino, per alleviare la sofferenza delle persone',2,0,'DCN TI',NULL</v>
      </c>
      <c r="AK258" s="22" t="str">
        <f t="shared" si="63"/>
        <v/>
      </c>
    </row>
    <row r="259" spans="2:37" x14ac:dyDescent="0.25">
      <c r="B259">
        <v>254</v>
      </c>
      <c r="C259" t="s">
        <v>8</v>
      </c>
      <c r="D259" t="s">
        <v>8</v>
      </c>
      <c r="E259" t="s">
        <v>8</v>
      </c>
      <c r="F259" t="s">
        <v>549</v>
      </c>
      <c r="G259" t="s">
        <v>549</v>
      </c>
      <c r="H259" t="s">
        <v>550</v>
      </c>
      <c r="J259" s="1"/>
      <c r="K259" s="1" t="s">
        <v>680</v>
      </c>
      <c r="L259" s="1" t="s">
        <v>684</v>
      </c>
      <c r="M259" s="1">
        <v>41180.825648148151</v>
      </c>
      <c r="N259" t="s">
        <v>684</v>
      </c>
      <c r="O259" s="1">
        <v>41180.825648148151</v>
      </c>
      <c r="P259" t="s">
        <v>1014</v>
      </c>
      <c r="Q259" t="s">
        <v>1076</v>
      </c>
      <c r="S259" s="12" t="str">
        <f t="shared" si="64"/>
        <v>NULL</v>
      </c>
      <c r="T259" s="12" t="str">
        <f t="shared" si="65"/>
        <v>'Solidaritätsfonds für Mutter und Kind, Schweizerischer Katholischer Fraubenbund'</v>
      </c>
      <c r="U259" s="12" t="str">
        <f t="shared" si="66"/>
        <v>'Solidaritätsfonds für Mutter und Kind, Schweizerischer Katholischer Fraubenbund'</v>
      </c>
      <c r="V259" s="12" t="str">
        <f t="shared" si="67"/>
        <v>'Hilfe für Mütter, die durch die Geburt eines Kindes in finanzielle Bedrängnis geraten. Spez. Formular ausfüllen.'</v>
      </c>
      <c r="W259" s="12" t="str">
        <f t="shared" si="68"/>
        <v>NULL</v>
      </c>
      <c r="X259" s="12" t="str">
        <f t="shared" si="69"/>
        <v>NULL</v>
      </c>
      <c r="Y259" s="12">
        <f t="shared" si="70"/>
        <v>2</v>
      </c>
      <c r="Z259" s="10">
        <f t="shared" si="71"/>
        <v>1</v>
      </c>
      <c r="AA259" s="10" t="str">
        <f t="shared" ref="AA259:AA294" si="74">SUBSTITUTE(Q259, "ganze Schweiz","HS Zürich")</f>
        <v>HS Zürich</v>
      </c>
      <c r="AB259" s="10" t="str">
        <f t="shared" ref="AB259:AB294" si="75">IF(AA259="","NULL",CONCATENATE("'",SUBSTITUTE(AA259,",",","),"'"))</f>
        <v>'HS Zürich'</v>
      </c>
      <c r="AC259" s="14" t="str">
        <f t="shared" ref="AC259:AC294" si="76">"'2015-01-01'"</f>
        <v>'2015-01-01'</v>
      </c>
      <c r="AD259" s="10" t="str">
        <f t="shared" ref="AD259:AD294" si="77">CONCATENATE("UNION ALL SELECT ",S259,",",T259,",",U259,",",V259,",",W259,",",X259,",",Y259,",",Z259,",",AB259,",",AC259)</f>
        <v>UNION ALL SELECT NULL,'Solidaritätsfonds für Mutter und Kind, Schweizerischer Katholischer Fraubenbund','Solidaritätsfonds für Mutter und Kind, Schweizerischer Katholischer Fraubenbund','Hilfe für Mütter, die durch die Geburt eines Kindes in finanzielle Bedrängnis geraten. Spez. Formular ausfüllen.',NULL,NULL,2,1,'HS Zürich','2015-01-01'</v>
      </c>
      <c r="AE259" s="10" t="str">
        <f t="shared" si="72"/>
        <v/>
      </c>
      <c r="AG259" s="21">
        <f t="shared" si="73"/>
        <v>254</v>
      </c>
      <c r="AH259" s="23" t="s">
        <v>8</v>
      </c>
      <c r="AJ259" s="22" t="str">
        <f t="shared" ref="AJ259:AJ294" si="78">CONCATENATE("UNION ALL SELECT ",AG259,",",S259,",",T259,",",U259,",",V259,",",W259,",",X259,",",Y259,",",Z259,",",AB259,",",AH259)</f>
        <v>UNION ALL SELECT 254,NULL,'Solidaritätsfonds für Mutter und Kind, Schweizerischer Katholischer Fraubenbund','Solidaritätsfonds für Mutter und Kind, Schweizerischer Katholischer Fraubenbund','Hilfe für Mütter, die durch die Geburt eines Kindes in finanzielle Bedrängnis geraten. Spez. Formular ausfüllen.',NULL,NULL,2,1,'HS Zürich',NULL</v>
      </c>
      <c r="AK259" s="22" t="str">
        <f t="shared" ref="AK259:AK294" si="79">IF(AI259=1,AJ259,"")</f>
        <v/>
      </c>
    </row>
    <row r="260" spans="2:37" x14ac:dyDescent="0.25">
      <c r="B260">
        <v>255</v>
      </c>
      <c r="C260" t="s">
        <v>8</v>
      </c>
      <c r="D260" t="s">
        <v>8</v>
      </c>
      <c r="E260" t="s">
        <v>8</v>
      </c>
      <c r="F260" t="s">
        <v>551</v>
      </c>
      <c r="G260" t="s">
        <v>552</v>
      </c>
      <c r="H260" t="s">
        <v>553</v>
      </c>
      <c r="J260" s="1"/>
      <c r="K260" s="1" t="s">
        <v>680</v>
      </c>
      <c r="L260" s="1" t="s">
        <v>684</v>
      </c>
      <c r="M260" s="1">
        <v>41180.825648148151</v>
      </c>
      <c r="N260" t="s">
        <v>684</v>
      </c>
      <c r="O260" s="1">
        <v>41180.825648148151</v>
      </c>
      <c r="P260" t="s">
        <v>1015</v>
      </c>
      <c r="Q260" t="s">
        <v>1076</v>
      </c>
      <c r="S260" s="12" t="str">
        <f t="shared" si="64"/>
        <v>NULL</v>
      </c>
      <c r="T260" s="12" t="str">
        <f t="shared" si="65"/>
        <v>'SOS Beobachter Stiftung'</v>
      </c>
      <c r="U260" s="12" t="str">
        <f t="shared" si="66"/>
        <v>'Stiftung SOS Beobachter'</v>
      </c>
      <c r="V260" s="12" t="str">
        <f t="shared" si="67"/>
        <v>'Alle Behinderungen. Zur Zeit keine Autofinanzierung'</v>
      </c>
      <c r="W260" s="12" t="str">
        <f t="shared" si="68"/>
        <v>NULL</v>
      </c>
      <c r="X260" s="12" t="str">
        <f t="shared" si="69"/>
        <v>NULL</v>
      </c>
      <c r="Y260" s="12">
        <f t="shared" si="70"/>
        <v>2</v>
      </c>
      <c r="Z260" s="10">
        <f t="shared" si="71"/>
        <v>1</v>
      </c>
      <c r="AA260" s="10" t="str">
        <f t="shared" si="74"/>
        <v>HS Zürich</v>
      </c>
      <c r="AB260" s="10" t="str">
        <f t="shared" si="75"/>
        <v>'HS Zürich'</v>
      </c>
      <c r="AC260" s="14" t="str">
        <f t="shared" si="76"/>
        <v>'2015-01-01'</v>
      </c>
      <c r="AD260" s="10" t="str">
        <f t="shared" si="77"/>
        <v>UNION ALL SELECT NULL,'SOS Beobachter Stiftung','Stiftung SOS Beobachter','Alle Behinderungen. Zur Zeit keine Autofinanzierung',NULL,NULL,2,1,'HS Zürich','2015-01-01'</v>
      </c>
      <c r="AE260" s="10" t="str">
        <f t="shared" si="72"/>
        <v/>
      </c>
      <c r="AG260" s="21">
        <f t="shared" si="73"/>
        <v>255</v>
      </c>
      <c r="AH260" s="23" t="s">
        <v>8</v>
      </c>
      <c r="AJ260" s="22" t="str">
        <f t="shared" si="78"/>
        <v>UNION ALL SELECT 255,NULL,'SOS Beobachter Stiftung','Stiftung SOS Beobachter','Alle Behinderungen. Zur Zeit keine Autofinanzierung',NULL,NULL,2,1,'HS Zürich',NULL</v>
      </c>
      <c r="AK260" s="22" t="str">
        <f t="shared" si="79"/>
        <v/>
      </c>
    </row>
    <row r="261" spans="2:37" x14ac:dyDescent="0.25">
      <c r="B261">
        <v>256</v>
      </c>
      <c r="C261" t="s">
        <v>8</v>
      </c>
      <c r="D261" t="s">
        <v>8</v>
      </c>
      <c r="E261" t="s">
        <v>8</v>
      </c>
      <c r="F261" t="s">
        <v>554</v>
      </c>
      <c r="G261" t="s">
        <v>554</v>
      </c>
      <c r="H261" t="s">
        <v>555</v>
      </c>
      <c r="J261" s="1"/>
      <c r="K261" s="1" t="s">
        <v>680</v>
      </c>
      <c r="L261" s="1" t="s">
        <v>684</v>
      </c>
      <c r="M261" s="1">
        <v>41180.825648148151</v>
      </c>
      <c r="N261" t="s">
        <v>684</v>
      </c>
      <c r="O261" s="1">
        <v>41180.825648148151</v>
      </c>
      <c r="P261" t="s">
        <v>1016</v>
      </c>
      <c r="Q261" t="s">
        <v>1076</v>
      </c>
      <c r="S261" s="12" t="str">
        <f t="shared" si="64"/>
        <v>NULL</v>
      </c>
      <c r="T261" s="12" t="str">
        <f t="shared" si="65"/>
        <v>'Sozialdienst der Armee'</v>
      </c>
      <c r="U261" s="12" t="str">
        <f t="shared" si="66"/>
        <v>'Sozialdienst der Armee'</v>
      </c>
      <c r="V261" s="12" t="str">
        <f t="shared" si="67"/>
        <v>'Angehörige von Armee und Zivilschutz. Muss sich im Dienst befinden, in der Regel RS oder Durchdiener.'</v>
      </c>
      <c r="W261" s="12" t="str">
        <f t="shared" si="68"/>
        <v>NULL</v>
      </c>
      <c r="X261" s="12" t="str">
        <f t="shared" si="69"/>
        <v>NULL</v>
      </c>
      <c r="Y261" s="12">
        <f t="shared" si="70"/>
        <v>2</v>
      </c>
      <c r="Z261" s="10">
        <f t="shared" si="71"/>
        <v>1</v>
      </c>
      <c r="AA261" s="10" t="str">
        <f t="shared" si="74"/>
        <v>HS Zürich</v>
      </c>
      <c r="AB261" s="10" t="str">
        <f t="shared" si="75"/>
        <v>'HS Zürich'</v>
      </c>
      <c r="AC261" s="14" t="str">
        <f t="shared" si="76"/>
        <v>'2015-01-01'</v>
      </c>
      <c r="AD261" s="10" t="str">
        <f t="shared" si="77"/>
        <v>UNION ALL SELECT NULL,'Sozialdienst der Armee','Sozialdienst der Armee','Angehörige von Armee und Zivilschutz. Muss sich im Dienst befinden, in der Regel RS oder Durchdiener.',NULL,NULL,2,1,'HS Zürich','2015-01-01'</v>
      </c>
      <c r="AE261" s="10" t="str">
        <f t="shared" si="72"/>
        <v/>
      </c>
      <c r="AG261" s="21">
        <f t="shared" si="73"/>
        <v>256</v>
      </c>
      <c r="AH261" s="23" t="s">
        <v>8</v>
      </c>
      <c r="AJ261" s="22" t="str">
        <f t="shared" si="78"/>
        <v>UNION ALL SELECT 256,NULL,'Sozialdienst der Armee','Sozialdienst der Armee','Angehörige von Armee und Zivilschutz. Muss sich im Dienst befinden, in der Regel RS oder Durchdiener.',NULL,NULL,2,1,'HS Zürich',NULL</v>
      </c>
      <c r="AK261" s="22" t="str">
        <f t="shared" si="79"/>
        <v/>
      </c>
    </row>
    <row r="262" spans="2:37" x14ac:dyDescent="0.25">
      <c r="B262">
        <v>257</v>
      </c>
      <c r="C262" t="s">
        <v>8</v>
      </c>
      <c r="D262" t="s">
        <v>8</v>
      </c>
      <c r="E262" t="s">
        <v>8</v>
      </c>
      <c r="F262" t="s">
        <v>556</v>
      </c>
      <c r="G262" t="s">
        <v>557</v>
      </c>
      <c r="J262" s="1" t="s">
        <v>1017</v>
      </c>
      <c r="K262" s="1" t="s">
        <v>680</v>
      </c>
      <c r="L262" s="1" t="s">
        <v>684</v>
      </c>
      <c r="M262" s="1">
        <v>41180.825648148151</v>
      </c>
      <c r="N262" t="s">
        <v>684</v>
      </c>
      <c r="O262" s="1">
        <v>41180.825648148151</v>
      </c>
      <c r="P262" t="s">
        <v>1018</v>
      </c>
      <c r="Q262" t="s">
        <v>704</v>
      </c>
      <c r="S262" s="12" t="str">
        <f t="shared" si="64"/>
        <v>NULL</v>
      </c>
      <c r="T262" s="12" t="str">
        <f t="shared" si="65"/>
        <v>'Spielhagen fondazione, Erich e Clara'</v>
      </c>
      <c r="U262" s="12" t="str">
        <f t="shared" si="66"/>
        <v>'Fondazione Erich e Clara Spielhagen'</v>
      </c>
      <c r="V262" s="12" t="str">
        <f t="shared" si="67"/>
        <v>NULL</v>
      </c>
      <c r="W262" s="12" t="str">
        <f t="shared" si="68"/>
        <v>NULL</v>
      </c>
      <c r="X262" s="12" t="str">
        <f t="shared" si="69"/>
        <v>'Operare in favore di enti assistenziali e di persone bisognose domiciliati nel Cantone Ticino'</v>
      </c>
      <c r="Y262" s="12">
        <f t="shared" si="70"/>
        <v>2</v>
      </c>
      <c r="Z262" s="10">
        <f t="shared" si="71"/>
        <v>0</v>
      </c>
      <c r="AA262" s="10" t="str">
        <f t="shared" si="74"/>
        <v>DCN TI</v>
      </c>
      <c r="AB262" s="10" t="str">
        <f t="shared" si="75"/>
        <v>'DCN TI'</v>
      </c>
      <c r="AC262" s="14" t="str">
        <f t="shared" si="76"/>
        <v>'2015-01-01'</v>
      </c>
      <c r="AD262" s="10" t="str">
        <f t="shared" si="77"/>
        <v>UNION ALL SELECT NULL,'Spielhagen fondazione, Erich e Clara','Fondazione Erich e Clara Spielhagen',NULL,NULL,'Operare in favore di enti assistenziali e di persone bisognose domiciliati nel Cantone Ticino',2,0,'DCN TI','2015-01-01'</v>
      </c>
      <c r="AE262" s="10" t="str">
        <f t="shared" si="72"/>
        <v/>
      </c>
      <c r="AG262" s="21">
        <f t="shared" si="73"/>
        <v>257</v>
      </c>
      <c r="AH262" s="23" t="s">
        <v>8</v>
      </c>
      <c r="AJ262" s="22" t="str">
        <f t="shared" si="78"/>
        <v>UNION ALL SELECT 257,NULL,'Spielhagen fondazione, Erich e Clara','Fondazione Erich e Clara Spielhagen',NULL,NULL,'Operare in favore di enti assistenziali e di persone bisognose domiciliati nel Cantone Ticino',2,0,'DCN TI',NULL</v>
      </c>
      <c r="AK262" s="22" t="str">
        <f t="shared" si="79"/>
        <v/>
      </c>
    </row>
    <row r="263" spans="2:37" x14ac:dyDescent="0.25">
      <c r="B263">
        <v>258</v>
      </c>
      <c r="C263" t="s">
        <v>8</v>
      </c>
      <c r="D263" t="s">
        <v>8</v>
      </c>
      <c r="E263" t="s">
        <v>8</v>
      </c>
      <c r="F263" t="s">
        <v>558</v>
      </c>
      <c r="G263" t="s">
        <v>559</v>
      </c>
      <c r="H263" t="s">
        <v>560</v>
      </c>
      <c r="J263" s="1"/>
      <c r="K263" s="1" t="s">
        <v>680</v>
      </c>
      <c r="L263" s="1" t="s">
        <v>684</v>
      </c>
      <c r="M263" s="1">
        <v>41180.825648148151</v>
      </c>
      <c r="N263" t="s">
        <v>684</v>
      </c>
      <c r="O263" s="1">
        <v>41180.825648148151</v>
      </c>
      <c r="P263" t="s">
        <v>1019</v>
      </c>
      <c r="Q263" t="s">
        <v>732</v>
      </c>
      <c r="S263" s="12" t="str">
        <f t="shared" si="64"/>
        <v>NULL</v>
      </c>
      <c r="T263" s="12" t="str">
        <f t="shared" si="65"/>
        <v>'SSBL, Stiftung'</v>
      </c>
      <c r="U263" s="12" t="str">
        <f t="shared" si="66"/>
        <v>'Stiftung SSBL'</v>
      </c>
      <c r="V263" s="12" t="str">
        <f t="shared" si="67"/>
        <v>'Für Menschen mit Behinderung, die in dieser Institution leben'</v>
      </c>
      <c r="W263" s="12" t="str">
        <f t="shared" si="68"/>
        <v>NULL</v>
      </c>
      <c r="X263" s="12" t="str">
        <f t="shared" si="69"/>
        <v>NULL</v>
      </c>
      <c r="Y263" s="12">
        <f t="shared" si="70"/>
        <v>2</v>
      </c>
      <c r="Z263" s="10">
        <f t="shared" si="71"/>
        <v>0</v>
      </c>
      <c r="AA263" s="10" t="str">
        <f t="shared" si="74"/>
        <v>DCN Jura</v>
      </c>
      <c r="AB263" s="10" t="str">
        <f t="shared" si="75"/>
        <v>'DCN Jura'</v>
      </c>
      <c r="AC263" s="14" t="str">
        <f t="shared" si="76"/>
        <v>'2015-01-01'</v>
      </c>
      <c r="AD263" s="10" t="str">
        <f t="shared" si="77"/>
        <v>UNION ALL SELECT NULL,'SSBL, Stiftung','Stiftung SSBL','Für Menschen mit Behinderung, die in dieser Institution leben',NULL,NULL,2,0,'DCN Jura','2015-01-01'</v>
      </c>
      <c r="AE263" s="10" t="str">
        <f t="shared" si="72"/>
        <v/>
      </c>
      <c r="AG263" s="21">
        <f t="shared" si="73"/>
        <v>258</v>
      </c>
      <c r="AH263" s="23" t="s">
        <v>8</v>
      </c>
      <c r="AJ263" s="22" t="str">
        <f t="shared" si="78"/>
        <v>UNION ALL SELECT 258,NULL,'SSBL, Stiftung','Stiftung SSBL','Für Menschen mit Behinderung, die in dieser Institution leben',NULL,NULL,2,0,'DCN Jura',NULL</v>
      </c>
      <c r="AK263" s="22" t="str">
        <f t="shared" si="79"/>
        <v/>
      </c>
    </row>
    <row r="264" spans="2:37" x14ac:dyDescent="0.25">
      <c r="B264">
        <v>259</v>
      </c>
      <c r="C264" t="s">
        <v>8</v>
      </c>
      <c r="D264" t="s">
        <v>8</v>
      </c>
      <c r="E264" t="s">
        <v>8</v>
      </c>
      <c r="F264" t="s">
        <v>561</v>
      </c>
      <c r="G264" t="s">
        <v>562</v>
      </c>
      <c r="H264" t="s">
        <v>563</v>
      </c>
      <c r="J264" s="1"/>
      <c r="K264" s="1" t="s">
        <v>680</v>
      </c>
      <c r="L264" s="1" t="s">
        <v>684</v>
      </c>
      <c r="M264" s="1">
        <v>41180.825648148151</v>
      </c>
      <c r="N264" t="s">
        <v>684</v>
      </c>
      <c r="O264" s="1">
        <v>41180.825648148151</v>
      </c>
      <c r="P264" t="s">
        <v>1020</v>
      </c>
      <c r="Q264" t="s">
        <v>1076</v>
      </c>
      <c r="S264" s="12" t="str">
        <f t="shared" si="64"/>
        <v>NULL</v>
      </c>
      <c r="T264" s="12" t="str">
        <f t="shared" si="65"/>
        <v>'SSSB, Stiftung für Selbst- und Sozialhilfe in der Landwirtschaft, insbes. Berggebiete'</v>
      </c>
      <c r="U264" s="12" t="str">
        <f t="shared" si="66"/>
        <v>'SSSB, Stiftung für Selbst- und Sozialhilfe in der Landwirtschaft, insbesonder Berggebiete'</v>
      </c>
      <c r="V264" s="12" t="str">
        <f t="shared" si="67"/>
        <v>'Alle Behinderungen, nur für Bauernbetriebe, insbesondere in Berggebieten.'</v>
      </c>
      <c r="W264" s="12" t="str">
        <f t="shared" si="68"/>
        <v>NULL</v>
      </c>
      <c r="X264" s="12" t="str">
        <f t="shared" si="69"/>
        <v>NULL</v>
      </c>
      <c r="Y264" s="12">
        <f t="shared" si="70"/>
        <v>2</v>
      </c>
      <c r="Z264" s="10">
        <f t="shared" si="71"/>
        <v>1</v>
      </c>
      <c r="AA264" s="10" t="str">
        <f t="shared" si="74"/>
        <v>HS Zürich</v>
      </c>
      <c r="AB264" s="10" t="str">
        <f t="shared" si="75"/>
        <v>'HS Zürich'</v>
      </c>
      <c r="AC264" s="14" t="str">
        <f t="shared" si="76"/>
        <v>'2015-01-01'</v>
      </c>
      <c r="AD264" s="10" t="str">
        <f t="shared" si="77"/>
        <v>UNION ALL SELECT NULL,'SSSB, Stiftung für Selbst- und Sozialhilfe in der Landwirtschaft, insbes. Berggebiete','SSSB, Stiftung für Selbst- und Sozialhilfe in der Landwirtschaft, insbesonder Berggebiete','Alle Behinderungen, nur für Bauernbetriebe, insbesondere in Berggebieten.',NULL,NULL,2,1,'HS Zürich','2015-01-01'</v>
      </c>
      <c r="AE264" s="10" t="str">
        <f t="shared" si="72"/>
        <v/>
      </c>
      <c r="AG264" s="21">
        <f t="shared" si="73"/>
        <v>259</v>
      </c>
      <c r="AH264" s="23" t="s">
        <v>8</v>
      </c>
      <c r="AJ264" s="22" t="str">
        <f t="shared" si="78"/>
        <v>UNION ALL SELECT 259,NULL,'SSSB, Stiftung für Selbst- und Sozialhilfe in der Landwirtschaft, insbes. Berggebiete','SSSB, Stiftung für Selbst- und Sozialhilfe in der Landwirtschaft, insbesonder Berggebiete','Alle Behinderungen, nur für Bauernbetriebe, insbesondere in Berggebieten.',NULL,NULL,2,1,'HS Zürich',NULL</v>
      </c>
      <c r="AK264" s="22" t="str">
        <f t="shared" si="79"/>
        <v/>
      </c>
    </row>
    <row r="265" spans="2:37" x14ac:dyDescent="0.25">
      <c r="B265">
        <v>260</v>
      </c>
      <c r="C265" t="s">
        <v>8</v>
      </c>
      <c r="D265" t="s">
        <v>8</v>
      </c>
      <c r="E265" t="s">
        <v>8</v>
      </c>
      <c r="F265" t="s">
        <v>564</v>
      </c>
      <c r="G265" t="s">
        <v>564</v>
      </c>
      <c r="H265" t="s">
        <v>565</v>
      </c>
      <c r="J265" s="1"/>
      <c r="K265" s="1" t="s">
        <v>680</v>
      </c>
      <c r="L265" s="1" t="s">
        <v>684</v>
      </c>
      <c r="M265" s="1">
        <v>41180.825648148151</v>
      </c>
      <c r="N265" t="s">
        <v>684</v>
      </c>
      <c r="O265" s="1">
        <v>41180.825648148151</v>
      </c>
      <c r="P265" t="s">
        <v>1021</v>
      </c>
      <c r="Q265" t="s">
        <v>1076</v>
      </c>
      <c r="S265" s="12" t="str">
        <f t="shared" si="64"/>
        <v>NULL</v>
      </c>
      <c r="T265" s="12" t="str">
        <f t="shared" si="65"/>
        <v>'Steiger-Stiftung'</v>
      </c>
      <c r="U265" s="12" t="str">
        <f t="shared" si="66"/>
        <v>'Steiger-Stiftung'</v>
      </c>
      <c r="V265" s="12" t="str">
        <f t="shared" si="67"/>
        <v>'Für Sehbehindert, Erblindete, Parkinson, Alzheimer, Demenz, Multiple Sklerose oder schweres Rheuma. Abgabe von medizinischen Geräten und Hilfsmitteln, finanzielle Beiträgen an Therapien und Erholungsaufenthalte sowie finanzielle Beträge an die Lebenshaltungskosten.'</v>
      </c>
      <c r="W265" s="12" t="str">
        <f t="shared" si="68"/>
        <v>NULL</v>
      </c>
      <c r="X265" s="12" t="str">
        <f t="shared" si="69"/>
        <v>NULL</v>
      </c>
      <c r="Y265" s="12">
        <f t="shared" si="70"/>
        <v>2</v>
      </c>
      <c r="Z265" s="10">
        <f t="shared" si="71"/>
        <v>1</v>
      </c>
      <c r="AA265" s="10" t="str">
        <f t="shared" si="74"/>
        <v>HS Zürich</v>
      </c>
      <c r="AB265" s="10" t="str">
        <f t="shared" si="75"/>
        <v>'HS Zürich'</v>
      </c>
      <c r="AC265" s="14" t="str">
        <f t="shared" si="76"/>
        <v>'2015-01-01'</v>
      </c>
      <c r="AD265" s="10" t="str">
        <f t="shared" si="77"/>
        <v>UNION ALL SELECT NULL,'Steiger-Stiftung','Steiger-Stiftung','Für Sehbehindert, Erblindete, Parkinson, Alzheimer, Demenz, Multiple Sklerose oder schweres Rheuma. Abgabe von medizinischen Geräten und Hilfsmitteln, finanzielle Beiträgen an Therapien und Erholungsaufenthalte sowie finanzielle Beträge an die Lebenshaltungskosten.',NULL,NULL,2,1,'HS Zürich','2015-01-01'</v>
      </c>
      <c r="AE265" s="10" t="str">
        <f t="shared" si="72"/>
        <v/>
      </c>
      <c r="AG265" s="21">
        <f t="shared" si="73"/>
        <v>260</v>
      </c>
      <c r="AH265" s="23" t="s">
        <v>8</v>
      </c>
      <c r="AJ265" s="22" t="str">
        <f t="shared" si="78"/>
        <v>UNION ALL SELECT 260,NULL,'Steiger-Stiftung','Steiger-Stiftung','Für Sehbehindert, Erblindete, Parkinson, Alzheimer, Demenz, Multiple Sklerose oder schweres Rheuma. Abgabe von medizinischen Geräten und Hilfsmitteln, finanzielle Beiträgen an Therapien und Erholungsaufenthalte sowie finanzielle Beträge an die Lebenshaltungskosten.',NULL,NULL,2,1,'HS Zürich',NULL</v>
      </c>
      <c r="AK265" s="22" t="str">
        <f t="shared" si="79"/>
        <v/>
      </c>
    </row>
    <row r="266" spans="2:37" x14ac:dyDescent="0.25">
      <c r="B266">
        <v>261</v>
      </c>
      <c r="C266" t="s">
        <v>8</v>
      </c>
      <c r="D266" t="s">
        <v>8</v>
      </c>
      <c r="E266" t="s">
        <v>8</v>
      </c>
      <c r="F266" t="s">
        <v>566</v>
      </c>
      <c r="G266" t="s">
        <v>567</v>
      </c>
      <c r="I266" t="s">
        <v>8</v>
      </c>
      <c r="J266" s="1" t="s">
        <v>8</v>
      </c>
      <c r="K266" s="1" t="s">
        <v>680</v>
      </c>
      <c r="L266" s="1" t="s">
        <v>684</v>
      </c>
      <c r="M266" s="1">
        <v>41180.825648148151</v>
      </c>
      <c r="N266" t="s">
        <v>684</v>
      </c>
      <c r="O266" s="1">
        <v>41180.825648148151</v>
      </c>
      <c r="P266" t="s">
        <v>1022</v>
      </c>
      <c r="Q266" t="s">
        <v>704</v>
      </c>
      <c r="S266" s="12" t="str">
        <f t="shared" si="64"/>
        <v>NULL</v>
      </c>
      <c r="T266" s="12" t="str">
        <f t="shared" si="65"/>
        <v>'Strozzi fondazione, A+E+M'</v>
      </c>
      <c r="U266" s="12" t="str">
        <f t="shared" si="66"/>
        <v>'Fondazione A+E+M Strozzi'</v>
      </c>
      <c r="V266" s="12" t="str">
        <f t="shared" si="67"/>
        <v>NULL</v>
      </c>
      <c r="W266" s="12" t="str">
        <f t="shared" si="68"/>
        <v>NULL</v>
      </c>
      <c r="X266" s="12" t="str">
        <f t="shared" si="69"/>
        <v>NULL</v>
      </c>
      <c r="Y266" s="12">
        <f t="shared" si="70"/>
        <v>2</v>
      </c>
      <c r="Z266" s="10">
        <f t="shared" si="71"/>
        <v>0</v>
      </c>
      <c r="AA266" s="10" t="str">
        <f t="shared" si="74"/>
        <v>DCN TI</v>
      </c>
      <c r="AB266" s="10" t="str">
        <f t="shared" si="75"/>
        <v>'DCN TI'</v>
      </c>
      <c r="AC266" s="14" t="str">
        <f t="shared" si="76"/>
        <v>'2015-01-01'</v>
      </c>
      <c r="AD266" s="10" t="str">
        <f t="shared" si="77"/>
        <v>UNION ALL SELECT NULL,'Strozzi fondazione, A+E+M','Fondazione A+E+M Strozzi',NULL,NULL,NULL,2,0,'DCN TI','2015-01-01'</v>
      </c>
      <c r="AE266" s="10" t="str">
        <f t="shared" si="72"/>
        <v/>
      </c>
      <c r="AG266" s="21">
        <f t="shared" si="73"/>
        <v>261</v>
      </c>
      <c r="AH266" s="23" t="s">
        <v>8</v>
      </c>
      <c r="AJ266" s="22" t="str">
        <f t="shared" si="78"/>
        <v>UNION ALL SELECT 261,NULL,'Strozzi fondazione, A+E+M','Fondazione A+E+M Strozzi',NULL,NULL,NULL,2,0,'DCN TI',NULL</v>
      </c>
      <c r="AK266" s="22" t="str">
        <f t="shared" si="79"/>
        <v/>
      </c>
    </row>
    <row r="267" spans="2:37" x14ac:dyDescent="0.25">
      <c r="B267">
        <v>262</v>
      </c>
      <c r="C267" t="s">
        <v>8</v>
      </c>
      <c r="D267" t="s">
        <v>8</v>
      </c>
      <c r="E267" t="s">
        <v>8</v>
      </c>
      <c r="F267" t="s">
        <v>568</v>
      </c>
      <c r="G267" t="s">
        <v>569</v>
      </c>
      <c r="H267" t="s">
        <v>570</v>
      </c>
      <c r="I267" t="s">
        <v>1023</v>
      </c>
      <c r="J267" s="1"/>
      <c r="K267" s="1" t="s">
        <v>680</v>
      </c>
      <c r="L267" s="1" t="s">
        <v>684</v>
      </c>
      <c r="M267" s="1">
        <v>41180.825648148151</v>
      </c>
      <c r="N267" t="s">
        <v>684</v>
      </c>
      <c r="O267" s="1">
        <v>41180.825648148151</v>
      </c>
      <c r="P267" t="s">
        <v>1024</v>
      </c>
      <c r="Q267" t="s">
        <v>761</v>
      </c>
      <c r="S267" s="12" t="str">
        <f t="shared" si="64"/>
        <v>NULL</v>
      </c>
      <c r="T267" s="12" t="str">
        <f t="shared" si="65"/>
        <v>'Sunnesyte, Stiftung'</v>
      </c>
      <c r="U267" s="12" t="str">
        <f t="shared" si="66"/>
        <v>'Stiftung Sunnesyte'</v>
      </c>
      <c r="V267" s="12" t="str">
        <f t="shared" si="67"/>
        <v>'Einreichen via KGS Bern (Antrag KGL). Finanzielle Beiträge an von Krankheit und Behinderung betroffene Kinder und Jugendliche bzw. deren Erziehungsberechtigte'</v>
      </c>
      <c r="W267" s="12" t="str">
        <f t="shared" si="68"/>
        <v>'contributions financières aux enfants et adolescents malades ou handicapés ou à leurs répondants'</v>
      </c>
      <c r="X267" s="12" t="str">
        <f t="shared" si="69"/>
        <v>NULL</v>
      </c>
      <c r="Y267" s="12">
        <f t="shared" si="70"/>
        <v>2</v>
      </c>
      <c r="Z267" s="10">
        <f t="shared" si="71"/>
        <v>0</v>
      </c>
      <c r="AA267" s="10" t="str">
        <f t="shared" si="74"/>
        <v>KGS BE</v>
      </c>
      <c r="AB267" s="10" t="str">
        <f t="shared" si="75"/>
        <v>'KGS BE'</v>
      </c>
      <c r="AC267" s="14" t="str">
        <f t="shared" si="76"/>
        <v>'2015-01-01'</v>
      </c>
      <c r="AD267" s="10" t="str">
        <f t="shared" si="77"/>
        <v>UNION ALL SELECT NULL,'Sunnesyte, Stiftung','Stiftung Sunnesyte','Einreichen via KGS Bern (Antrag KGL). Finanzielle Beiträge an von Krankheit und Behinderung betroffene Kinder und Jugendliche bzw. deren Erziehungsberechtigte','contributions financières aux enfants et adolescents malades ou handicapés ou à leurs répondants',NULL,2,0,'KGS BE','2015-01-01'</v>
      </c>
      <c r="AE267" s="10" t="str">
        <f t="shared" si="72"/>
        <v/>
      </c>
      <c r="AG267" s="21">
        <f t="shared" si="73"/>
        <v>262</v>
      </c>
      <c r="AH267" s="23" t="s">
        <v>8</v>
      </c>
      <c r="AJ267" s="22" t="str">
        <f t="shared" si="78"/>
        <v>UNION ALL SELECT 262,NULL,'Sunnesyte, Stiftung','Stiftung Sunnesyte','Einreichen via KGS Bern (Antrag KGL). Finanzielle Beiträge an von Krankheit und Behinderung betroffene Kinder und Jugendliche bzw. deren Erziehungsberechtigte','contributions financières aux enfants et adolescents malades ou handicapés ou à leurs répondants',NULL,2,0,'KGS BE',NULL</v>
      </c>
      <c r="AK267" s="22" t="str">
        <f t="shared" si="79"/>
        <v/>
      </c>
    </row>
    <row r="268" spans="2:37" x14ac:dyDescent="0.25">
      <c r="B268">
        <v>263</v>
      </c>
      <c r="C268" t="s">
        <v>8</v>
      </c>
      <c r="D268" t="s">
        <v>8</v>
      </c>
      <c r="E268" t="s">
        <v>8</v>
      </c>
      <c r="F268" t="s">
        <v>571</v>
      </c>
      <c r="G268" t="s">
        <v>572</v>
      </c>
      <c r="H268" t="s">
        <v>573</v>
      </c>
      <c r="J268" s="1"/>
      <c r="K268" s="1" t="s">
        <v>680</v>
      </c>
      <c r="L268" s="1" t="s">
        <v>684</v>
      </c>
      <c r="M268" s="1">
        <v>41180.825648148151</v>
      </c>
      <c r="N268" t="s">
        <v>684</v>
      </c>
      <c r="O268" s="1">
        <v>41180.825648148151</v>
      </c>
      <c r="P268" t="s">
        <v>1025</v>
      </c>
      <c r="Q268" t="s">
        <v>1076</v>
      </c>
      <c r="S268" s="12" t="str">
        <f t="shared" si="64"/>
        <v>NULL</v>
      </c>
      <c r="T268" s="12" t="str">
        <f t="shared" si="65"/>
        <v>'SVVB, Verbesserungen in der Berglandschaft'</v>
      </c>
      <c r="U268" s="12" t="str">
        <f t="shared" si="66"/>
        <v>'Schweizerische Vereinigung für betriebliche Verbesserungen in der Berglandschaft (SVVB)'</v>
      </c>
      <c r="V268" s="12" t="str">
        <f t="shared" si="67"/>
        <v>'Bergbauern.'</v>
      </c>
      <c r="W268" s="12" t="str">
        <f t="shared" si="68"/>
        <v>NULL</v>
      </c>
      <c r="X268" s="12" t="str">
        <f t="shared" si="69"/>
        <v>NULL</v>
      </c>
      <c r="Y268" s="12">
        <f t="shared" si="70"/>
        <v>2</v>
      </c>
      <c r="Z268" s="10">
        <f t="shared" si="71"/>
        <v>1</v>
      </c>
      <c r="AA268" s="10" t="str">
        <f t="shared" si="74"/>
        <v>HS Zürich</v>
      </c>
      <c r="AB268" s="10" t="str">
        <f t="shared" si="75"/>
        <v>'HS Zürich'</v>
      </c>
      <c r="AC268" s="14" t="str">
        <f t="shared" si="76"/>
        <v>'2015-01-01'</v>
      </c>
      <c r="AD268" s="10" t="str">
        <f t="shared" si="77"/>
        <v>UNION ALL SELECT NULL,'SVVB, Verbesserungen in der Berglandschaft','Schweizerische Vereinigung für betriebliche Verbesserungen in der Berglandschaft (SVVB)','Bergbauern.',NULL,NULL,2,1,'HS Zürich','2015-01-01'</v>
      </c>
      <c r="AE268" s="10" t="str">
        <f t="shared" si="72"/>
        <v/>
      </c>
      <c r="AG268" s="21">
        <f t="shared" si="73"/>
        <v>263</v>
      </c>
      <c r="AH268" s="23" t="s">
        <v>8</v>
      </c>
      <c r="AJ268" s="22" t="str">
        <f t="shared" si="78"/>
        <v>UNION ALL SELECT 263,NULL,'SVVB, Verbesserungen in der Berglandschaft','Schweizerische Vereinigung für betriebliche Verbesserungen in der Berglandschaft (SVVB)','Bergbauern.',NULL,NULL,2,1,'HS Zürich',NULL</v>
      </c>
      <c r="AK268" s="22" t="str">
        <f t="shared" si="79"/>
        <v/>
      </c>
    </row>
    <row r="269" spans="2:37" x14ac:dyDescent="0.25">
      <c r="B269">
        <v>264</v>
      </c>
      <c r="C269" t="s">
        <v>8</v>
      </c>
      <c r="D269" t="s">
        <v>8</v>
      </c>
      <c r="E269" t="s">
        <v>8</v>
      </c>
      <c r="F269" t="s">
        <v>574</v>
      </c>
      <c r="G269" t="s">
        <v>575</v>
      </c>
      <c r="H269" t="s">
        <v>576</v>
      </c>
      <c r="J269" s="1"/>
      <c r="K269" s="1" t="s">
        <v>680</v>
      </c>
      <c r="L269" s="1" t="s">
        <v>684</v>
      </c>
      <c r="M269" s="1">
        <v>41180.825648148151</v>
      </c>
      <c r="N269" t="s">
        <v>684</v>
      </c>
      <c r="O269" s="1">
        <v>41180.825648148151</v>
      </c>
      <c r="P269" t="s">
        <v>1026</v>
      </c>
      <c r="Q269" t="s">
        <v>1076</v>
      </c>
      <c r="S269" s="12" t="str">
        <f t="shared" si="64"/>
        <v>NULL</v>
      </c>
      <c r="T269" s="12" t="str">
        <f t="shared" si="65"/>
        <v>'TCS'</v>
      </c>
      <c r="U269" s="12" t="str">
        <f t="shared" si="66"/>
        <v>'Touring Club der Schweiz'</v>
      </c>
      <c r="V269" s="12" t="str">
        <f t="shared" si="67"/>
        <v>'Alle Behinderungen - Beitrag an behinderungsbed. notwendige Autoanschaffung. Je nach Sektion unterschiedliche Leistungen. Einzelne Sektionen geben keine Beiträge.'</v>
      </c>
      <c r="W269" s="12" t="str">
        <f t="shared" si="68"/>
        <v>NULL</v>
      </c>
      <c r="X269" s="12" t="str">
        <f t="shared" si="69"/>
        <v>NULL</v>
      </c>
      <c r="Y269" s="12">
        <f t="shared" si="70"/>
        <v>2</v>
      </c>
      <c r="Z269" s="10">
        <f t="shared" si="71"/>
        <v>1</v>
      </c>
      <c r="AA269" s="10" t="str">
        <f t="shared" si="74"/>
        <v>HS Zürich</v>
      </c>
      <c r="AB269" s="10" t="str">
        <f t="shared" si="75"/>
        <v>'HS Zürich'</v>
      </c>
      <c r="AC269" s="14" t="str">
        <f t="shared" si="76"/>
        <v>'2015-01-01'</v>
      </c>
      <c r="AD269" s="10" t="str">
        <f t="shared" si="77"/>
        <v>UNION ALL SELECT NULL,'TCS','Touring Club der Schweiz','Alle Behinderungen - Beitrag an behinderungsbed. notwendige Autoanschaffung. Je nach Sektion unterschiedliche Leistungen. Einzelne Sektionen geben keine Beiträge.',NULL,NULL,2,1,'HS Zürich','2015-01-01'</v>
      </c>
      <c r="AE269" s="10" t="str">
        <f t="shared" si="72"/>
        <v/>
      </c>
      <c r="AG269" s="21">
        <f t="shared" si="73"/>
        <v>264</v>
      </c>
      <c r="AH269" s="23" t="s">
        <v>8</v>
      </c>
      <c r="AJ269" s="22" t="str">
        <f t="shared" si="78"/>
        <v>UNION ALL SELECT 264,NULL,'TCS','Touring Club der Schweiz','Alle Behinderungen - Beitrag an behinderungsbed. notwendige Autoanschaffung. Je nach Sektion unterschiedliche Leistungen. Einzelne Sektionen geben keine Beiträge.',NULL,NULL,2,1,'HS Zürich',NULL</v>
      </c>
      <c r="AK269" s="22" t="str">
        <f t="shared" si="79"/>
        <v/>
      </c>
    </row>
    <row r="270" spans="2:37" x14ac:dyDescent="0.25">
      <c r="B270">
        <v>265</v>
      </c>
      <c r="C270" t="s">
        <v>8</v>
      </c>
      <c r="D270" t="s">
        <v>8</v>
      </c>
      <c r="E270" t="s">
        <v>8</v>
      </c>
      <c r="F270" t="s">
        <v>577</v>
      </c>
      <c r="G270" t="s">
        <v>578</v>
      </c>
      <c r="H270" t="s">
        <v>579</v>
      </c>
      <c r="J270" s="1"/>
      <c r="K270" s="1" t="s">
        <v>680</v>
      </c>
      <c r="L270" s="1" t="s">
        <v>684</v>
      </c>
      <c r="M270" s="1">
        <v>41180.825648148151</v>
      </c>
      <c r="N270" t="s">
        <v>684</v>
      </c>
      <c r="O270" s="1">
        <v>41180.825648148151</v>
      </c>
      <c r="P270" t="s">
        <v>1027</v>
      </c>
      <c r="Q270" t="s">
        <v>780</v>
      </c>
      <c r="S270" s="12" t="str">
        <f t="shared" si="64"/>
        <v>NULL</v>
      </c>
      <c r="T270" s="12" t="str">
        <f t="shared" si="65"/>
        <v>'Téléthon fondation'</v>
      </c>
      <c r="U270" s="12" t="str">
        <f t="shared" si="66"/>
        <v>'Fondation Téléthon'</v>
      </c>
      <c r="V270" s="12" t="str">
        <f t="shared" si="67"/>
        <v>'Genetische Erkrankungen, seltene Erkrankungen.'</v>
      </c>
      <c r="W270" s="12" t="str">
        <f t="shared" si="68"/>
        <v>NULL</v>
      </c>
      <c r="X270" s="12" t="str">
        <f t="shared" si="69"/>
        <v>NULL</v>
      </c>
      <c r="Y270" s="12">
        <f t="shared" si="70"/>
        <v>2</v>
      </c>
      <c r="Z270" s="10">
        <f t="shared" si="71"/>
        <v>0</v>
      </c>
      <c r="AA270" s="10" t="str">
        <f t="shared" si="74"/>
        <v>DCN GE,DCN VD,DCN FR,DCN JU-NE,DCN Jura,KGS BE,DCN TI</v>
      </c>
      <c r="AB270" s="10" t="str">
        <f t="shared" si="75"/>
        <v>'DCN GE,DCN VD,DCN FR,DCN JU-NE,DCN Jura,KGS BE,DCN TI'</v>
      </c>
      <c r="AC270" s="14" t="str">
        <f t="shared" si="76"/>
        <v>'2015-01-01'</v>
      </c>
      <c r="AD270" s="10" t="str">
        <f t="shared" si="77"/>
        <v>UNION ALL SELECT NULL,'Téléthon fondation','Fondation Téléthon','Genetische Erkrankungen, seltene Erkrankungen.',NULL,NULL,2,0,'DCN GE,DCN VD,DCN FR,DCN JU-NE,DCN Jura,KGS BE,DCN TI','2015-01-01'</v>
      </c>
      <c r="AE270" s="10" t="str">
        <f t="shared" si="72"/>
        <v/>
      </c>
      <c r="AG270" s="21">
        <f t="shared" si="73"/>
        <v>265</v>
      </c>
      <c r="AH270" s="23" t="s">
        <v>8</v>
      </c>
      <c r="AJ270" s="22" t="str">
        <f t="shared" si="78"/>
        <v>UNION ALL SELECT 265,NULL,'Téléthon fondation','Fondation Téléthon','Genetische Erkrankungen, seltene Erkrankungen.',NULL,NULL,2,0,'DCN GE,DCN VD,DCN FR,DCN JU-NE,DCN Jura,KGS BE,DCN TI',NULL</v>
      </c>
      <c r="AK270" s="22" t="str">
        <f t="shared" si="79"/>
        <v/>
      </c>
    </row>
    <row r="271" spans="2:37" x14ac:dyDescent="0.25">
      <c r="B271">
        <v>266</v>
      </c>
      <c r="C271" t="s">
        <v>8</v>
      </c>
      <c r="D271" t="s">
        <v>8</v>
      </c>
      <c r="E271" t="s">
        <v>8</v>
      </c>
      <c r="F271" t="s">
        <v>580</v>
      </c>
      <c r="G271" t="s">
        <v>581</v>
      </c>
      <c r="H271" t="s">
        <v>582</v>
      </c>
      <c r="J271" s="1"/>
      <c r="K271" s="1" t="s">
        <v>680</v>
      </c>
      <c r="L271" s="1" t="s">
        <v>684</v>
      </c>
      <c r="M271" s="1">
        <v>41180.825648148151</v>
      </c>
      <c r="N271" t="s">
        <v>684</v>
      </c>
      <c r="O271" s="1">
        <v>41180.825648148151</v>
      </c>
      <c r="P271" t="s">
        <v>1028</v>
      </c>
      <c r="Q271" t="s">
        <v>1076</v>
      </c>
      <c r="S271" s="12" t="str">
        <f t="shared" si="64"/>
        <v>NULL</v>
      </c>
      <c r="T271" s="12" t="str">
        <f t="shared" si="65"/>
        <v>'Tierschutz, Schweizer, STS'</v>
      </c>
      <c r="U271" s="12" t="str">
        <f t="shared" si="66"/>
        <v>'Schweizer Tierschutz STS'</v>
      </c>
      <c r="V271" s="12" t="str">
        <f t="shared" si="67"/>
        <v>'Für ausserordentliche Tierhaltungskosten (z.B. Operation nach Unfall oder Erkrankung). Keine ordentlichen Kosten, wie Impfen, Kastration, Medikamente oder Futter. Gesuche sind an die regionale Tierschutz-Organisation zurichten und werden von dieser an den Schweizer Tierschutz weitergeleitet. Beschränkte Mittel.'</v>
      </c>
      <c r="W271" s="12" t="str">
        <f t="shared" si="68"/>
        <v>NULL</v>
      </c>
      <c r="X271" s="12" t="str">
        <f t="shared" si="69"/>
        <v>NULL</v>
      </c>
      <c r="Y271" s="12">
        <f t="shared" si="70"/>
        <v>2</v>
      </c>
      <c r="Z271" s="10">
        <f t="shared" si="71"/>
        <v>1</v>
      </c>
      <c r="AA271" s="10" t="str">
        <f t="shared" si="74"/>
        <v>HS Zürich</v>
      </c>
      <c r="AB271" s="10" t="str">
        <f t="shared" si="75"/>
        <v>'HS Zürich'</v>
      </c>
      <c r="AC271" s="14" t="str">
        <f t="shared" si="76"/>
        <v>'2015-01-01'</v>
      </c>
      <c r="AD271" s="10" t="str">
        <f t="shared" si="77"/>
        <v>UNION ALL SELECT NULL,'Tierschutz, Schweizer, STS','Schweizer Tierschutz STS','Für ausserordentliche Tierhaltungskosten (z.B. Operation nach Unfall oder Erkrankung). Keine ordentlichen Kosten, wie Impfen, Kastration, Medikamente oder Futter. Gesuche sind an die regionale Tierschutz-Organisation zurichten und werden von dieser an den Schweizer Tierschutz weitergeleitet. Beschränkte Mittel.',NULL,NULL,2,1,'HS Zürich','2015-01-01'</v>
      </c>
      <c r="AE271" s="10" t="str">
        <f t="shared" si="72"/>
        <v/>
      </c>
      <c r="AG271" s="21">
        <f t="shared" si="73"/>
        <v>266</v>
      </c>
      <c r="AH271" s="23" t="s">
        <v>8</v>
      </c>
      <c r="AJ271" s="22" t="str">
        <f t="shared" si="78"/>
        <v>UNION ALL SELECT 266,NULL,'Tierschutz, Schweizer, STS','Schweizer Tierschutz STS','Für ausserordentliche Tierhaltungskosten (z.B. Operation nach Unfall oder Erkrankung). Keine ordentlichen Kosten, wie Impfen, Kastration, Medikamente oder Futter. Gesuche sind an die regionale Tierschutz-Organisation zurichten und werden von dieser an den Schweizer Tierschutz weitergeleitet. Beschränkte Mittel.',NULL,NULL,2,1,'HS Zürich',NULL</v>
      </c>
      <c r="AK271" s="22" t="str">
        <f t="shared" si="79"/>
        <v/>
      </c>
    </row>
    <row r="272" spans="2:37" x14ac:dyDescent="0.25">
      <c r="B272">
        <v>267</v>
      </c>
      <c r="C272" t="s">
        <v>8</v>
      </c>
      <c r="D272" t="s">
        <v>8</v>
      </c>
      <c r="E272" t="s">
        <v>8</v>
      </c>
      <c r="F272" t="s">
        <v>583</v>
      </c>
      <c r="G272" t="s">
        <v>583</v>
      </c>
      <c r="H272" t="s">
        <v>584</v>
      </c>
      <c r="J272" s="1"/>
      <c r="K272" s="1" t="s">
        <v>680</v>
      </c>
      <c r="L272" s="1" t="s">
        <v>684</v>
      </c>
      <c r="M272" s="1">
        <v>41180.825648148151</v>
      </c>
      <c r="N272" t="s">
        <v>684</v>
      </c>
      <c r="O272" s="1">
        <v>41180.825648148151</v>
      </c>
      <c r="P272" t="s">
        <v>1029</v>
      </c>
      <c r="Q272" t="s">
        <v>761</v>
      </c>
      <c r="S272" s="12" t="str">
        <f t="shared" si="64"/>
        <v>NULL</v>
      </c>
      <c r="T272" s="12" t="str">
        <f t="shared" si="65"/>
        <v>'Tierspital Bern'</v>
      </c>
      <c r="U272" s="12" t="str">
        <f t="shared" si="66"/>
        <v>'Tierspital Bern'</v>
      </c>
      <c r="V272" s="12" t="str">
        <f t="shared" si="67"/>
        <v>'Ermöglicht Tierhaltern mit einem begrenzten finanziellen Budget die Kosten der Behandlung im Tierspital Bern mitzutragen. Stiftung verfügt über ein begrenztes Kapital und kann deshalb nicht automatisch jeden Antrag bewilligen.'</v>
      </c>
      <c r="W272" s="12" t="str">
        <f t="shared" si="68"/>
        <v>NULL</v>
      </c>
      <c r="X272" s="12" t="str">
        <f t="shared" si="69"/>
        <v>NULL</v>
      </c>
      <c r="Y272" s="12">
        <f t="shared" si="70"/>
        <v>2</v>
      </c>
      <c r="Z272" s="10">
        <f t="shared" si="71"/>
        <v>0</v>
      </c>
      <c r="AA272" s="10" t="str">
        <f t="shared" si="74"/>
        <v>KGS BE</v>
      </c>
      <c r="AB272" s="10" t="str">
        <f t="shared" si="75"/>
        <v>'KGS BE'</v>
      </c>
      <c r="AC272" s="14" t="str">
        <f t="shared" si="76"/>
        <v>'2015-01-01'</v>
      </c>
      <c r="AD272" s="10" t="str">
        <f t="shared" si="77"/>
        <v>UNION ALL SELECT NULL,'Tierspital Bern','Tierspital Bern','Ermöglicht Tierhaltern mit einem begrenzten finanziellen Budget die Kosten der Behandlung im Tierspital Bern mitzutragen. Stiftung verfügt über ein begrenztes Kapital und kann deshalb nicht automatisch jeden Antrag bewilligen.',NULL,NULL,2,0,'KGS BE','2015-01-01'</v>
      </c>
      <c r="AE272" s="10" t="str">
        <f t="shared" si="72"/>
        <v/>
      </c>
      <c r="AG272" s="21">
        <f t="shared" si="73"/>
        <v>267</v>
      </c>
      <c r="AH272" s="23" t="s">
        <v>8</v>
      </c>
      <c r="AJ272" s="22" t="str">
        <f t="shared" si="78"/>
        <v>UNION ALL SELECT 267,NULL,'Tierspital Bern','Tierspital Bern','Ermöglicht Tierhaltern mit einem begrenzten finanziellen Budget die Kosten der Behandlung im Tierspital Bern mitzutragen. Stiftung verfügt über ein begrenztes Kapital und kann deshalb nicht automatisch jeden Antrag bewilligen.',NULL,NULL,2,0,'KGS BE',NULL</v>
      </c>
      <c r="AK272" s="22" t="str">
        <f t="shared" si="79"/>
        <v/>
      </c>
    </row>
    <row r="273" spans="2:37" x14ac:dyDescent="0.25">
      <c r="B273">
        <v>268</v>
      </c>
      <c r="C273" t="s">
        <v>8</v>
      </c>
      <c r="D273" t="s">
        <v>8</v>
      </c>
      <c r="E273" t="s">
        <v>8</v>
      </c>
      <c r="F273" t="s">
        <v>585</v>
      </c>
      <c r="G273" t="s">
        <v>585</v>
      </c>
      <c r="H273" t="s">
        <v>586</v>
      </c>
      <c r="J273" s="1"/>
      <c r="K273" s="1" t="s">
        <v>680</v>
      </c>
      <c r="L273" s="1" t="s">
        <v>684</v>
      </c>
      <c r="M273" s="1">
        <v>41180.825648148151</v>
      </c>
      <c r="N273" t="s">
        <v>684</v>
      </c>
      <c r="O273" s="1">
        <v>41180.825648148151</v>
      </c>
      <c r="P273" t="s">
        <v>1030</v>
      </c>
      <c r="Q273" t="s">
        <v>1076</v>
      </c>
      <c r="S273" s="12" t="str">
        <f t="shared" si="64"/>
        <v>NULL</v>
      </c>
      <c r="T273" s="12" t="str">
        <f t="shared" si="65"/>
        <v>'Tilber Stiftung'</v>
      </c>
      <c r="U273" s="12" t="str">
        <f t="shared" si="66"/>
        <v>'Tilber Stiftung'</v>
      </c>
      <c r="V273" s="12" t="str">
        <f t="shared" si="67"/>
        <v>'Alle Behinderungen. Nur wenige Vergabungen im Jahr.'</v>
      </c>
      <c r="W273" s="12" t="str">
        <f t="shared" si="68"/>
        <v>NULL</v>
      </c>
      <c r="X273" s="12" t="str">
        <f t="shared" si="69"/>
        <v>NULL</v>
      </c>
      <c r="Y273" s="12">
        <f t="shared" si="70"/>
        <v>2</v>
      </c>
      <c r="Z273" s="10">
        <f t="shared" si="71"/>
        <v>1</v>
      </c>
      <c r="AA273" s="10" t="str">
        <f t="shared" si="74"/>
        <v>HS Zürich</v>
      </c>
      <c r="AB273" s="10" t="str">
        <f t="shared" si="75"/>
        <v>'HS Zürich'</v>
      </c>
      <c r="AC273" s="14" t="str">
        <f t="shared" si="76"/>
        <v>'2015-01-01'</v>
      </c>
      <c r="AD273" s="10" t="str">
        <f t="shared" si="77"/>
        <v>UNION ALL SELECT NULL,'Tilber Stiftung','Tilber Stiftung','Alle Behinderungen. Nur wenige Vergabungen im Jahr.',NULL,NULL,2,1,'HS Zürich','2015-01-01'</v>
      </c>
      <c r="AE273" s="10" t="str">
        <f t="shared" si="72"/>
        <v/>
      </c>
      <c r="AG273" s="21">
        <f t="shared" si="73"/>
        <v>268</v>
      </c>
      <c r="AH273" s="23" t="s">
        <v>8</v>
      </c>
      <c r="AJ273" s="22" t="str">
        <f t="shared" si="78"/>
        <v>UNION ALL SELECT 268,NULL,'Tilber Stiftung','Tilber Stiftung','Alle Behinderungen. Nur wenige Vergabungen im Jahr.',NULL,NULL,2,1,'HS Zürich',NULL</v>
      </c>
      <c r="AK273" s="22" t="str">
        <f t="shared" si="79"/>
        <v/>
      </c>
    </row>
    <row r="274" spans="2:37" x14ac:dyDescent="0.25">
      <c r="B274">
        <v>269</v>
      </c>
      <c r="C274" t="s">
        <v>8</v>
      </c>
      <c r="D274" t="s">
        <v>8</v>
      </c>
      <c r="E274" t="s">
        <v>8</v>
      </c>
      <c r="F274" t="s">
        <v>587</v>
      </c>
      <c r="G274" t="s">
        <v>588</v>
      </c>
      <c r="I274" t="s">
        <v>1031</v>
      </c>
      <c r="J274" s="1"/>
      <c r="K274" s="1" t="s">
        <v>680</v>
      </c>
      <c r="L274" s="1" t="s">
        <v>684</v>
      </c>
      <c r="M274" s="1">
        <v>41180.825648148151</v>
      </c>
      <c r="N274" t="s">
        <v>684</v>
      </c>
      <c r="O274" s="1">
        <v>41180.825648148151</v>
      </c>
      <c r="P274" t="s">
        <v>1032</v>
      </c>
      <c r="Q274" t="s">
        <v>866</v>
      </c>
      <c r="S274" s="12" t="str">
        <f t="shared" si="64"/>
        <v>NULL</v>
      </c>
      <c r="T274" s="12" t="str">
        <f t="shared" si="65"/>
        <v>'Tissot fondation, Willy'</v>
      </c>
      <c r="U274" s="12" t="str">
        <f t="shared" si="66"/>
        <v>'Fondation Willy Tissot'</v>
      </c>
      <c r="V274" s="12" t="str">
        <f t="shared" si="67"/>
        <v>NULL</v>
      </c>
      <c r="W274" s="12" t="str">
        <f t="shared" si="68"/>
        <v>'pour personnes aveugles, jeunes (jusqu''à 20 ans), personnes âgées, handicapées, malades, délaissées ou indigentes'</v>
      </c>
      <c r="X274" s="12" t="str">
        <f t="shared" si="69"/>
        <v>NULL</v>
      </c>
      <c r="Y274" s="12">
        <f t="shared" si="70"/>
        <v>2</v>
      </c>
      <c r="Z274" s="10">
        <f t="shared" si="71"/>
        <v>0</v>
      </c>
      <c r="AA274" s="10" t="str">
        <f t="shared" si="74"/>
        <v>DCN FR,DCN GE,DCN JU-NE,DCN Jura,DCN VD</v>
      </c>
      <c r="AB274" s="10" t="str">
        <f t="shared" si="75"/>
        <v>'DCN FR,DCN GE,DCN JU-NE,DCN Jura,DCN VD'</v>
      </c>
      <c r="AC274" s="14" t="str">
        <f t="shared" si="76"/>
        <v>'2015-01-01'</v>
      </c>
      <c r="AD274" s="10" t="str">
        <f t="shared" si="77"/>
        <v>UNION ALL SELECT NULL,'Tissot fondation, Willy','Fondation Willy Tissot',NULL,'pour personnes aveugles, jeunes (jusqu''à 20 ans), personnes âgées, handicapées, malades, délaissées ou indigentes',NULL,2,0,'DCN FR,DCN GE,DCN JU-NE,DCN Jura,DCN VD','2015-01-01'</v>
      </c>
      <c r="AE274" s="10" t="str">
        <f t="shared" si="72"/>
        <v/>
      </c>
      <c r="AG274" s="21">
        <f t="shared" si="73"/>
        <v>269</v>
      </c>
      <c r="AH274" s="23" t="s">
        <v>8</v>
      </c>
      <c r="AJ274" s="22" t="str">
        <f t="shared" si="78"/>
        <v>UNION ALL SELECT 269,NULL,'Tissot fondation, Willy','Fondation Willy Tissot',NULL,'pour personnes aveugles, jeunes (jusqu''à 20 ans), personnes âgées, handicapées, malades, délaissées ou indigentes',NULL,2,0,'DCN FR,DCN GE,DCN JU-NE,DCN Jura,DCN VD',NULL</v>
      </c>
      <c r="AK274" s="22" t="str">
        <f t="shared" si="79"/>
        <v/>
      </c>
    </row>
    <row r="275" spans="2:37" x14ac:dyDescent="0.25">
      <c r="B275">
        <v>270</v>
      </c>
      <c r="C275" t="s">
        <v>8</v>
      </c>
      <c r="D275" t="s">
        <v>8</v>
      </c>
      <c r="E275" t="s">
        <v>8</v>
      </c>
      <c r="F275" t="s">
        <v>589</v>
      </c>
      <c r="G275" t="s">
        <v>589</v>
      </c>
      <c r="H275" t="s">
        <v>590</v>
      </c>
      <c r="J275" s="1"/>
      <c r="K275" s="1" t="s">
        <v>680</v>
      </c>
      <c r="L275" s="1" t="s">
        <v>684</v>
      </c>
      <c r="M275" s="1">
        <v>41180.825648148151</v>
      </c>
      <c r="N275" t="s">
        <v>684</v>
      </c>
      <c r="O275" s="1">
        <v>41180.825648148151</v>
      </c>
      <c r="P275" t="s">
        <v>1033</v>
      </c>
      <c r="Q275" t="s">
        <v>1076</v>
      </c>
      <c r="S275" s="12" t="str">
        <f t="shared" si="64"/>
        <v>NULL</v>
      </c>
      <c r="T275" s="12" t="str">
        <f t="shared" si="65"/>
        <v>'Trio-Stiftung'</v>
      </c>
      <c r="U275" s="12" t="str">
        <f t="shared" si="66"/>
        <v>'Trio-Stiftung'</v>
      </c>
      <c r="V275" s="12" t="str">
        <f t="shared" si="67"/>
        <v>'Körperlich behinderte Menschen, vorwiegend Kinder und Jugendliche.'</v>
      </c>
      <c r="W275" s="12" t="str">
        <f t="shared" si="68"/>
        <v>NULL</v>
      </c>
      <c r="X275" s="12" t="str">
        <f t="shared" si="69"/>
        <v>NULL</v>
      </c>
      <c r="Y275" s="12">
        <f t="shared" si="70"/>
        <v>2</v>
      </c>
      <c r="Z275" s="10">
        <f t="shared" si="71"/>
        <v>1</v>
      </c>
      <c r="AA275" s="10" t="str">
        <f t="shared" si="74"/>
        <v>HS Zürich</v>
      </c>
      <c r="AB275" s="10" t="str">
        <f t="shared" si="75"/>
        <v>'HS Zürich'</v>
      </c>
      <c r="AC275" s="14" t="str">
        <f t="shared" si="76"/>
        <v>'2015-01-01'</v>
      </c>
      <c r="AD275" s="10" t="str">
        <f t="shared" si="77"/>
        <v>UNION ALL SELECT NULL,'Trio-Stiftung','Trio-Stiftung','Körperlich behinderte Menschen, vorwiegend Kinder und Jugendliche.',NULL,NULL,2,1,'HS Zürich','2015-01-01'</v>
      </c>
      <c r="AE275" s="10" t="str">
        <f t="shared" si="72"/>
        <v/>
      </c>
      <c r="AG275" s="21">
        <f t="shared" si="73"/>
        <v>270</v>
      </c>
      <c r="AH275" s="23" t="s">
        <v>8</v>
      </c>
      <c r="AJ275" s="22" t="str">
        <f t="shared" si="78"/>
        <v>UNION ALL SELECT 270,NULL,'Trio-Stiftung','Trio-Stiftung','Körperlich behinderte Menschen, vorwiegend Kinder und Jugendliche.',NULL,NULL,2,1,'HS Zürich',NULL</v>
      </c>
      <c r="AK275" s="22" t="str">
        <f t="shared" si="79"/>
        <v/>
      </c>
    </row>
    <row r="276" spans="2:37" x14ac:dyDescent="0.25">
      <c r="B276">
        <v>271</v>
      </c>
      <c r="C276" t="s">
        <v>8</v>
      </c>
      <c r="D276" t="s">
        <v>8</v>
      </c>
      <c r="E276" t="s">
        <v>8</v>
      </c>
      <c r="F276" t="s">
        <v>591</v>
      </c>
      <c r="G276" t="s">
        <v>592</v>
      </c>
      <c r="I276" t="s">
        <v>8</v>
      </c>
      <c r="J276" s="1" t="s">
        <v>8</v>
      </c>
      <c r="K276" s="1" t="s">
        <v>680</v>
      </c>
      <c r="L276" s="1" t="s">
        <v>684</v>
      </c>
      <c r="M276" s="1">
        <v>41180.825648148151</v>
      </c>
      <c r="N276" t="s">
        <v>684</v>
      </c>
      <c r="O276" s="1">
        <v>41180.825648148151</v>
      </c>
      <c r="P276" t="s">
        <v>1034</v>
      </c>
      <c r="Q276" t="s">
        <v>754</v>
      </c>
      <c r="S276" s="12" t="str">
        <f t="shared" si="64"/>
        <v>NULL</v>
      </c>
      <c r="T276" s="12" t="str">
        <f t="shared" si="65"/>
        <v>'UKBB'</v>
      </c>
      <c r="U276" s="12" t="str">
        <f t="shared" si="66"/>
        <v>'Universitäts-Kinderspital beider Basel'</v>
      </c>
      <c r="V276" s="12" t="str">
        <f t="shared" si="67"/>
        <v>NULL</v>
      </c>
      <c r="W276" s="12" t="str">
        <f t="shared" si="68"/>
        <v>NULL</v>
      </c>
      <c r="X276" s="12" t="str">
        <f t="shared" si="69"/>
        <v>NULL</v>
      </c>
      <c r="Y276" s="12">
        <f t="shared" si="70"/>
        <v>2</v>
      </c>
      <c r="Z276" s="10">
        <f t="shared" si="71"/>
        <v>0</v>
      </c>
      <c r="AA276" s="10" t="str">
        <f t="shared" si="74"/>
        <v>KGS BS</v>
      </c>
      <c r="AB276" s="10" t="str">
        <f t="shared" si="75"/>
        <v>'KGS BS'</v>
      </c>
      <c r="AC276" s="14" t="str">
        <f t="shared" si="76"/>
        <v>'2015-01-01'</v>
      </c>
      <c r="AD276" s="10" t="str">
        <f t="shared" si="77"/>
        <v>UNION ALL SELECT NULL,'UKBB','Universitäts-Kinderspital beider Basel',NULL,NULL,NULL,2,0,'KGS BS','2015-01-01'</v>
      </c>
      <c r="AE276" s="10" t="str">
        <f t="shared" si="72"/>
        <v/>
      </c>
      <c r="AG276" s="21">
        <f t="shared" si="73"/>
        <v>271</v>
      </c>
      <c r="AH276" s="23" t="s">
        <v>8</v>
      </c>
      <c r="AJ276" s="22" t="str">
        <f t="shared" si="78"/>
        <v>UNION ALL SELECT 271,NULL,'UKBB','Universitäts-Kinderspital beider Basel',NULL,NULL,NULL,2,0,'KGS BS',NULL</v>
      </c>
      <c r="AK276" s="22" t="str">
        <f t="shared" si="79"/>
        <v/>
      </c>
    </row>
    <row r="277" spans="2:37" x14ac:dyDescent="0.25">
      <c r="B277">
        <v>272</v>
      </c>
      <c r="C277" t="s">
        <v>8</v>
      </c>
      <c r="D277" t="s">
        <v>8</v>
      </c>
      <c r="E277" t="s">
        <v>8</v>
      </c>
      <c r="F277" t="s">
        <v>593</v>
      </c>
      <c r="G277" t="s">
        <v>594</v>
      </c>
      <c r="H277" t="s">
        <v>595</v>
      </c>
      <c r="J277" s="1"/>
      <c r="K277" s="1" t="s">
        <v>680</v>
      </c>
      <c r="L277" s="1" t="s">
        <v>684</v>
      </c>
      <c r="M277" s="1">
        <v>41180.825648148151</v>
      </c>
      <c r="N277" t="s">
        <v>684</v>
      </c>
      <c r="O277" s="1">
        <v>41180.825648148151</v>
      </c>
      <c r="P277" t="s">
        <v>1035</v>
      </c>
      <c r="Q277" t="s">
        <v>738</v>
      </c>
      <c r="S277" s="12" t="str">
        <f t="shared" si="64"/>
        <v>NULL</v>
      </c>
      <c r="T277" s="12" t="str">
        <f t="shared" si="65"/>
        <v>'Unterstützungs-Gesellschaft, Bündner'</v>
      </c>
      <c r="U277" s="12" t="str">
        <f t="shared" si="66"/>
        <v>'Bündner Unterstützungs-Gesellschaft'</v>
      </c>
      <c r="V277" s="12" t="str">
        <f t="shared" si="67"/>
        <v>'Bedürftige, vornehmlich Bündner'</v>
      </c>
      <c r="W277" s="12" t="str">
        <f t="shared" si="68"/>
        <v>NULL</v>
      </c>
      <c r="X277" s="12" t="str">
        <f t="shared" si="69"/>
        <v>NULL</v>
      </c>
      <c r="Y277" s="12">
        <f t="shared" si="70"/>
        <v>2</v>
      </c>
      <c r="Z277" s="10">
        <f t="shared" si="71"/>
        <v>0</v>
      </c>
      <c r="AA277" s="10" t="str">
        <f t="shared" si="74"/>
        <v>KGS GR</v>
      </c>
      <c r="AB277" s="10" t="str">
        <f t="shared" si="75"/>
        <v>'KGS GR'</v>
      </c>
      <c r="AC277" s="14" t="str">
        <f t="shared" si="76"/>
        <v>'2015-01-01'</v>
      </c>
      <c r="AD277" s="10" t="str">
        <f t="shared" si="77"/>
        <v>UNION ALL SELECT NULL,'Unterstützungs-Gesellschaft, Bündner','Bündner Unterstützungs-Gesellschaft','Bedürftige, vornehmlich Bündner',NULL,NULL,2,0,'KGS GR','2015-01-01'</v>
      </c>
      <c r="AE277" s="10" t="str">
        <f t="shared" si="72"/>
        <v/>
      </c>
      <c r="AG277" s="21">
        <f t="shared" si="73"/>
        <v>272</v>
      </c>
      <c r="AH277" s="23" t="s">
        <v>8</v>
      </c>
      <c r="AJ277" s="22" t="str">
        <f t="shared" si="78"/>
        <v>UNION ALL SELECT 272,NULL,'Unterstützungs-Gesellschaft, Bündner','Bündner Unterstützungs-Gesellschaft','Bedürftige, vornehmlich Bündner',NULL,NULL,2,0,'KGS GR',NULL</v>
      </c>
      <c r="AK277" s="22" t="str">
        <f t="shared" si="79"/>
        <v/>
      </c>
    </row>
    <row r="278" spans="2:37" x14ac:dyDescent="0.25">
      <c r="B278">
        <v>273</v>
      </c>
      <c r="C278" t="s">
        <v>8</v>
      </c>
      <c r="D278" t="s">
        <v>8</v>
      </c>
      <c r="E278" t="s">
        <v>8</v>
      </c>
      <c r="F278" t="s">
        <v>596</v>
      </c>
      <c r="G278" t="s">
        <v>597</v>
      </c>
      <c r="J278" s="1" t="s">
        <v>1036</v>
      </c>
      <c r="K278" s="1" t="s">
        <v>680</v>
      </c>
      <c r="L278" s="1" t="s">
        <v>684</v>
      </c>
      <c r="M278" s="1">
        <v>41180.825648148151</v>
      </c>
      <c r="N278" t="s">
        <v>684</v>
      </c>
      <c r="O278" s="1">
        <v>41180.825648148151</v>
      </c>
      <c r="P278" t="s">
        <v>1037</v>
      </c>
      <c r="Q278" t="s">
        <v>704</v>
      </c>
      <c r="S278" s="12" t="str">
        <f t="shared" si="64"/>
        <v>NULL</v>
      </c>
      <c r="T278" s="12" t="str">
        <f t="shared" si="65"/>
        <v>'Volontarie Vincenziane, Associazione'</v>
      </c>
      <c r="U278" s="12" t="str">
        <f t="shared" si="66"/>
        <v>'Associazione Volontarie Vincenziane'</v>
      </c>
      <c r="V278" s="12" t="str">
        <f t="shared" si="67"/>
        <v>NULL</v>
      </c>
      <c r="W278" s="12" t="str">
        <f t="shared" si="68"/>
        <v>NULL</v>
      </c>
      <c r="X278" s="12" t="str">
        <f t="shared" si="69"/>
        <v>'Ogni persone in situazione di sofferenza.'</v>
      </c>
      <c r="Y278" s="12">
        <f t="shared" si="70"/>
        <v>2</v>
      </c>
      <c r="Z278" s="10">
        <f t="shared" si="71"/>
        <v>0</v>
      </c>
      <c r="AA278" s="10" t="str">
        <f t="shared" si="74"/>
        <v>DCN TI</v>
      </c>
      <c r="AB278" s="10" t="str">
        <f t="shared" si="75"/>
        <v>'DCN TI'</v>
      </c>
      <c r="AC278" s="14" t="str">
        <f t="shared" si="76"/>
        <v>'2015-01-01'</v>
      </c>
      <c r="AD278" s="10" t="str">
        <f t="shared" si="77"/>
        <v>UNION ALL SELECT NULL,'Volontarie Vincenziane, Associazione','Associazione Volontarie Vincenziane',NULL,NULL,'Ogni persone in situazione di sofferenza.',2,0,'DCN TI','2015-01-01'</v>
      </c>
      <c r="AE278" s="10" t="str">
        <f t="shared" si="72"/>
        <v/>
      </c>
      <c r="AG278" s="21">
        <f t="shared" si="73"/>
        <v>273</v>
      </c>
      <c r="AH278" s="23" t="s">
        <v>8</v>
      </c>
      <c r="AJ278" s="22" t="str">
        <f t="shared" si="78"/>
        <v>UNION ALL SELECT 273,NULL,'Volontarie Vincenziane, Associazione','Associazione Volontarie Vincenziane',NULL,NULL,'Ogni persone in situazione di sofferenza.',2,0,'DCN TI',NULL</v>
      </c>
      <c r="AK278" s="22" t="str">
        <f t="shared" si="79"/>
        <v/>
      </c>
    </row>
    <row r="279" spans="2:37" x14ac:dyDescent="0.25">
      <c r="B279">
        <v>274</v>
      </c>
      <c r="C279" t="s">
        <v>8</v>
      </c>
      <c r="D279" t="s">
        <v>8</v>
      </c>
      <c r="E279" t="s">
        <v>8</v>
      </c>
      <c r="F279" t="s">
        <v>598</v>
      </c>
      <c r="G279" t="s">
        <v>599</v>
      </c>
      <c r="H279" t="s">
        <v>600</v>
      </c>
      <c r="J279" s="1"/>
      <c r="K279" s="1" t="s">
        <v>680</v>
      </c>
      <c r="L279" s="1" t="s">
        <v>684</v>
      </c>
      <c r="M279" s="1">
        <v>41180.825648148151</v>
      </c>
      <c r="N279" t="s">
        <v>684</v>
      </c>
      <c r="O279" s="1">
        <v>41180.825648148151</v>
      </c>
      <c r="P279" t="s">
        <v>1038</v>
      </c>
      <c r="Q279" t="s">
        <v>1076</v>
      </c>
      <c r="S279" s="12" t="str">
        <f t="shared" si="64"/>
        <v>NULL</v>
      </c>
      <c r="T279" s="12" t="str">
        <f t="shared" si="65"/>
        <v>'Von Kuffner-Stiftung, Moritz und Elsa'</v>
      </c>
      <c r="U279" s="12" t="str">
        <f t="shared" si="66"/>
        <v>'Moritz und Elsa von Kuffner-Stiftung'</v>
      </c>
      <c r="V279" s="12" t="str">
        <f t="shared" si="67"/>
        <v>'Alle Behinderungen. Nur wenn Schweizerbürgerrecht.'</v>
      </c>
      <c r="W279" s="12" t="str">
        <f t="shared" si="68"/>
        <v>NULL</v>
      </c>
      <c r="X279" s="12" t="str">
        <f t="shared" si="69"/>
        <v>NULL</v>
      </c>
      <c r="Y279" s="12">
        <f t="shared" si="70"/>
        <v>2</v>
      </c>
      <c r="Z279" s="10">
        <f t="shared" si="71"/>
        <v>1</v>
      </c>
      <c r="AA279" s="10" t="str">
        <f t="shared" si="74"/>
        <v>HS Zürich</v>
      </c>
      <c r="AB279" s="10" t="str">
        <f t="shared" si="75"/>
        <v>'HS Zürich'</v>
      </c>
      <c r="AC279" s="14" t="str">
        <f t="shared" si="76"/>
        <v>'2015-01-01'</v>
      </c>
      <c r="AD279" s="10" t="str">
        <f t="shared" si="77"/>
        <v>UNION ALL SELECT NULL,'Von Kuffner-Stiftung, Moritz und Elsa','Moritz und Elsa von Kuffner-Stiftung','Alle Behinderungen. Nur wenn Schweizerbürgerrecht.',NULL,NULL,2,1,'HS Zürich','2015-01-01'</v>
      </c>
      <c r="AE279" s="10" t="str">
        <f t="shared" si="72"/>
        <v/>
      </c>
      <c r="AG279" s="21">
        <f t="shared" si="73"/>
        <v>274</v>
      </c>
      <c r="AH279" s="23" t="s">
        <v>8</v>
      </c>
      <c r="AJ279" s="22" t="str">
        <f t="shared" si="78"/>
        <v>UNION ALL SELECT 274,NULL,'Von Kuffner-Stiftung, Moritz und Elsa','Moritz und Elsa von Kuffner-Stiftung','Alle Behinderungen. Nur wenn Schweizerbürgerrecht.',NULL,NULL,2,1,'HS Zürich',NULL</v>
      </c>
      <c r="AK279" s="22" t="str">
        <f t="shared" si="79"/>
        <v/>
      </c>
    </row>
    <row r="280" spans="2:37" x14ac:dyDescent="0.25">
      <c r="B280">
        <v>275</v>
      </c>
      <c r="C280" t="s">
        <v>8</v>
      </c>
      <c r="D280" t="s">
        <v>8</v>
      </c>
      <c r="E280" t="s">
        <v>8</v>
      </c>
      <c r="F280" t="s">
        <v>601</v>
      </c>
      <c r="G280" t="s">
        <v>602</v>
      </c>
      <c r="H280" t="s">
        <v>603</v>
      </c>
      <c r="J280" s="1"/>
      <c r="K280" s="1" t="s">
        <v>680</v>
      </c>
      <c r="L280" s="1" t="s">
        <v>684</v>
      </c>
      <c r="M280" s="1">
        <v>41180.825648148151</v>
      </c>
      <c r="N280" t="s">
        <v>684</v>
      </c>
      <c r="O280" s="1">
        <v>41180.825648148151</v>
      </c>
      <c r="P280" t="s">
        <v>1039</v>
      </c>
      <c r="Q280" t="s">
        <v>716</v>
      </c>
      <c r="S280" s="12" t="str">
        <f t="shared" si="64"/>
        <v>NULL</v>
      </c>
      <c r="T280" s="12" t="str">
        <f t="shared" si="65"/>
        <v>'von Paul Stiftung, Vinzenz'</v>
      </c>
      <c r="U280" s="12" t="str">
        <f t="shared" si="66"/>
        <v>'Vinzenz von Paul Stiftung'</v>
      </c>
      <c r="V280" s="12" t="str">
        <f t="shared" si="67"/>
        <v>'Rasche Hilfe bei Notlagen vielfältiger Art'</v>
      </c>
      <c r="W280" s="12" t="str">
        <f t="shared" si="68"/>
        <v>NULL</v>
      </c>
      <c r="X280" s="12" t="str">
        <f t="shared" si="69"/>
        <v>NULL</v>
      </c>
      <c r="Y280" s="12">
        <f t="shared" si="70"/>
        <v>2</v>
      </c>
      <c r="Z280" s="10">
        <f t="shared" si="71"/>
        <v>0</v>
      </c>
      <c r="AA280" s="10" t="str">
        <f t="shared" si="74"/>
        <v>DCN JU-NE</v>
      </c>
      <c r="AB280" s="10" t="str">
        <f t="shared" si="75"/>
        <v>'DCN JU-NE'</v>
      </c>
      <c r="AC280" s="14" t="str">
        <f t="shared" si="76"/>
        <v>'2015-01-01'</v>
      </c>
      <c r="AD280" s="10" t="str">
        <f t="shared" si="77"/>
        <v>UNION ALL SELECT NULL,'von Paul Stiftung, Vinzenz','Vinzenz von Paul Stiftung','Rasche Hilfe bei Notlagen vielfältiger Art',NULL,NULL,2,0,'DCN JU-NE','2015-01-01'</v>
      </c>
      <c r="AE280" s="10" t="str">
        <f t="shared" si="72"/>
        <v/>
      </c>
      <c r="AG280" s="21">
        <f t="shared" si="73"/>
        <v>275</v>
      </c>
      <c r="AH280" s="23" t="s">
        <v>8</v>
      </c>
      <c r="AJ280" s="22" t="str">
        <f t="shared" si="78"/>
        <v>UNION ALL SELECT 275,NULL,'von Paul Stiftung, Vinzenz','Vinzenz von Paul Stiftung','Rasche Hilfe bei Notlagen vielfältiger Art',NULL,NULL,2,0,'DCN JU-NE',NULL</v>
      </c>
      <c r="AK280" s="22" t="str">
        <f t="shared" si="79"/>
        <v/>
      </c>
    </row>
    <row r="281" spans="2:37" x14ac:dyDescent="0.25">
      <c r="B281">
        <v>276</v>
      </c>
      <c r="C281" t="s">
        <v>8</v>
      </c>
      <c r="D281" t="s">
        <v>8</v>
      </c>
      <c r="E281" t="s">
        <v>8</v>
      </c>
      <c r="F281" t="s">
        <v>604</v>
      </c>
      <c r="G281" t="s">
        <v>605</v>
      </c>
      <c r="H281" t="s">
        <v>606</v>
      </c>
      <c r="J281" s="1"/>
      <c r="K281" s="1" t="s">
        <v>680</v>
      </c>
      <c r="L281" s="1" t="s">
        <v>684</v>
      </c>
      <c r="M281" s="1">
        <v>41180.825648148151</v>
      </c>
      <c r="N281" t="s">
        <v>684</v>
      </c>
      <c r="O281" s="1">
        <v>41180.825648148151</v>
      </c>
      <c r="P281" t="s">
        <v>1040</v>
      </c>
      <c r="Q281" t="s">
        <v>738</v>
      </c>
      <c r="S281" s="12" t="str">
        <f t="shared" si="64"/>
        <v>NULL</v>
      </c>
      <c r="T281" s="12" t="str">
        <f t="shared" si="65"/>
        <v>'Von Tscharner-Stiftung, Albert'</v>
      </c>
      <c r="U281" s="12" t="str">
        <f t="shared" si="66"/>
        <v>'Albert von Tscharner-Stiftung'</v>
      </c>
      <c r="V281" s="12" t="str">
        <f t="shared" si="67"/>
        <v>'Bündner Bürger. körperlich Behinderte, Suchtgeschädigte'</v>
      </c>
      <c r="W281" s="12" t="str">
        <f t="shared" si="68"/>
        <v>NULL</v>
      </c>
      <c r="X281" s="12" t="str">
        <f t="shared" si="69"/>
        <v>NULL</v>
      </c>
      <c r="Y281" s="12">
        <f t="shared" si="70"/>
        <v>2</v>
      </c>
      <c r="Z281" s="10">
        <f t="shared" si="71"/>
        <v>0</v>
      </c>
      <c r="AA281" s="10" t="str">
        <f t="shared" si="74"/>
        <v>KGS GR</v>
      </c>
      <c r="AB281" s="10" t="str">
        <f t="shared" si="75"/>
        <v>'KGS GR'</v>
      </c>
      <c r="AC281" s="14" t="str">
        <f t="shared" si="76"/>
        <v>'2015-01-01'</v>
      </c>
      <c r="AD281" s="10" t="str">
        <f t="shared" si="77"/>
        <v>UNION ALL SELECT NULL,'Von Tscharner-Stiftung, Albert','Albert von Tscharner-Stiftung','Bündner Bürger. körperlich Behinderte, Suchtgeschädigte',NULL,NULL,2,0,'KGS GR','2015-01-01'</v>
      </c>
      <c r="AE281" s="10" t="str">
        <f t="shared" si="72"/>
        <v/>
      </c>
      <c r="AG281" s="21">
        <f t="shared" si="73"/>
        <v>276</v>
      </c>
      <c r="AH281" s="23" t="s">
        <v>8</v>
      </c>
      <c r="AJ281" s="22" t="str">
        <f t="shared" si="78"/>
        <v>UNION ALL SELECT 276,NULL,'Von Tscharner-Stiftung, Albert','Albert von Tscharner-Stiftung','Bündner Bürger. körperlich Behinderte, Suchtgeschädigte',NULL,NULL,2,0,'KGS GR',NULL</v>
      </c>
      <c r="AK281" s="22" t="str">
        <f t="shared" si="79"/>
        <v/>
      </c>
    </row>
    <row r="282" spans="2:37" x14ac:dyDescent="0.25">
      <c r="B282">
        <v>277</v>
      </c>
      <c r="C282" t="s">
        <v>8</v>
      </c>
      <c r="D282" t="s">
        <v>8</v>
      </c>
      <c r="E282" t="s">
        <v>8</v>
      </c>
      <c r="F282" t="s">
        <v>607</v>
      </c>
      <c r="G282" t="s">
        <v>608</v>
      </c>
      <c r="H282" t="s">
        <v>609</v>
      </c>
      <c r="J282" s="1"/>
      <c r="K282" s="1" t="s">
        <v>680</v>
      </c>
      <c r="L282" s="1" t="s">
        <v>684</v>
      </c>
      <c r="M282" s="1">
        <v>41180.825648148151</v>
      </c>
      <c r="N282" t="s">
        <v>684</v>
      </c>
      <c r="O282" s="1">
        <v>41180.825648148151</v>
      </c>
      <c r="P282" t="s">
        <v>1041</v>
      </c>
      <c r="Q282" t="s">
        <v>1076</v>
      </c>
      <c r="S282" s="12" t="str">
        <f t="shared" si="64"/>
        <v>NULL</v>
      </c>
      <c r="T282" s="12" t="str">
        <f t="shared" si="65"/>
        <v>'Vontobel Familienstiftung, Bank'</v>
      </c>
      <c r="U282" s="12" t="str">
        <f t="shared" si="66"/>
        <v>'Familienstiftung Bank Vontobel'</v>
      </c>
      <c r="V282" s="12" t="str">
        <f t="shared" si="67"/>
        <v>'Bedürftige natürliche Personen in der Schweiz. Maximal Fr. 30''000.-'</v>
      </c>
      <c r="W282" s="12" t="str">
        <f t="shared" si="68"/>
        <v>NULL</v>
      </c>
      <c r="X282" s="12" t="str">
        <f t="shared" si="69"/>
        <v>NULL</v>
      </c>
      <c r="Y282" s="12">
        <f t="shared" si="70"/>
        <v>2</v>
      </c>
      <c r="Z282" s="10">
        <f t="shared" si="71"/>
        <v>1</v>
      </c>
      <c r="AA282" s="10" t="str">
        <f t="shared" si="74"/>
        <v>HS Zürich</v>
      </c>
      <c r="AB282" s="10" t="str">
        <f t="shared" si="75"/>
        <v>'HS Zürich'</v>
      </c>
      <c r="AC282" s="14" t="str">
        <f t="shared" si="76"/>
        <v>'2015-01-01'</v>
      </c>
      <c r="AD282" s="10" t="str">
        <f t="shared" si="77"/>
        <v>UNION ALL SELECT NULL,'Vontobel Familienstiftung, Bank','Familienstiftung Bank Vontobel','Bedürftige natürliche Personen in der Schweiz. Maximal Fr. 30''000.-',NULL,NULL,2,1,'HS Zürich','2015-01-01'</v>
      </c>
      <c r="AE282" s="10" t="str">
        <f t="shared" si="72"/>
        <v/>
      </c>
      <c r="AG282" s="21">
        <f t="shared" si="73"/>
        <v>277</v>
      </c>
      <c r="AH282" s="23" t="s">
        <v>8</v>
      </c>
      <c r="AJ282" s="22" t="str">
        <f t="shared" si="78"/>
        <v>UNION ALL SELECT 277,NULL,'Vontobel Familienstiftung, Bank','Familienstiftung Bank Vontobel','Bedürftige natürliche Personen in der Schweiz. Maximal Fr. 30''000.-',NULL,NULL,2,1,'HS Zürich',NULL</v>
      </c>
      <c r="AK282" s="22" t="str">
        <f t="shared" si="79"/>
        <v/>
      </c>
    </row>
    <row r="283" spans="2:37" x14ac:dyDescent="0.25">
      <c r="B283">
        <v>278</v>
      </c>
      <c r="C283" t="s">
        <v>8</v>
      </c>
      <c r="D283" t="s">
        <v>8</v>
      </c>
      <c r="E283" t="s">
        <v>8</v>
      </c>
      <c r="F283" t="s">
        <v>610</v>
      </c>
      <c r="G283" t="s">
        <v>611</v>
      </c>
      <c r="H283" t="s">
        <v>612</v>
      </c>
      <c r="J283" s="1"/>
      <c r="K283" s="1" t="s">
        <v>680</v>
      </c>
      <c r="L283" s="1" t="s">
        <v>684</v>
      </c>
      <c r="M283" s="1">
        <v>41180.825648148151</v>
      </c>
      <c r="N283" t="s">
        <v>684</v>
      </c>
      <c r="O283" s="1">
        <v>41180.825648148151</v>
      </c>
      <c r="P283" t="s">
        <v>1042</v>
      </c>
      <c r="Q283" t="s">
        <v>692</v>
      </c>
      <c r="S283" s="12" t="str">
        <f t="shared" si="64"/>
        <v>NULL</v>
      </c>
      <c r="T283" s="12" t="str">
        <f t="shared" si="65"/>
        <v>'Weidmann Stiftung, August'</v>
      </c>
      <c r="U283" s="12" t="str">
        <f t="shared" si="66"/>
        <v>'August Weidmann Fürsorge-Stiftung'</v>
      </c>
      <c r="V283" s="12" t="str">
        <f t="shared" si="67"/>
        <v>'Unterstützung an in Not geratene Menschen, in bescheidenen Verhältnissen lebende behinderte Jugendliche und Erwachsene'</v>
      </c>
      <c r="W283" s="12" t="str">
        <f t="shared" si="68"/>
        <v>NULL</v>
      </c>
      <c r="X283" s="12" t="str">
        <f t="shared" si="69"/>
        <v>NULL</v>
      </c>
      <c r="Y283" s="12">
        <f t="shared" si="70"/>
        <v>2</v>
      </c>
      <c r="Z283" s="10">
        <f t="shared" si="71"/>
        <v>0</v>
      </c>
      <c r="AA283" s="10" t="str">
        <f t="shared" si="74"/>
        <v>KGS ZH</v>
      </c>
      <c r="AB283" s="10" t="str">
        <f t="shared" si="75"/>
        <v>'KGS ZH'</v>
      </c>
      <c r="AC283" s="14" t="str">
        <f t="shared" si="76"/>
        <v>'2015-01-01'</v>
      </c>
      <c r="AD283" s="10" t="str">
        <f t="shared" si="77"/>
        <v>UNION ALL SELECT NULL,'Weidmann Stiftung, August','August Weidmann Fürsorge-Stiftung','Unterstützung an in Not geratene Menschen, in bescheidenen Verhältnissen lebende behinderte Jugendliche und Erwachsene',NULL,NULL,2,0,'KGS ZH','2015-01-01'</v>
      </c>
      <c r="AE283" s="10" t="str">
        <f t="shared" si="72"/>
        <v/>
      </c>
      <c r="AG283" s="21">
        <f t="shared" si="73"/>
        <v>278</v>
      </c>
      <c r="AH283" s="23" t="s">
        <v>8</v>
      </c>
      <c r="AJ283" s="22" t="str">
        <f t="shared" si="78"/>
        <v>UNION ALL SELECT 278,NULL,'Weidmann Stiftung, August','August Weidmann Fürsorge-Stiftung','Unterstützung an in Not geratene Menschen, in bescheidenen Verhältnissen lebende behinderte Jugendliche und Erwachsene',NULL,NULL,2,0,'KGS ZH',NULL</v>
      </c>
      <c r="AK283" s="22" t="str">
        <f t="shared" si="79"/>
        <v/>
      </c>
    </row>
    <row r="284" spans="2:37" x14ac:dyDescent="0.25">
      <c r="B284">
        <v>279</v>
      </c>
      <c r="C284" t="s">
        <v>8</v>
      </c>
      <c r="D284" t="s">
        <v>8</v>
      </c>
      <c r="E284" t="s">
        <v>8</v>
      </c>
      <c r="F284" t="s">
        <v>613</v>
      </c>
      <c r="G284" t="s">
        <v>613</v>
      </c>
      <c r="H284" t="s">
        <v>614</v>
      </c>
      <c r="J284" s="1"/>
      <c r="K284" s="1" t="s">
        <v>680</v>
      </c>
      <c r="L284" s="1" t="s">
        <v>684</v>
      </c>
      <c r="M284" s="1">
        <v>41180.825648148151</v>
      </c>
      <c r="N284" t="s">
        <v>684</v>
      </c>
      <c r="O284" s="1">
        <v>41180.825648148151</v>
      </c>
      <c r="P284" t="s">
        <v>1043</v>
      </c>
      <c r="Q284" t="s">
        <v>1044</v>
      </c>
      <c r="S284" s="12" t="str">
        <f t="shared" si="64"/>
        <v>NULL</v>
      </c>
      <c r="T284" s="12" t="str">
        <f t="shared" si="65"/>
        <v>'Weihnachtsaktion Luzerner Zeitung'</v>
      </c>
      <c r="U284" s="12" t="str">
        <f t="shared" si="66"/>
        <v>'Weihnachtsaktion Luzerner Zeitung'</v>
      </c>
      <c r="V284" s="12" t="str">
        <f t="shared" si="67"/>
        <v>'Für Einzelpersonen und Familien in schwierigen Situationen'</v>
      </c>
      <c r="W284" s="12" t="str">
        <f t="shared" si="68"/>
        <v>NULL</v>
      </c>
      <c r="X284" s="12" t="str">
        <f t="shared" si="69"/>
        <v>NULL</v>
      </c>
      <c r="Y284" s="12">
        <f t="shared" si="70"/>
        <v>2</v>
      </c>
      <c r="Z284" s="10">
        <f t="shared" si="71"/>
        <v>0</v>
      </c>
      <c r="AA284" s="10" t="str">
        <f t="shared" si="74"/>
        <v>KGS LU-OW-NW,ehemalige KGS Uri/Schwyz,KGS ZG-UR-SZ</v>
      </c>
      <c r="AB284" s="10" t="str">
        <f t="shared" si="75"/>
        <v>'KGS LU-OW-NW,ehemalige KGS Uri/Schwyz,KGS ZG-UR-SZ'</v>
      </c>
      <c r="AC284" s="14" t="str">
        <f t="shared" si="76"/>
        <v>'2015-01-01'</v>
      </c>
      <c r="AD284" s="10" t="str">
        <f t="shared" si="77"/>
        <v>UNION ALL SELECT NULL,'Weihnachtsaktion Luzerner Zeitung','Weihnachtsaktion Luzerner Zeitung','Für Einzelpersonen und Familien in schwierigen Situationen',NULL,NULL,2,0,'KGS LU-OW-NW,ehemalige KGS Uri/Schwyz,KGS ZG-UR-SZ','2015-01-01'</v>
      </c>
      <c r="AE284" s="10" t="str">
        <f t="shared" si="72"/>
        <v/>
      </c>
      <c r="AG284" s="21">
        <f t="shared" si="73"/>
        <v>279</v>
      </c>
      <c r="AH284" s="23" t="s">
        <v>8</v>
      </c>
      <c r="AJ284" s="22" t="str">
        <f t="shared" si="78"/>
        <v>UNION ALL SELECT 279,NULL,'Weihnachtsaktion Luzerner Zeitung','Weihnachtsaktion Luzerner Zeitung','Für Einzelpersonen und Familien in schwierigen Situationen',NULL,NULL,2,0,'KGS LU-OW-NW,ehemalige KGS Uri/Schwyz,KGS ZG-UR-SZ',NULL</v>
      </c>
      <c r="AK284" s="22" t="str">
        <f t="shared" si="79"/>
        <v/>
      </c>
    </row>
    <row r="285" spans="2:37" x14ac:dyDescent="0.25">
      <c r="B285">
        <v>280</v>
      </c>
      <c r="C285" t="s">
        <v>8</v>
      </c>
      <c r="D285" t="s">
        <v>8</v>
      </c>
      <c r="E285" t="s">
        <v>8</v>
      </c>
      <c r="F285" t="s">
        <v>615</v>
      </c>
      <c r="G285" t="s">
        <v>616</v>
      </c>
      <c r="H285" t="s">
        <v>617</v>
      </c>
      <c r="J285" s="1"/>
      <c r="K285" s="1" t="s">
        <v>680</v>
      </c>
      <c r="L285" s="1" t="s">
        <v>684</v>
      </c>
      <c r="M285" s="1">
        <v>41180.825648148151</v>
      </c>
      <c r="N285" t="s">
        <v>684</v>
      </c>
      <c r="O285" s="1">
        <v>41180.825648148151</v>
      </c>
      <c r="P285" t="s">
        <v>1045</v>
      </c>
      <c r="Q285" t="s">
        <v>692</v>
      </c>
      <c r="S285" s="12" t="str">
        <f t="shared" si="64"/>
        <v>NULL</v>
      </c>
      <c r="T285" s="12" t="str">
        <f t="shared" si="65"/>
        <v>'Wiederkehr-Stiftung, Max'</v>
      </c>
      <c r="U285" s="12" t="str">
        <f t="shared" si="66"/>
        <v>'Max Wiederkehr-Stiftung'</v>
      </c>
      <c r="V285" s="12" t="str">
        <f t="shared" si="67"/>
        <v>'Unterstützung und Förderung sozial beachteiligter Kinder und Jugendlicher'</v>
      </c>
      <c r="W285" s="12" t="str">
        <f t="shared" si="68"/>
        <v>NULL</v>
      </c>
      <c r="X285" s="12" t="str">
        <f t="shared" si="69"/>
        <v>NULL</v>
      </c>
      <c r="Y285" s="12">
        <f t="shared" si="70"/>
        <v>2</v>
      </c>
      <c r="Z285" s="10">
        <f t="shared" si="71"/>
        <v>0</v>
      </c>
      <c r="AA285" s="10" t="str">
        <f t="shared" si="74"/>
        <v>KGS ZH</v>
      </c>
      <c r="AB285" s="10" t="str">
        <f t="shared" si="75"/>
        <v>'KGS ZH'</v>
      </c>
      <c r="AC285" s="14" t="str">
        <f t="shared" si="76"/>
        <v>'2015-01-01'</v>
      </c>
      <c r="AD285" s="10" t="str">
        <f t="shared" si="77"/>
        <v>UNION ALL SELECT NULL,'Wiederkehr-Stiftung, Max','Max Wiederkehr-Stiftung','Unterstützung und Förderung sozial beachteiligter Kinder und Jugendlicher',NULL,NULL,2,0,'KGS ZH','2015-01-01'</v>
      </c>
      <c r="AE285" s="10" t="str">
        <f t="shared" si="72"/>
        <v/>
      </c>
      <c r="AG285" s="21">
        <f t="shared" si="73"/>
        <v>280</v>
      </c>
      <c r="AH285" s="23" t="s">
        <v>8</v>
      </c>
      <c r="AJ285" s="22" t="str">
        <f t="shared" si="78"/>
        <v>UNION ALL SELECT 280,NULL,'Wiederkehr-Stiftung, Max','Max Wiederkehr-Stiftung','Unterstützung und Förderung sozial beachteiligter Kinder und Jugendlicher',NULL,NULL,2,0,'KGS ZH',NULL</v>
      </c>
      <c r="AK285" s="22" t="str">
        <f t="shared" si="79"/>
        <v/>
      </c>
    </row>
    <row r="286" spans="2:37" x14ac:dyDescent="0.25">
      <c r="B286">
        <v>281</v>
      </c>
      <c r="C286" t="s">
        <v>8</v>
      </c>
      <c r="D286" t="s">
        <v>8</v>
      </c>
      <c r="E286" t="s">
        <v>8</v>
      </c>
      <c r="F286" t="s">
        <v>618</v>
      </c>
      <c r="G286" t="s">
        <v>619</v>
      </c>
      <c r="H286" t="s">
        <v>620</v>
      </c>
      <c r="J286" s="1"/>
      <c r="K286" s="1" t="s">
        <v>680</v>
      </c>
      <c r="L286" s="1" t="s">
        <v>684</v>
      </c>
      <c r="M286" s="1">
        <v>41180.825648148151</v>
      </c>
      <c r="N286" t="s">
        <v>684</v>
      </c>
      <c r="O286" s="1">
        <v>41180.825648148151</v>
      </c>
      <c r="P286" t="s">
        <v>1046</v>
      </c>
      <c r="Q286" t="s">
        <v>1076</v>
      </c>
      <c r="S286" s="12" t="str">
        <f t="shared" si="64"/>
        <v>NULL</v>
      </c>
      <c r="T286" s="12" t="str">
        <f t="shared" si="65"/>
        <v>'Wigert-Stiftung, Irma'</v>
      </c>
      <c r="U286" s="12" t="str">
        <f t="shared" si="66"/>
        <v>'Irma Wigert-Stiftung'</v>
      </c>
      <c r="V286" s="12" t="str">
        <f t="shared" si="67"/>
        <v>'Alle Behinderungen, insbesondere Hörprobleme'</v>
      </c>
      <c r="W286" s="12" t="str">
        <f t="shared" si="68"/>
        <v>NULL</v>
      </c>
      <c r="X286" s="12" t="str">
        <f t="shared" si="69"/>
        <v>NULL</v>
      </c>
      <c r="Y286" s="12">
        <f t="shared" si="70"/>
        <v>2</v>
      </c>
      <c r="Z286" s="10">
        <f t="shared" si="71"/>
        <v>1</v>
      </c>
      <c r="AA286" s="10" t="str">
        <f t="shared" si="74"/>
        <v>HS Zürich</v>
      </c>
      <c r="AB286" s="10" t="str">
        <f t="shared" si="75"/>
        <v>'HS Zürich'</v>
      </c>
      <c r="AC286" s="14" t="str">
        <f t="shared" si="76"/>
        <v>'2015-01-01'</v>
      </c>
      <c r="AD286" s="10" t="str">
        <f t="shared" si="77"/>
        <v>UNION ALL SELECT NULL,'Wigert-Stiftung, Irma','Irma Wigert-Stiftung','Alle Behinderungen, insbesondere Hörprobleme',NULL,NULL,2,1,'HS Zürich','2015-01-01'</v>
      </c>
      <c r="AE286" s="10" t="str">
        <f t="shared" si="72"/>
        <v/>
      </c>
      <c r="AG286" s="21">
        <f t="shared" si="73"/>
        <v>281</v>
      </c>
      <c r="AH286" s="23" t="s">
        <v>8</v>
      </c>
      <c r="AJ286" s="22" t="str">
        <f t="shared" si="78"/>
        <v>UNION ALL SELECT 281,NULL,'Wigert-Stiftung, Irma','Irma Wigert-Stiftung','Alle Behinderungen, insbesondere Hörprobleme',NULL,NULL,2,1,'HS Zürich',NULL</v>
      </c>
      <c r="AK286" s="22" t="str">
        <f t="shared" si="79"/>
        <v/>
      </c>
    </row>
    <row r="287" spans="2:37" x14ac:dyDescent="0.25">
      <c r="B287">
        <v>282</v>
      </c>
      <c r="C287" t="s">
        <v>8</v>
      </c>
      <c r="D287" t="s">
        <v>8</v>
      </c>
      <c r="E287" t="s">
        <v>8</v>
      </c>
      <c r="F287" t="s">
        <v>621</v>
      </c>
      <c r="G287" t="s">
        <v>622</v>
      </c>
      <c r="I287" t="s">
        <v>1047</v>
      </c>
      <c r="J287" s="1"/>
      <c r="K287" s="1" t="s">
        <v>680</v>
      </c>
      <c r="L287" s="1" t="s">
        <v>684</v>
      </c>
      <c r="M287" s="1">
        <v>41180.825648148151</v>
      </c>
      <c r="N287" t="s">
        <v>684</v>
      </c>
      <c r="O287" s="1">
        <v>41180.825648148151</v>
      </c>
      <c r="P287" t="s">
        <v>1048</v>
      </c>
      <c r="Q287" t="s">
        <v>746</v>
      </c>
      <c r="S287" s="12" t="str">
        <f t="shared" si="64"/>
        <v>NULL</v>
      </c>
      <c r="T287" s="12" t="str">
        <f t="shared" si="65"/>
        <v>'Wilsdorf fondation, Hans'</v>
      </c>
      <c r="U287" s="12" t="str">
        <f t="shared" si="66"/>
        <v>'Fondation Hans Wilsdorf'</v>
      </c>
      <c r="V287" s="12" t="str">
        <f t="shared" si="67"/>
        <v>NULL</v>
      </c>
      <c r="W287" s="12" t="str">
        <f t="shared" si="68"/>
        <v>'aides multiples'</v>
      </c>
      <c r="X287" s="12" t="str">
        <f t="shared" si="69"/>
        <v>NULL</v>
      </c>
      <c r="Y287" s="12">
        <f t="shared" si="70"/>
        <v>2</v>
      </c>
      <c r="Z287" s="10">
        <f t="shared" si="71"/>
        <v>0</v>
      </c>
      <c r="AA287" s="10" t="str">
        <f t="shared" si="74"/>
        <v>DCN GE</v>
      </c>
      <c r="AB287" s="10" t="str">
        <f t="shared" si="75"/>
        <v>'DCN GE'</v>
      </c>
      <c r="AC287" s="14" t="str">
        <f t="shared" si="76"/>
        <v>'2015-01-01'</v>
      </c>
      <c r="AD287" s="10" t="str">
        <f t="shared" si="77"/>
        <v>UNION ALL SELECT NULL,'Wilsdorf fondation, Hans','Fondation Hans Wilsdorf',NULL,'aides multiples',NULL,2,0,'DCN GE','2015-01-01'</v>
      </c>
      <c r="AE287" s="10" t="str">
        <f t="shared" si="72"/>
        <v/>
      </c>
      <c r="AG287" s="21">
        <f t="shared" si="73"/>
        <v>282</v>
      </c>
      <c r="AH287" s="23" t="s">
        <v>8</v>
      </c>
      <c r="AJ287" s="22" t="str">
        <f t="shared" si="78"/>
        <v>UNION ALL SELECT 282,NULL,'Wilsdorf fondation, Hans','Fondation Hans Wilsdorf',NULL,'aides multiples',NULL,2,0,'DCN GE',NULL</v>
      </c>
      <c r="AK287" s="22" t="str">
        <f t="shared" si="79"/>
        <v/>
      </c>
    </row>
    <row r="288" spans="2:37" x14ac:dyDescent="0.25">
      <c r="B288">
        <v>283</v>
      </c>
      <c r="C288" t="s">
        <v>8</v>
      </c>
      <c r="D288" t="s">
        <v>8</v>
      </c>
      <c r="E288" t="s">
        <v>8</v>
      </c>
      <c r="F288" t="s">
        <v>623</v>
      </c>
      <c r="G288" t="s">
        <v>623</v>
      </c>
      <c r="H288" t="s">
        <v>394</v>
      </c>
      <c r="J288" s="1"/>
      <c r="K288" s="1" t="s">
        <v>680</v>
      </c>
      <c r="L288" s="1" t="s">
        <v>684</v>
      </c>
      <c r="M288" s="1">
        <v>41180.825648148151</v>
      </c>
      <c r="N288" t="s">
        <v>684</v>
      </c>
      <c r="O288" s="1">
        <v>41180.825648148151</v>
      </c>
      <c r="P288" t="s">
        <v>1049</v>
      </c>
      <c r="Q288" t="s">
        <v>1076</v>
      </c>
      <c r="S288" s="12" t="str">
        <f t="shared" si="64"/>
        <v>NULL</v>
      </c>
      <c r="T288" s="12" t="str">
        <f t="shared" si="65"/>
        <v>'Winterhilfe'</v>
      </c>
      <c r="U288" s="12" t="str">
        <f t="shared" si="66"/>
        <v>'Winterhilfe'</v>
      </c>
      <c r="V288" s="12" t="str">
        <f t="shared" si="67"/>
        <v>'Alle Behinderungen. Sich an die zuständige Regionalstelle wenden. Regional unterschiedliche Leistungen.'</v>
      </c>
      <c r="W288" s="12" t="str">
        <f t="shared" si="68"/>
        <v>NULL</v>
      </c>
      <c r="X288" s="12" t="str">
        <f t="shared" si="69"/>
        <v>NULL</v>
      </c>
      <c r="Y288" s="12">
        <f t="shared" si="70"/>
        <v>2</v>
      </c>
      <c r="Z288" s="10">
        <f t="shared" si="71"/>
        <v>1</v>
      </c>
      <c r="AA288" s="10" t="str">
        <f t="shared" si="74"/>
        <v>HS Zürich</v>
      </c>
      <c r="AB288" s="10" t="str">
        <f t="shared" si="75"/>
        <v>'HS Zürich'</v>
      </c>
      <c r="AC288" s="14" t="str">
        <f t="shared" si="76"/>
        <v>'2015-01-01'</v>
      </c>
      <c r="AD288" s="10" t="str">
        <f t="shared" si="77"/>
        <v>UNION ALL SELECT NULL,'Winterhilfe','Winterhilfe','Alle Behinderungen. Sich an die zuständige Regionalstelle wenden. Regional unterschiedliche Leistungen.',NULL,NULL,2,1,'HS Zürich','2015-01-01'</v>
      </c>
      <c r="AE288" s="10" t="str">
        <f t="shared" si="72"/>
        <v/>
      </c>
      <c r="AG288" s="21">
        <f t="shared" si="73"/>
        <v>283</v>
      </c>
      <c r="AH288" s="23" t="s">
        <v>8</v>
      </c>
      <c r="AJ288" s="22" t="str">
        <f t="shared" si="78"/>
        <v>UNION ALL SELECT 283,NULL,'Winterhilfe','Winterhilfe','Alle Behinderungen. Sich an die zuständige Regionalstelle wenden. Regional unterschiedliche Leistungen.',NULL,NULL,2,1,'HS Zürich',NULL</v>
      </c>
      <c r="AK288" s="22" t="str">
        <f t="shared" si="79"/>
        <v/>
      </c>
    </row>
    <row r="289" spans="2:37" x14ac:dyDescent="0.25">
      <c r="B289">
        <v>284</v>
      </c>
      <c r="C289" t="s">
        <v>8</v>
      </c>
      <c r="D289" t="s">
        <v>8</v>
      </c>
      <c r="E289" t="s">
        <v>8</v>
      </c>
      <c r="F289" t="s">
        <v>624</v>
      </c>
      <c r="G289" t="s">
        <v>625</v>
      </c>
      <c r="I289" t="s">
        <v>8</v>
      </c>
      <c r="J289" s="1" t="s">
        <v>8</v>
      </c>
      <c r="K289" s="1" t="s">
        <v>680</v>
      </c>
      <c r="L289" s="1" t="s">
        <v>684</v>
      </c>
      <c r="M289" s="1">
        <v>41180.825648148151</v>
      </c>
      <c r="N289" t="s">
        <v>684</v>
      </c>
      <c r="O289" s="1">
        <v>41180.825648148151</v>
      </c>
      <c r="P289" t="s">
        <v>1050</v>
      </c>
      <c r="Q289" t="s">
        <v>754</v>
      </c>
      <c r="S289" s="12" t="str">
        <f t="shared" si="64"/>
        <v>NULL</v>
      </c>
      <c r="T289" s="12" t="str">
        <f t="shared" si="65"/>
        <v>'Wittmann-Spiess-Stiftung, Alice und Walter'</v>
      </c>
      <c r="U289" s="12" t="str">
        <f t="shared" si="66"/>
        <v>'Alice und Walter Wittmann-Spiess-Stiftung'</v>
      </c>
      <c r="V289" s="12" t="str">
        <f t="shared" si="67"/>
        <v>NULL</v>
      </c>
      <c r="W289" s="12" t="str">
        <f t="shared" si="68"/>
        <v>NULL</v>
      </c>
      <c r="X289" s="12" t="str">
        <f t="shared" si="69"/>
        <v>NULL</v>
      </c>
      <c r="Y289" s="12">
        <f t="shared" si="70"/>
        <v>2</v>
      </c>
      <c r="Z289" s="10">
        <f t="shared" si="71"/>
        <v>0</v>
      </c>
      <c r="AA289" s="10" t="str">
        <f t="shared" si="74"/>
        <v>KGS BS</v>
      </c>
      <c r="AB289" s="10" t="str">
        <f t="shared" si="75"/>
        <v>'KGS BS'</v>
      </c>
      <c r="AC289" s="14" t="str">
        <f t="shared" si="76"/>
        <v>'2015-01-01'</v>
      </c>
      <c r="AD289" s="10" t="str">
        <f t="shared" si="77"/>
        <v>UNION ALL SELECT NULL,'Wittmann-Spiess-Stiftung, Alice und Walter','Alice und Walter Wittmann-Spiess-Stiftung',NULL,NULL,NULL,2,0,'KGS BS','2015-01-01'</v>
      </c>
      <c r="AE289" s="10" t="str">
        <f t="shared" si="72"/>
        <v/>
      </c>
      <c r="AG289" s="21">
        <f t="shared" si="73"/>
        <v>284</v>
      </c>
      <c r="AH289" s="23" t="s">
        <v>8</v>
      </c>
      <c r="AJ289" s="22" t="str">
        <f t="shared" si="78"/>
        <v>UNION ALL SELECT 284,NULL,'Wittmann-Spiess-Stiftung, Alice und Walter','Alice und Walter Wittmann-Spiess-Stiftung',NULL,NULL,NULL,2,0,'KGS BS',NULL</v>
      </c>
      <c r="AK289" s="22" t="str">
        <f t="shared" si="79"/>
        <v/>
      </c>
    </row>
    <row r="290" spans="2:37" x14ac:dyDescent="0.25">
      <c r="B290">
        <v>285</v>
      </c>
      <c r="C290" t="s">
        <v>8</v>
      </c>
      <c r="D290" t="s">
        <v>8</v>
      </c>
      <c r="E290" t="s">
        <v>8</v>
      </c>
      <c r="F290" t="s">
        <v>626</v>
      </c>
      <c r="G290" t="s">
        <v>626</v>
      </c>
      <c r="H290" t="s">
        <v>627</v>
      </c>
      <c r="J290" s="1"/>
      <c r="K290" s="1" t="s">
        <v>680</v>
      </c>
      <c r="L290" s="1" t="s">
        <v>684</v>
      </c>
      <c r="M290" s="1">
        <v>41180.825648148151</v>
      </c>
      <c r="N290" t="s">
        <v>684</v>
      </c>
      <c r="O290" s="1">
        <v>41180.825648148151</v>
      </c>
      <c r="P290" t="s">
        <v>1051</v>
      </c>
      <c r="Q290" t="s">
        <v>761</v>
      </c>
      <c r="S290" s="12" t="str">
        <f t="shared" si="64"/>
        <v>NULL</v>
      </c>
      <c r="T290" s="12" t="str">
        <f t="shared" si="65"/>
        <v>'Ziegler Fonds'</v>
      </c>
      <c r="U290" s="12" t="str">
        <f t="shared" si="66"/>
        <v>'Ziegler Fonds'</v>
      </c>
      <c r="V290" s="12" t="str">
        <f t="shared" si="67"/>
        <v>'Der Ziegler Fonds unterstützt Personen mit Wohnsitz in der Stadt Bern mit Beiträgen, die ausgewiesene, in der Regel medizinisch indizierte Gesundheitskosten nicht mit eigenen Mitteln und auch nicht anderswie finanzieren können.'</v>
      </c>
      <c r="W290" s="12" t="str">
        <f t="shared" si="68"/>
        <v>NULL</v>
      </c>
      <c r="X290" s="12" t="str">
        <f t="shared" si="69"/>
        <v>NULL</v>
      </c>
      <c r="Y290" s="12">
        <f t="shared" si="70"/>
        <v>2</v>
      </c>
      <c r="Z290" s="10">
        <f t="shared" si="71"/>
        <v>0</v>
      </c>
      <c r="AA290" s="10" t="str">
        <f t="shared" si="74"/>
        <v>KGS BE</v>
      </c>
      <c r="AB290" s="10" t="str">
        <f t="shared" si="75"/>
        <v>'KGS BE'</v>
      </c>
      <c r="AC290" s="14" t="str">
        <f t="shared" si="76"/>
        <v>'2015-01-01'</v>
      </c>
      <c r="AD290" s="10" t="str">
        <f t="shared" si="77"/>
        <v>UNION ALL SELECT NULL,'Ziegler Fonds','Ziegler Fonds','Der Ziegler Fonds unterstützt Personen mit Wohnsitz in der Stadt Bern mit Beiträgen, die ausgewiesene, in der Regel medizinisch indizierte Gesundheitskosten nicht mit eigenen Mitteln und auch nicht anderswie finanzieren können.',NULL,NULL,2,0,'KGS BE','2015-01-01'</v>
      </c>
      <c r="AE290" s="10" t="str">
        <f t="shared" si="72"/>
        <v/>
      </c>
      <c r="AG290" s="21">
        <f t="shared" si="73"/>
        <v>285</v>
      </c>
      <c r="AH290" s="23" t="s">
        <v>8</v>
      </c>
      <c r="AJ290" s="22" t="str">
        <f t="shared" si="78"/>
        <v>UNION ALL SELECT 285,NULL,'Ziegler Fonds','Ziegler Fonds','Der Ziegler Fonds unterstützt Personen mit Wohnsitz in der Stadt Bern mit Beiträgen, die ausgewiesene, in der Regel medizinisch indizierte Gesundheitskosten nicht mit eigenen Mitteln und auch nicht anderswie finanzieren können.',NULL,NULL,2,0,'KGS BE',NULL</v>
      </c>
      <c r="AK290" s="22" t="str">
        <f t="shared" si="79"/>
        <v/>
      </c>
    </row>
    <row r="291" spans="2:37" x14ac:dyDescent="0.25">
      <c r="B291">
        <v>286</v>
      </c>
      <c r="C291" t="s">
        <v>8</v>
      </c>
      <c r="D291" t="s">
        <v>8</v>
      </c>
      <c r="E291" t="s">
        <v>8</v>
      </c>
      <c r="F291" t="s">
        <v>628</v>
      </c>
      <c r="G291" t="s">
        <v>629</v>
      </c>
      <c r="H291" t="s">
        <v>630</v>
      </c>
      <c r="J291" s="1"/>
      <c r="K291" s="1" t="s">
        <v>680</v>
      </c>
      <c r="L291" s="1" t="s">
        <v>684</v>
      </c>
      <c r="M291" s="1">
        <v>41180.825648148151</v>
      </c>
      <c r="N291" t="s">
        <v>684</v>
      </c>
      <c r="O291" s="1">
        <v>41180.825648148151</v>
      </c>
      <c r="P291" t="s">
        <v>1052</v>
      </c>
      <c r="Q291" t="s">
        <v>761</v>
      </c>
      <c r="S291" s="12" t="str">
        <f t="shared" si="64"/>
        <v>NULL</v>
      </c>
      <c r="T291" s="12" t="str">
        <f t="shared" si="65"/>
        <v>'Zingg Stiftung, Susanne und Ernst'</v>
      </c>
      <c r="U291" s="12" t="str">
        <f t="shared" si="66"/>
        <v>'Stiftung Suzanne und Ernst Zingg'</v>
      </c>
      <c r="V291" s="12" t="str">
        <f t="shared" si="67"/>
        <v>'Die Stiftung unterstützt kranke und hilfsbedürftige Menschen im Kanton Bern mit Wiedereingliederungsmassnahmen sowie der Finanzierung von Wohnerleichterungen und Spezialgeräten.'</v>
      </c>
      <c r="W291" s="12" t="str">
        <f t="shared" si="68"/>
        <v>NULL</v>
      </c>
      <c r="X291" s="12" t="str">
        <f t="shared" si="69"/>
        <v>NULL</v>
      </c>
      <c r="Y291" s="12">
        <f t="shared" si="70"/>
        <v>2</v>
      </c>
      <c r="Z291" s="10">
        <f t="shared" si="71"/>
        <v>0</v>
      </c>
      <c r="AA291" s="10" t="str">
        <f t="shared" si="74"/>
        <v>KGS BE</v>
      </c>
      <c r="AB291" s="10" t="str">
        <f t="shared" si="75"/>
        <v>'KGS BE'</v>
      </c>
      <c r="AC291" s="14" t="str">
        <f t="shared" si="76"/>
        <v>'2015-01-01'</v>
      </c>
      <c r="AD291" s="10" t="str">
        <f t="shared" si="77"/>
        <v>UNION ALL SELECT NULL,'Zingg Stiftung, Susanne und Ernst','Stiftung Suzanne und Ernst Zingg','Die Stiftung unterstützt kranke und hilfsbedürftige Menschen im Kanton Bern mit Wiedereingliederungsmassnahmen sowie der Finanzierung von Wohnerleichterungen und Spezialgeräten.',NULL,NULL,2,0,'KGS BE','2015-01-01'</v>
      </c>
      <c r="AE291" s="10" t="str">
        <f t="shared" si="72"/>
        <v/>
      </c>
      <c r="AG291" s="21">
        <f t="shared" si="73"/>
        <v>286</v>
      </c>
      <c r="AH291" s="23" t="s">
        <v>8</v>
      </c>
      <c r="AJ291" s="22" t="str">
        <f t="shared" si="78"/>
        <v>UNION ALL SELECT 286,NULL,'Zingg Stiftung, Susanne und Ernst','Stiftung Suzanne und Ernst Zingg','Die Stiftung unterstützt kranke und hilfsbedürftige Menschen im Kanton Bern mit Wiedereingliederungsmassnahmen sowie der Finanzierung von Wohnerleichterungen und Spezialgeräten.',NULL,NULL,2,0,'KGS BE',NULL</v>
      </c>
      <c r="AK291" s="22" t="str">
        <f t="shared" si="79"/>
        <v/>
      </c>
    </row>
    <row r="292" spans="2:37" x14ac:dyDescent="0.25">
      <c r="B292">
        <v>287</v>
      </c>
      <c r="C292" t="s">
        <v>8</v>
      </c>
      <c r="D292" t="s">
        <v>8</v>
      </c>
      <c r="E292" t="s">
        <v>8</v>
      </c>
      <c r="F292" t="s">
        <v>631</v>
      </c>
      <c r="G292" t="s">
        <v>632</v>
      </c>
      <c r="I292" t="s">
        <v>8</v>
      </c>
      <c r="J292" s="1" t="s">
        <v>8</v>
      </c>
      <c r="K292" s="1" t="s">
        <v>680</v>
      </c>
      <c r="L292" s="1" t="s">
        <v>684</v>
      </c>
      <c r="M292" s="1">
        <v>41180.825648148151</v>
      </c>
      <c r="N292" t="s">
        <v>684</v>
      </c>
      <c r="O292" s="1">
        <v>41180.825648148151</v>
      </c>
      <c r="P292" t="s">
        <v>1053</v>
      </c>
      <c r="Q292" t="s">
        <v>754</v>
      </c>
      <c r="S292" s="12" t="str">
        <f t="shared" si="64"/>
        <v>NULL</v>
      </c>
      <c r="T292" s="12" t="str">
        <f t="shared" si="65"/>
        <v>'zmittsdrin, Verein'</v>
      </c>
      <c r="U292" s="12" t="str">
        <f t="shared" si="66"/>
        <v>'Verein zmittsdrin'</v>
      </c>
      <c r="V292" s="12" t="str">
        <f t="shared" si="67"/>
        <v>NULL</v>
      </c>
      <c r="W292" s="12" t="str">
        <f t="shared" si="68"/>
        <v>NULL</v>
      </c>
      <c r="X292" s="12" t="str">
        <f t="shared" si="69"/>
        <v>NULL</v>
      </c>
      <c r="Y292" s="12">
        <f t="shared" si="70"/>
        <v>2</v>
      </c>
      <c r="Z292" s="10">
        <f t="shared" si="71"/>
        <v>0</v>
      </c>
      <c r="AA292" s="10" t="str">
        <f t="shared" si="74"/>
        <v>KGS BS</v>
      </c>
      <c r="AB292" s="10" t="str">
        <f t="shared" si="75"/>
        <v>'KGS BS'</v>
      </c>
      <c r="AC292" s="14" t="str">
        <f t="shared" si="76"/>
        <v>'2015-01-01'</v>
      </c>
      <c r="AD292" s="10" t="str">
        <f t="shared" si="77"/>
        <v>UNION ALL SELECT NULL,'zmittsdrin, Verein','Verein zmittsdrin',NULL,NULL,NULL,2,0,'KGS BS','2015-01-01'</v>
      </c>
      <c r="AE292" s="10" t="str">
        <f t="shared" si="72"/>
        <v/>
      </c>
      <c r="AG292" s="21">
        <f t="shared" si="73"/>
        <v>287</v>
      </c>
      <c r="AH292" s="23" t="s">
        <v>8</v>
      </c>
      <c r="AJ292" s="22" t="str">
        <f t="shared" si="78"/>
        <v>UNION ALL SELECT 287,NULL,'zmittsdrin, Verein','Verein zmittsdrin',NULL,NULL,NULL,2,0,'KGS BS',NULL</v>
      </c>
      <c r="AK292" s="22" t="str">
        <f t="shared" si="79"/>
        <v/>
      </c>
    </row>
    <row r="293" spans="2:37" x14ac:dyDescent="0.25">
      <c r="B293">
        <v>288</v>
      </c>
      <c r="C293" t="s">
        <v>8</v>
      </c>
      <c r="D293" t="s">
        <v>8</v>
      </c>
      <c r="E293" t="s">
        <v>8</v>
      </c>
      <c r="F293" t="s">
        <v>633</v>
      </c>
      <c r="G293" t="s">
        <v>633</v>
      </c>
      <c r="H293" t="s">
        <v>634</v>
      </c>
      <c r="J293" s="1"/>
      <c r="K293" s="1" t="s">
        <v>680</v>
      </c>
      <c r="L293" s="1" t="s">
        <v>684</v>
      </c>
      <c r="M293" s="1">
        <v>41180.825648148151</v>
      </c>
      <c r="N293" t="s">
        <v>684</v>
      </c>
      <c r="O293" s="1">
        <v>41180.825648148151</v>
      </c>
      <c r="P293" t="s">
        <v>1054</v>
      </c>
      <c r="Q293" t="s">
        <v>1076</v>
      </c>
      <c r="S293" s="12" t="str">
        <f t="shared" si="64"/>
        <v>NULL</v>
      </c>
      <c r="T293" s="12" t="str">
        <f t="shared" si="65"/>
        <v>'Zonta Club'</v>
      </c>
      <c r="U293" s="12" t="str">
        <f t="shared" si="66"/>
        <v>'Zonta Club'</v>
      </c>
      <c r="V293" s="12" t="str">
        <f t="shared" si="67"/>
        <v>'Zu den Zielen von Zonta Intern. gehört die berufliche Förderung junger Frauen. Hierzu werden jährlich weltweit Stipendien und Preise vergeben.'</v>
      </c>
      <c r="W293" s="12" t="str">
        <f t="shared" si="68"/>
        <v>NULL</v>
      </c>
      <c r="X293" s="12" t="str">
        <f t="shared" si="69"/>
        <v>NULL</v>
      </c>
      <c r="Y293" s="12">
        <f t="shared" si="70"/>
        <v>2</v>
      </c>
      <c r="Z293" s="10">
        <f t="shared" si="71"/>
        <v>1</v>
      </c>
      <c r="AA293" s="10" t="str">
        <f t="shared" si="74"/>
        <v>HS Zürich</v>
      </c>
      <c r="AB293" s="10" t="str">
        <f t="shared" si="75"/>
        <v>'HS Zürich'</v>
      </c>
      <c r="AC293" s="14" t="str">
        <f t="shared" si="76"/>
        <v>'2015-01-01'</v>
      </c>
      <c r="AD293" s="10" t="str">
        <f t="shared" si="77"/>
        <v>UNION ALL SELECT NULL,'Zonta Club','Zonta Club','Zu den Zielen von Zonta Intern. gehört die berufliche Förderung junger Frauen. Hierzu werden jährlich weltweit Stipendien und Preise vergeben.',NULL,NULL,2,1,'HS Zürich','2015-01-01'</v>
      </c>
      <c r="AE293" s="10" t="str">
        <f t="shared" si="72"/>
        <v/>
      </c>
      <c r="AG293" s="21">
        <f t="shared" si="73"/>
        <v>288</v>
      </c>
      <c r="AH293" s="23" t="s">
        <v>8</v>
      </c>
      <c r="AJ293" s="22" t="str">
        <f t="shared" si="78"/>
        <v>UNION ALL SELECT 288,NULL,'Zonta Club','Zonta Club','Zu den Zielen von Zonta Intern. gehört die berufliche Förderung junger Frauen. Hierzu werden jährlich weltweit Stipendien und Preise vergeben.',NULL,NULL,2,1,'HS Zürich',NULL</v>
      </c>
      <c r="AK293" s="22" t="str">
        <f t="shared" si="79"/>
        <v/>
      </c>
    </row>
    <row r="294" spans="2:37" x14ac:dyDescent="0.25">
      <c r="B294">
        <v>289</v>
      </c>
      <c r="C294" t="s">
        <v>8</v>
      </c>
      <c r="D294" t="s">
        <v>8</v>
      </c>
      <c r="E294" t="s">
        <v>8</v>
      </c>
      <c r="F294" t="s">
        <v>635</v>
      </c>
      <c r="G294" t="s">
        <v>635</v>
      </c>
      <c r="H294" t="s">
        <v>8</v>
      </c>
      <c r="I294" t="s">
        <v>8</v>
      </c>
      <c r="J294" s="1" t="s">
        <v>8</v>
      </c>
      <c r="K294" s="1" t="s">
        <v>680</v>
      </c>
      <c r="L294" s="1" t="s">
        <v>684</v>
      </c>
      <c r="M294" s="1">
        <v>41456.761759259258</v>
      </c>
      <c r="N294" t="s">
        <v>684</v>
      </c>
      <c r="O294" s="1">
        <v>41456.761759259258</v>
      </c>
      <c r="P294" t="s">
        <v>1055</v>
      </c>
      <c r="Q294" t="s">
        <v>1076</v>
      </c>
      <c r="S294" s="12" t="str">
        <f t="shared" si="64"/>
        <v>NULL</v>
      </c>
      <c r="T294" s="12" t="str">
        <f t="shared" si="65"/>
        <v>'Übrige / Autres / Altri'</v>
      </c>
      <c r="U294" s="12" t="str">
        <f t="shared" si="66"/>
        <v>'Übrige / Autres / Altri'</v>
      </c>
      <c r="V294" s="12" t="str">
        <f t="shared" si="67"/>
        <v>NULL</v>
      </c>
      <c r="W294" s="12" t="str">
        <f t="shared" si="68"/>
        <v>NULL</v>
      </c>
      <c r="X294" s="12" t="str">
        <f t="shared" si="69"/>
        <v>NULL</v>
      </c>
      <c r="Y294" s="12">
        <f t="shared" si="70"/>
        <v>2</v>
      </c>
      <c r="Z294" s="10">
        <f t="shared" si="71"/>
        <v>1</v>
      </c>
      <c r="AA294" s="10" t="str">
        <f t="shared" si="74"/>
        <v>HS Zürich</v>
      </c>
      <c r="AB294" s="10" t="str">
        <f t="shared" si="75"/>
        <v>'HS Zürich'</v>
      </c>
      <c r="AC294" s="14" t="str">
        <f t="shared" si="76"/>
        <v>'2015-01-01'</v>
      </c>
      <c r="AD294" s="10" t="str">
        <f t="shared" si="77"/>
        <v>UNION ALL SELECT NULL,'Übrige / Autres / Altri','Übrige / Autres / Altri',NULL,NULL,NULL,2,1,'HS Zürich','2015-01-01'</v>
      </c>
      <c r="AE294" s="10" t="str">
        <f t="shared" si="72"/>
        <v/>
      </c>
      <c r="AG294" s="21">
        <f t="shared" si="73"/>
        <v>289</v>
      </c>
      <c r="AH294" s="23" t="s">
        <v>8</v>
      </c>
      <c r="AJ294" s="22" t="str">
        <f t="shared" si="78"/>
        <v>UNION ALL SELECT 289,NULL,'Übrige / Autres / Altri','Übrige / Autres / Altri',NULL,NULL,NULL,2,1,'HS Zürich',NULL</v>
      </c>
      <c r="AK294" s="22" t="str">
        <f t="shared" si="79"/>
        <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topLeftCell="A19" workbookViewId="0"/>
  </sheetViews>
  <sheetFormatPr baseColWidth="10" defaultRowHeight="13.8" x14ac:dyDescent="0.25"/>
  <sheetData>
    <row r="1" spans="1:2" ht="15" x14ac:dyDescent="0.25">
      <c r="A1" s="9" t="s">
        <v>1125</v>
      </c>
    </row>
    <row r="3" spans="1:2" ht="14.25" x14ac:dyDescent="0.2">
      <c r="A3">
        <v>1</v>
      </c>
      <c r="B3" t="s">
        <v>1126</v>
      </c>
    </row>
    <row r="13" spans="1:2" x14ac:dyDescent="0.25">
      <c r="A13">
        <v>1.1000000000000001</v>
      </c>
      <c r="B13" t="s">
        <v>1138</v>
      </c>
    </row>
    <row r="14" spans="1:2" x14ac:dyDescent="0.25">
      <c r="B14" t="s">
        <v>1139</v>
      </c>
    </row>
    <row r="16" spans="1:2" ht="14.25" x14ac:dyDescent="0.2">
      <c r="A16">
        <v>2</v>
      </c>
      <c r="B16" t="s">
        <v>1127</v>
      </c>
    </row>
    <row r="27" spans="1:2" ht="14.25" x14ac:dyDescent="0.2">
      <c r="A27">
        <v>2.1</v>
      </c>
      <c r="B27" s="24" t="s">
        <v>1129</v>
      </c>
    </row>
    <row r="28" spans="1:2" x14ac:dyDescent="0.25">
      <c r="A28">
        <v>2.2000000000000002</v>
      </c>
      <c r="B28" s="24" t="s">
        <v>1132</v>
      </c>
    </row>
    <row r="29" spans="1:2" x14ac:dyDescent="0.25">
      <c r="B29" s="24" t="s">
        <v>1137</v>
      </c>
    </row>
    <row r="31" spans="1:2" x14ac:dyDescent="0.25">
      <c r="A31">
        <v>2.2999999999999998</v>
      </c>
      <c r="B31" t="s">
        <v>1128</v>
      </c>
    </row>
    <row r="39" spans="1:2" x14ac:dyDescent="0.25">
      <c r="A39">
        <v>2.4</v>
      </c>
      <c r="B39" t="s">
        <v>1130</v>
      </c>
    </row>
    <row r="41" spans="1:2" x14ac:dyDescent="0.25">
      <c r="A41">
        <v>3</v>
      </c>
      <c r="B41" t="s">
        <v>1131</v>
      </c>
    </row>
    <row r="51" spans="1:2" x14ac:dyDescent="0.25">
      <c r="A51">
        <v>3.1</v>
      </c>
      <c r="B51" t="s">
        <v>1133</v>
      </c>
    </row>
    <row r="52" spans="1:2" x14ac:dyDescent="0.25">
      <c r="B52" t="s">
        <v>1134</v>
      </c>
    </row>
    <row r="53" spans="1:2" x14ac:dyDescent="0.25">
      <c r="A53">
        <v>3.2</v>
      </c>
      <c r="B53" t="s">
        <v>1136</v>
      </c>
    </row>
    <row r="55" spans="1:2" x14ac:dyDescent="0.25">
      <c r="A55">
        <v>3.3</v>
      </c>
      <c r="B55" t="s">
        <v>1135</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Daten</vt:lpstr>
      <vt:lpstr>Anleitung</vt:lpstr>
    </vt:vector>
  </TitlesOfParts>
  <Company>Bedag Informatik AG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Abegglen</dc:creator>
  <cp:lastModifiedBy>Thomas Abegglen</cp:lastModifiedBy>
  <dcterms:created xsi:type="dcterms:W3CDTF">2014-09-10T12:10:27Z</dcterms:created>
  <dcterms:modified xsi:type="dcterms:W3CDTF">2015-01-07T10:10:54Z</dcterms:modified>
</cp:coreProperties>
</file>