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showInkAnnotation="0" defaultThemeVersion="124226"/>
  <bookViews>
    <workbookView xWindow="-15" yWindow="7965" windowWidth="28860" windowHeight="8025"/>
  </bookViews>
  <sheets>
    <sheet name="Tabelle1" sheetId="1" r:id="rId1"/>
    <sheet name="Kanton" sheetId="2" r:id="rId2"/>
    <sheet name="Tabelle3" sheetId="3" r:id="rId3"/>
  </sheets>
  <calcPr calcId="125725"/>
</workbook>
</file>

<file path=xl/calcChain.xml><?xml version="1.0" encoding="utf-8"?>
<calcChain xmlns="http://schemas.openxmlformats.org/spreadsheetml/2006/main">
  <c r="P285" i="1"/>
  <c r="R275"/>
  <c r="R271"/>
  <c r="P225"/>
  <c r="P219"/>
  <c r="P217"/>
  <c r="P207"/>
  <c r="R168"/>
  <c r="R152"/>
  <c r="R127"/>
  <c r="R126"/>
  <c r="P18"/>
  <c r="O8"/>
  <c r="P8" s="1"/>
  <c r="O9"/>
  <c r="O10"/>
  <c r="O11"/>
  <c r="O12"/>
  <c r="O13"/>
  <c r="O14"/>
  <c r="O15"/>
  <c r="O16"/>
  <c r="P16" s="1"/>
  <c r="O17"/>
  <c r="O22"/>
  <c r="O23"/>
  <c r="O24"/>
  <c r="R24" s="1"/>
  <c r="O25"/>
  <c r="P25" s="1"/>
  <c r="O26"/>
  <c r="O27"/>
  <c r="O28"/>
  <c r="O31"/>
  <c r="O32"/>
  <c r="R32" s="1"/>
  <c r="O33"/>
  <c r="P33" s="1"/>
  <c r="O37"/>
  <c r="O38"/>
  <c r="O39"/>
  <c r="O40"/>
  <c r="R40" s="1"/>
  <c r="O41"/>
  <c r="P41" s="1"/>
  <c r="O42"/>
  <c r="O45"/>
  <c r="O46"/>
  <c r="O47"/>
  <c r="O48"/>
  <c r="R48" s="1"/>
  <c r="O49"/>
  <c r="P49" s="1"/>
  <c r="O50"/>
  <c r="O51"/>
  <c r="O52"/>
  <c r="O53"/>
  <c r="O54"/>
  <c r="O55"/>
  <c r="O56"/>
  <c r="R56" s="1"/>
  <c r="O57"/>
  <c r="P57" s="1"/>
  <c r="O58"/>
  <c r="O59"/>
  <c r="O60"/>
  <c r="O61"/>
  <c r="O62"/>
  <c r="O63"/>
  <c r="O64"/>
  <c r="R64" s="1"/>
  <c r="O65"/>
  <c r="P65" s="1"/>
  <c r="O66"/>
  <c r="O67"/>
  <c r="O68"/>
  <c r="O69"/>
  <c r="O70"/>
  <c r="O71"/>
  <c r="O72"/>
  <c r="R72" s="1"/>
  <c r="O73"/>
  <c r="P73" s="1"/>
  <c r="O74"/>
  <c r="O75"/>
  <c r="O76"/>
  <c r="O77"/>
  <c r="O78"/>
  <c r="O79"/>
  <c r="O80"/>
  <c r="R80" s="1"/>
  <c r="O81"/>
  <c r="P81" s="1"/>
  <c r="O82"/>
  <c r="O83"/>
  <c r="O85"/>
  <c r="O86"/>
  <c r="O87"/>
  <c r="O88"/>
  <c r="R88" s="1"/>
  <c r="O89"/>
  <c r="P89" s="1"/>
  <c r="O90"/>
  <c r="O91"/>
  <c r="O92"/>
  <c r="O93"/>
  <c r="O94"/>
  <c r="O95"/>
  <c r="O96"/>
  <c r="R96" s="1"/>
  <c r="O97"/>
  <c r="P97" s="1"/>
  <c r="O98"/>
  <c r="O99"/>
  <c r="O100"/>
  <c r="O101"/>
  <c r="O102"/>
  <c r="O103"/>
  <c r="O104"/>
  <c r="R104" s="1"/>
  <c r="O105"/>
  <c r="P105" s="1"/>
  <c r="O106"/>
  <c r="O107"/>
  <c r="O108"/>
  <c r="O109"/>
  <c r="O110"/>
  <c r="O111"/>
  <c r="O112"/>
  <c r="R112" s="1"/>
  <c r="O113"/>
  <c r="P113" s="1"/>
  <c r="O114"/>
  <c r="O115"/>
  <c r="O116"/>
  <c r="O117"/>
  <c r="O118"/>
  <c r="O119"/>
  <c r="O120"/>
  <c r="R120" s="1"/>
  <c r="O121"/>
  <c r="P121" s="1"/>
  <c r="O122"/>
  <c r="O123"/>
  <c r="O124"/>
  <c r="O125"/>
  <c r="O128"/>
  <c r="R128" s="1"/>
  <c r="O129"/>
  <c r="P129" s="1"/>
  <c r="O130"/>
  <c r="O131"/>
  <c r="O132"/>
  <c r="O133"/>
  <c r="O134"/>
  <c r="O135"/>
  <c r="O136"/>
  <c r="R136" s="1"/>
  <c r="O137"/>
  <c r="P137" s="1"/>
  <c r="O139"/>
  <c r="O140"/>
  <c r="O141"/>
  <c r="O142"/>
  <c r="O143"/>
  <c r="O144"/>
  <c r="R144" s="1"/>
  <c r="O145"/>
  <c r="P145" s="1"/>
  <c r="O146"/>
  <c r="O147"/>
  <c r="O148"/>
  <c r="O149"/>
  <c r="O150"/>
  <c r="O151"/>
  <c r="O153"/>
  <c r="P153" s="1"/>
  <c r="O154"/>
  <c r="O155"/>
  <c r="O156"/>
  <c r="O157"/>
  <c r="O158"/>
  <c r="O159"/>
  <c r="O160"/>
  <c r="R160" s="1"/>
  <c r="O161"/>
  <c r="P161" s="1"/>
  <c r="O162"/>
  <c r="O163"/>
  <c r="O164"/>
  <c r="O165"/>
  <c r="O166"/>
  <c r="O167"/>
  <c r="O169"/>
  <c r="P169" s="1"/>
  <c r="O170"/>
  <c r="O171"/>
  <c r="O172"/>
  <c r="O173"/>
  <c r="O174"/>
  <c r="O175"/>
  <c r="O176"/>
  <c r="R176" s="1"/>
  <c r="P177"/>
  <c r="O178"/>
  <c r="O179"/>
  <c r="O180"/>
  <c r="O181"/>
  <c r="R181" s="1"/>
  <c r="O182"/>
  <c r="O183"/>
  <c r="O184"/>
  <c r="R184" s="1"/>
  <c r="O185"/>
  <c r="P185" s="1"/>
  <c r="O186"/>
  <c r="O187"/>
  <c r="O188"/>
  <c r="O189"/>
  <c r="O190"/>
  <c r="O191"/>
  <c r="O192"/>
  <c r="R192" s="1"/>
  <c r="O193"/>
  <c r="P193" s="1"/>
  <c r="O194"/>
  <c r="O195"/>
  <c r="O196"/>
  <c r="O197"/>
  <c r="O198"/>
  <c r="O199"/>
  <c r="O200"/>
  <c r="R200" s="1"/>
  <c r="O201"/>
  <c r="P201" s="1"/>
  <c r="O202"/>
  <c r="O203"/>
  <c r="O204"/>
  <c r="O205"/>
  <c r="O206"/>
  <c r="O208"/>
  <c r="R208" s="1"/>
  <c r="O209"/>
  <c r="P209" s="1"/>
  <c r="O210"/>
  <c r="O211"/>
  <c r="O213"/>
  <c r="O214"/>
  <c r="O215"/>
  <c r="O216"/>
  <c r="R216" s="1"/>
  <c r="O218"/>
  <c r="O220"/>
  <c r="O221"/>
  <c r="O222"/>
  <c r="O223"/>
  <c r="O224"/>
  <c r="R224" s="1"/>
  <c r="O226"/>
  <c r="O227"/>
  <c r="O228"/>
  <c r="O229"/>
  <c r="O230"/>
  <c r="O231"/>
  <c r="O232"/>
  <c r="R232" s="1"/>
  <c r="O233"/>
  <c r="P233" s="1"/>
  <c r="O234"/>
  <c r="O235"/>
  <c r="O236"/>
  <c r="O237"/>
  <c r="O238"/>
  <c r="O239"/>
  <c r="O240"/>
  <c r="R240" s="1"/>
  <c r="O241"/>
  <c r="P241" s="1"/>
  <c r="O242"/>
  <c r="O243"/>
  <c r="O244"/>
  <c r="O245"/>
  <c r="O246"/>
  <c r="O247"/>
  <c r="O248"/>
  <c r="R248" s="1"/>
  <c r="O249"/>
  <c r="P249" s="1"/>
  <c r="O250"/>
  <c r="O251"/>
  <c r="O252"/>
  <c r="O253"/>
  <c r="O254"/>
  <c r="O255"/>
  <c r="O256"/>
  <c r="R256" s="1"/>
  <c r="O257"/>
  <c r="P257" s="1"/>
  <c r="O259"/>
  <c r="O260"/>
  <c r="O261"/>
  <c r="O262"/>
  <c r="O263"/>
  <c r="O264"/>
  <c r="R264" s="1"/>
  <c r="O265"/>
  <c r="P265" s="1"/>
  <c r="O266"/>
  <c r="O267"/>
  <c r="O268"/>
  <c r="O269"/>
  <c r="O270"/>
  <c r="O272"/>
  <c r="R272" s="1"/>
  <c r="O273"/>
  <c r="P273" s="1"/>
  <c r="O274"/>
  <c r="O276"/>
  <c r="O277"/>
  <c r="O278"/>
  <c r="O279"/>
  <c r="O280"/>
  <c r="R280" s="1"/>
  <c r="O281"/>
  <c r="P281" s="1"/>
  <c r="O282"/>
  <c r="O283"/>
  <c r="O284"/>
  <c r="O286"/>
  <c r="O287"/>
  <c r="O288"/>
  <c r="R288" s="1"/>
  <c r="O289"/>
  <c r="P289" s="1"/>
  <c r="O290"/>
  <c r="O291"/>
  <c r="O292"/>
  <c r="O293"/>
  <c r="O294"/>
  <c r="O7"/>
  <c r="P7" s="1"/>
  <c r="R8"/>
  <c r="R9"/>
  <c r="R10"/>
  <c r="R11"/>
  <c r="R12"/>
  <c r="R13"/>
  <c r="R14"/>
  <c r="R15"/>
  <c r="R16"/>
  <c r="R17"/>
  <c r="R19"/>
  <c r="R20"/>
  <c r="R21"/>
  <c r="R22"/>
  <c r="R23"/>
  <c r="R25"/>
  <c r="R26"/>
  <c r="R27"/>
  <c r="R28"/>
  <c r="R29"/>
  <c r="R30"/>
  <c r="R31"/>
  <c r="R33"/>
  <c r="R34"/>
  <c r="R35"/>
  <c r="R36"/>
  <c r="R37"/>
  <c r="R38"/>
  <c r="R39"/>
  <c r="R41"/>
  <c r="R42"/>
  <c r="R43"/>
  <c r="R44"/>
  <c r="R45"/>
  <c r="R46"/>
  <c r="R47"/>
  <c r="R49"/>
  <c r="R50"/>
  <c r="R51"/>
  <c r="R52"/>
  <c r="R53"/>
  <c r="R54"/>
  <c r="R55"/>
  <c r="R57"/>
  <c r="R58"/>
  <c r="R59"/>
  <c r="R60"/>
  <c r="R61"/>
  <c r="R62"/>
  <c r="R63"/>
  <c r="R65"/>
  <c r="R66"/>
  <c r="R67"/>
  <c r="R68"/>
  <c r="R69"/>
  <c r="R70"/>
  <c r="R71"/>
  <c r="R73"/>
  <c r="R74"/>
  <c r="R75"/>
  <c r="R76"/>
  <c r="R77"/>
  <c r="R78"/>
  <c r="R79"/>
  <c r="R81"/>
  <c r="R82"/>
  <c r="R83"/>
  <c r="R84"/>
  <c r="R85"/>
  <c r="R86"/>
  <c r="R87"/>
  <c r="R89"/>
  <c r="R90"/>
  <c r="R91"/>
  <c r="R92"/>
  <c r="R93"/>
  <c r="R94"/>
  <c r="R95"/>
  <c r="R97"/>
  <c r="R98"/>
  <c r="R99"/>
  <c r="R100"/>
  <c r="R101"/>
  <c r="R102"/>
  <c r="R103"/>
  <c r="R105"/>
  <c r="R106"/>
  <c r="R107"/>
  <c r="R108"/>
  <c r="R109"/>
  <c r="R110"/>
  <c r="R111"/>
  <c r="R113"/>
  <c r="R114"/>
  <c r="R115"/>
  <c r="R116"/>
  <c r="R117"/>
  <c r="R118"/>
  <c r="R119"/>
  <c r="R121"/>
  <c r="R122"/>
  <c r="R123"/>
  <c r="R124"/>
  <c r="R125"/>
  <c r="R129"/>
  <c r="R130"/>
  <c r="R131"/>
  <c r="R132"/>
  <c r="R133"/>
  <c r="R134"/>
  <c r="R135"/>
  <c r="R137"/>
  <c r="R138"/>
  <c r="R139"/>
  <c r="R140"/>
  <c r="R141"/>
  <c r="R142"/>
  <c r="R143"/>
  <c r="R145"/>
  <c r="R146"/>
  <c r="R147"/>
  <c r="R148"/>
  <c r="R149"/>
  <c r="R150"/>
  <c r="R151"/>
  <c r="R153"/>
  <c r="R154"/>
  <c r="R155"/>
  <c r="R156"/>
  <c r="R157"/>
  <c r="R158"/>
  <c r="R159"/>
  <c r="R161"/>
  <c r="R162"/>
  <c r="R163"/>
  <c r="R164"/>
  <c r="R165"/>
  <c r="R166"/>
  <c r="R167"/>
  <c r="R169"/>
  <c r="R170"/>
  <c r="R171"/>
  <c r="R172"/>
  <c r="R173"/>
  <c r="R174"/>
  <c r="R175"/>
  <c r="R177"/>
  <c r="R178"/>
  <c r="R179"/>
  <c r="R180"/>
  <c r="R182"/>
  <c r="R183"/>
  <c r="R185"/>
  <c r="R186"/>
  <c r="R187"/>
  <c r="R188"/>
  <c r="R189"/>
  <c r="R190"/>
  <c r="R191"/>
  <c r="R193"/>
  <c r="R194"/>
  <c r="R195"/>
  <c r="R196"/>
  <c r="R197"/>
  <c r="R198"/>
  <c r="R199"/>
  <c r="R201"/>
  <c r="R202"/>
  <c r="R203"/>
  <c r="R204"/>
  <c r="R205"/>
  <c r="R206"/>
  <c r="R209"/>
  <c r="R210"/>
  <c r="R211"/>
  <c r="R212"/>
  <c r="R213"/>
  <c r="R214"/>
  <c r="R215"/>
  <c r="R218"/>
  <c r="R220"/>
  <c r="R221"/>
  <c r="R222"/>
  <c r="R223"/>
  <c r="R226"/>
  <c r="R227"/>
  <c r="R228"/>
  <c r="R229"/>
  <c r="R230"/>
  <c r="R231"/>
  <c r="R233"/>
  <c r="R234"/>
  <c r="R235"/>
  <c r="R236"/>
  <c r="R237"/>
  <c r="R238"/>
  <c r="R239"/>
  <c r="R241"/>
  <c r="R242"/>
  <c r="R243"/>
  <c r="R244"/>
  <c r="R245"/>
  <c r="R246"/>
  <c r="R247"/>
  <c r="R249"/>
  <c r="R250"/>
  <c r="R251"/>
  <c r="R252"/>
  <c r="R253"/>
  <c r="R254"/>
  <c r="R255"/>
  <c r="R257"/>
  <c r="R258"/>
  <c r="R259"/>
  <c r="R260"/>
  <c r="R261"/>
  <c r="R262"/>
  <c r="R263"/>
  <c r="R265"/>
  <c r="R266"/>
  <c r="R267"/>
  <c r="R268"/>
  <c r="R269"/>
  <c r="R270"/>
  <c r="R273"/>
  <c r="R274"/>
  <c r="R276"/>
  <c r="R277"/>
  <c r="R278"/>
  <c r="R279"/>
  <c r="R281"/>
  <c r="R282"/>
  <c r="R283"/>
  <c r="R284"/>
  <c r="R286"/>
  <c r="R287"/>
  <c r="R289"/>
  <c r="R290"/>
  <c r="R291"/>
  <c r="R292"/>
  <c r="R293"/>
  <c r="R294"/>
  <c r="R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Q233"/>
  <c r="Q234"/>
  <c r="Q235"/>
  <c r="Q236"/>
  <c r="Q237"/>
  <c r="Q238"/>
  <c r="Q239"/>
  <c r="Q240"/>
  <c r="Q241"/>
  <c r="Q242"/>
  <c r="Q243"/>
  <c r="Q244"/>
  <c r="Q245"/>
  <c r="Q246"/>
  <c r="Q247"/>
  <c r="Q248"/>
  <c r="Q249"/>
  <c r="Q250"/>
  <c r="Q251"/>
  <c r="Q252"/>
  <c r="Q253"/>
  <c r="Q254"/>
  <c r="Q255"/>
  <c r="Q256"/>
  <c r="Q257"/>
  <c r="Q258"/>
  <c r="Q259"/>
  <c r="Q260"/>
  <c r="Q261"/>
  <c r="Q262"/>
  <c r="Q263"/>
  <c r="Q264"/>
  <c r="Q265"/>
  <c r="Q266"/>
  <c r="Q267"/>
  <c r="Q268"/>
  <c r="Q269"/>
  <c r="Q270"/>
  <c r="Q271"/>
  <c r="Q272"/>
  <c r="Q273"/>
  <c r="Q274"/>
  <c r="Q275"/>
  <c r="Q276"/>
  <c r="Q277"/>
  <c r="Q278"/>
  <c r="Q279"/>
  <c r="Q280"/>
  <c r="Q281"/>
  <c r="Q282"/>
  <c r="Q283"/>
  <c r="Q284"/>
  <c r="Q285"/>
  <c r="Q286"/>
  <c r="Q287"/>
  <c r="Q288"/>
  <c r="Q289"/>
  <c r="Q290"/>
  <c r="Q291"/>
  <c r="Q292"/>
  <c r="Q293"/>
  <c r="Q294"/>
  <c r="Q7"/>
  <c r="P9"/>
  <c r="P10"/>
  <c r="P11"/>
  <c r="P12"/>
  <c r="P13"/>
  <c r="P14"/>
  <c r="P15"/>
  <c r="P17"/>
  <c r="P19"/>
  <c r="P20"/>
  <c r="P21"/>
  <c r="P22"/>
  <c r="P23"/>
  <c r="P26"/>
  <c r="P27"/>
  <c r="P28"/>
  <c r="P29"/>
  <c r="P30"/>
  <c r="P31"/>
  <c r="P34"/>
  <c r="P35"/>
  <c r="P36"/>
  <c r="P37"/>
  <c r="P38"/>
  <c r="P39"/>
  <c r="P42"/>
  <c r="P43"/>
  <c r="P44"/>
  <c r="P45"/>
  <c r="P46"/>
  <c r="P47"/>
  <c r="P50"/>
  <c r="P51"/>
  <c r="P52"/>
  <c r="P53"/>
  <c r="P54"/>
  <c r="P55"/>
  <c r="P58"/>
  <c r="P59"/>
  <c r="P60"/>
  <c r="P61"/>
  <c r="P62"/>
  <c r="P63"/>
  <c r="P66"/>
  <c r="P67"/>
  <c r="P68"/>
  <c r="P69"/>
  <c r="P70"/>
  <c r="P71"/>
  <c r="P74"/>
  <c r="P75"/>
  <c r="P76"/>
  <c r="P77"/>
  <c r="P78"/>
  <c r="P79"/>
  <c r="P82"/>
  <c r="P83"/>
  <c r="P84"/>
  <c r="P85"/>
  <c r="P86"/>
  <c r="P87"/>
  <c r="P90"/>
  <c r="P91"/>
  <c r="P92"/>
  <c r="P93"/>
  <c r="P94"/>
  <c r="P95"/>
  <c r="P98"/>
  <c r="P99"/>
  <c r="P100"/>
  <c r="P101"/>
  <c r="P102"/>
  <c r="P103"/>
  <c r="P106"/>
  <c r="P107"/>
  <c r="P108"/>
  <c r="P109"/>
  <c r="P110"/>
  <c r="P111"/>
  <c r="P114"/>
  <c r="P115"/>
  <c r="P116"/>
  <c r="P117"/>
  <c r="P118"/>
  <c r="P119"/>
  <c r="P122"/>
  <c r="P123"/>
  <c r="P124"/>
  <c r="P125"/>
  <c r="P130"/>
  <c r="P131"/>
  <c r="P132"/>
  <c r="P133"/>
  <c r="P134"/>
  <c r="P135"/>
  <c r="P138"/>
  <c r="P139"/>
  <c r="P140"/>
  <c r="P141"/>
  <c r="P142"/>
  <c r="P143"/>
  <c r="P146"/>
  <c r="P147"/>
  <c r="P148"/>
  <c r="P149"/>
  <c r="P150"/>
  <c r="P151"/>
  <c r="P154"/>
  <c r="P155"/>
  <c r="P156"/>
  <c r="P157"/>
  <c r="P158"/>
  <c r="P159"/>
  <c r="P162"/>
  <c r="P163"/>
  <c r="P164"/>
  <c r="P165"/>
  <c r="P166"/>
  <c r="P167"/>
  <c r="P170"/>
  <c r="P171"/>
  <c r="P172"/>
  <c r="P173"/>
  <c r="P174"/>
  <c r="P175"/>
  <c r="P178"/>
  <c r="P179"/>
  <c r="P180"/>
  <c r="P182"/>
  <c r="P183"/>
  <c r="P186"/>
  <c r="P187"/>
  <c r="P188"/>
  <c r="P189"/>
  <c r="P190"/>
  <c r="P191"/>
  <c r="P194"/>
  <c r="P195"/>
  <c r="P196"/>
  <c r="P197"/>
  <c r="P198"/>
  <c r="P199"/>
  <c r="P202"/>
  <c r="P203"/>
  <c r="P204"/>
  <c r="P205"/>
  <c r="P206"/>
  <c r="P210"/>
  <c r="P211"/>
  <c r="P212"/>
  <c r="P213"/>
  <c r="P214"/>
  <c r="P215"/>
  <c r="P218"/>
  <c r="P220"/>
  <c r="P221"/>
  <c r="P222"/>
  <c r="P223"/>
  <c r="P226"/>
  <c r="P227"/>
  <c r="P228"/>
  <c r="P229"/>
  <c r="P230"/>
  <c r="P231"/>
  <c r="P234"/>
  <c r="P235"/>
  <c r="P236"/>
  <c r="P237"/>
  <c r="P238"/>
  <c r="P239"/>
  <c r="P242"/>
  <c r="P243"/>
  <c r="P244"/>
  <c r="P245"/>
  <c r="P246"/>
  <c r="P247"/>
  <c r="P250"/>
  <c r="P251"/>
  <c r="P252"/>
  <c r="P253"/>
  <c r="P254"/>
  <c r="P255"/>
  <c r="P258"/>
  <c r="P259"/>
  <c r="P260"/>
  <c r="P261"/>
  <c r="P262"/>
  <c r="P263"/>
  <c r="P266"/>
  <c r="P267"/>
  <c r="P268"/>
  <c r="P269"/>
  <c r="P270"/>
  <c r="P274"/>
  <c r="P276"/>
  <c r="P277"/>
  <c r="P278"/>
  <c r="P279"/>
  <c r="P282"/>
  <c r="P283"/>
  <c r="P284"/>
  <c r="P286"/>
  <c r="P287"/>
  <c r="P290"/>
  <c r="P291"/>
  <c r="P292"/>
  <c r="P293"/>
  <c r="P294"/>
  <c r="N294"/>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7"/>
  <c r="R285" l="1"/>
  <c r="P275"/>
  <c r="P271"/>
  <c r="R225"/>
  <c r="R219"/>
  <c r="R217"/>
  <c r="P181"/>
  <c r="R207"/>
  <c r="P127"/>
  <c r="P126"/>
  <c r="P288"/>
  <c r="P272"/>
  <c r="P256"/>
  <c r="P240"/>
  <c r="P216"/>
  <c r="P192"/>
  <c r="P176"/>
  <c r="P160"/>
  <c r="P144"/>
  <c r="P120"/>
  <c r="P104"/>
  <c r="P80"/>
  <c r="P64"/>
  <c r="P48"/>
  <c r="P24"/>
  <c r="P280"/>
  <c r="P264"/>
  <c r="P248"/>
  <c r="P232"/>
  <c r="P224"/>
  <c r="P208"/>
  <c r="P200"/>
  <c r="P184"/>
  <c r="P168"/>
  <c r="P152"/>
  <c r="P136"/>
  <c r="P128"/>
  <c r="P112"/>
  <c r="P96"/>
  <c r="P88"/>
  <c r="P72"/>
  <c r="P56"/>
  <c r="P40"/>
  <c r="P32"/>
  <c r="R18"/>
</calcChain>
</file>

<file path=xl/sharedStrings.xml><?xml version="1.0" encoding="utf-8"?>
<sst xmlns="http://schemas.openxmlformats.org/spreadsheetml/2006/main" count="2093" uniqueCount="1123">
  <si>
    <t>Werteliste interne und externe Direkthilfequellen (Fonds/Stiftungen etc.)</t>
  </si>
  <si>
    <t>CH</t>
  </si>
  <si>
    <t>alle</t>
  </si>
  <si>
    <t>BE</t>
  </si>
  <si>
    <t>Behinderung: Ohne geistige oder psych. Behinderung. Bis 30jährig.</t>
  </si>
  <si>
    <t>Paraplegiker-Stiftung, Schweizerische</t>
  </si>
  <si>
    <t>Familien mit schwerkranken und behinderten Kindern</t>
  </si>
  <si>
    <t>Kommunikationsmittel für körperlich und geistig Behinderte</t>
  </si>
  <si>
    <t>Schwer kranke/geschädigte Kinder und deren Eltern oder Betreuer</t>
  </si>
  <si>
    <t>Bergbevölkerung Zonen I - IV</t>
  </si>
  <si>
    <t>Körperliche und geistige Behinderungen, Leistungen an berufliche Eingliederung</t>
  </si>
  <si>
    <t>Alle Behinderungen. Zur Zeit keine Autofinanzierung</t>
  </si>
  <si>
    <t>Schweizer Familien ab 3 Kindern</t>
  </si>
  <si>
    <t>ohne Stadt BE</t>
  </si>
  <si>
    <t>Ferien für geistig / körperlich behinderte und ihre Angehörigen</t>
  </si>
  <si>
    <t>Berufsausbildung hörbehinderter Menschen</t>
  </si>
  <si>
    <t>Glückskette</t>
  </si>
  <si>
    <t>Hatt Bucher Stiftung</t>
  </si>
  <si>
    <t>Alle Behinderungen. Pro Person max. Fr. 600.-</t>
  </si>
  <si>
    <t>Kirsch Marian &amp; Zofia Stiftung</t>
  </si>
  <si>
    <t>Alle Behinderungen. Menschen mit polnischer Abstammung in der CH oder in Polen</t>
  </si>
  <si>
    <t>Post/Swisscom Personal, Wohlfahrtsfonds</t>
  </si>
  <si>
    <t>SBB Personalfonds</t>
  </si>
  <si>
    <t>Berghilfe, Schweizer</t>
  </si>
  <si>
    <t>Seraphisches Liebeswerk</t>
  </si>
  <si>
    <t>Rotes Kreuz, Schweizerisches</t>
  </si>
  <si>
    <t xml:space="preserve"> </t>
  </si>
  <si>
    <t>Stiftung zur Förderung körperbehinderter Hochbegabter</t>
  </si>
  <si>
    <t>SVVB, Verbesserungen in der Berglandschaft</t>
  </si>
  <si>
    <t>Tilber Stiftung</t>
  </si>
  <si>
    <t>Alle Behinderungen, insbesondere Hörprobleme</t>
  </si>
  <si>
    <t>Winterhilfe</t>
  </si>
  <si>
    <t>AG</t>
  </si>
  <si>
    <t>Rheumaliga Bern</t>
  </si>
  <si>
    <t>Hilfskredit</t>
  </si>
  <si>
    <t>BL</t>
  </si>
  <si>
    <t>FR</t>
  </si>
  <si>
    <t>Fonds scolarité spéciale</t>
  </si>
  <si>
    <t>GE</t>
  </si>
  <si>
    <t>Fonds Meuron</t>
  </si>
  <si>
    <t>GL</t>
  </si>
  <si>
    <t>GGG Fonds für Kinder und Jugendliche</t>
  </si>
  <si>
    <t>GR</t>
  </si>
  <si>
    <t>Legat Coray</t>
  </si>
  <si>
    <t>Caflisch Stiftung, C.+E.</t>
  </si>
  <si>
    <t>JU</t>
  </si>
  <si>
    <t>Ligue jurassienne contre le rhumatisme</t>
  </si>
  <si>
    <t>Fonds Hofstetter</t>
  </si>
  <si>
    <t>montant unique</t>
  </si>
  <si>
    <t>Fonds Accompagnement à domicile</t>
  </si>
  <si>
    <t>NE</t>
  </si>
  <si>
    <t>Fonds Jeunesse</t>
  </si>
  <si>
    <t xml:space="preserve">Fonds Adultes </t>
  </si>
  <si>
    <t>Fonds Prêts</t>
  </si>
  <si>
    <t>Fonds Jérémie</t>
  </si>
  <si>
    <t>SG</t>
  </si>
  <si>
    <t>Maier J. und W.</t>
  </si>
  <si>
    <t>CP Klienten AI</t>
  </si>
  <si>
    <t>SO</t>
  </si>
  <si>
    <t>Fondo nessi</t>
  </si>
  <si>
    <t>TI</t>
  </si>
  <si>
    <t>Fondo Bambini Cerebolesi</t>
  </si>
  <si>
    <t>Fondo Peretti</t>
  </si>
  <si>
    <t>Fondo audiolesi</t>
  </si>
  <si>
    <t>Nothilfefonds Inner- Ausserschwyz</t>
  </si>
  <si>
    <t>Erbengemeinschaft Arnold für CM-Kinder</t>
  </si>
  <si>
    <t>VD</t>
  </si>
  <si>
    <t>Fonds loisirs</t>
  </si>
  <si>
    <t>ZH</t>
  </si>
  <si>
    <t>Fonds für "ältere" Behinderte</t>
  </si>
  <si>
    <t>e</t>
  </si>
  <si>
    <t>Parrainages FR</t>
  </si>
  <si>
    <t>Parrainages GE</t>
  </si>
  <si>
    <t>Parrainages JU</t>
  </si>
  <si>
    <t>Parrainages NE</t>
  </si>
  <si>
    <t>Parrainages VD</t>
  </si>
  <si>
    <t>Patenschaften GL</t>
  </si>
  <si>
    <t>Patenschaften GR</t>
  </si>
  <si>
    <t>Patenschaften BE</t>
  </si>
  <si>
    <t>Patenschaften LU-NW-OW</t>
  </si>
  <si>
    <t>LU,NW,OW</t>
  </si>
  <si>
    <t>Patenschaften SO</t>
  </si>
  <si>
    <t>Patenschaften AG</t>
  </si>
  <si>
    <t>Patenschaften SG</t>
  </si>
  <si>
    <t>TG,SH</t>
  </si>
  <si>
    <t>Padrinati TI</t>
  </si>
  <si>
    <t>Brantomyfonds</t>
  </si>
  <si>
    <t>Autofonds Pro Infirmis Hauptsitz</t>
  </si>
  <si>
    <t>AI</t>
  </si>
  <si>
    <t>Cerebral, Stiftung</t>
  </si>
  <si>
    <t>Aladdin-Stiftung</t>
  </si>
  <si>
    <t>H.P. Albisser-Stiftung</t>
  </si>
  <si>
    <t>Patenschaft für Berggemeinden</t>
  </si>
  <si>
    <t>Schweizerische Patenschaft für Berggemeinden</t>
  </si>
  <si>
    <t>BE,FR,VS,LU,NW,OW,GR,UR,SZ,JU,TI,SG,AI,AR,VD,NE,BL</t>
  </si>
  <si>
    <t>Schweizer Berghilfe</t>
  </si>
  <si>
    <t>Alle Behinderungen. Beschränkt auf Menschen im Berggebiet, besonders Landwirtschaft, Gewerbe</t>
  </si>
  <si>
    <t>Alfred und Gertrud Bernays-Richard-Stiftung</t>
  </si>
  <si>
    <t>Walter, Ruedi und Emma Brändli-Stiftung</t>
  </si>
  <si>
    <t>Stiftung Cerebral</t>
  </si>
  <si>
    <t>Patenschaft Coop für Berggebiete</t>
  </si>
  <si>
    <t>Coop Patenschaft für Berggebiete</t>
  </si>
  <si>
    <t>Stiftung "Das Leben meistern"</t>
  </si>
  <si>
    <t>Stiftung "Denk an mich"</t>
  </si>
  <si>
    <t>Patenschaften ZH</t>
  </si>
  <si>
    <t>UR,SZ.ZG</t>
  </si>
  <si>
    <t>Ernst Göhner-Stiftung</t>
  </si>
  <si>
    <t>Fonds für Menschen mit psychischer Behinderung</t>
  </si>
  <si>
    <t>Behinderung: Psychische Erkrankung</t>
  </si>
  <si>
    <t>Gisella G. Schmid Stiftung</t>
  </si>
  <si>
    <t>Senioren ab 60 Jahren</t>
  </si>
  <si>
    <t>Helfer und Schlüter-Stiftung</t>
  </si>
  <si>
    <t>Giuseppe Kaiser-Stiftung</t>
  </si>
  <si>
    <t>Körperlich und geistig behinderte Menschen. Stipendien für Kinder.</t>
  </si>
  <si>
    <t>Love Ride Switzerland</t>
  </si>
  <si>
    <t>Louise Misteli-Stiftung</t>
  </si>
  <si>
    <t>Alle Behinderungen, Witwen, Waisen. Beiträge für Erziehungs-, Ausbildungs- und andere öffentliche Zwecke</t>
  </si>
  <si>
    <t>Multiple Sklerose Gesellschaft, Schweizerische</t>
  </si>
  <si>
    <t>Schweizerische Multiple Sklerose Gesellschaft</t>
  </si>
  <si>
    <t>UR,SZ,ZG</t>
  </si>
  <si>
    <t>Nussbaumer-Simonin-Stiftung</t>
  </si>
  <si>
    <t>Orphelina-Stifung</t>
  </si>
  <si>
    <t>Schweizerische Paraplegiker-Stiftung</t>
  </si>
  <si>
    <t>Wohlfahrtsfonds des Post- und Swisscom-Personals</t>
  </si>
  <si>
    <t>Stiftung Franco, Marianne, Cristina und Gianni Quadri</t>
  </si>
  <si>
    <t>Geistig behinderte Kinder, insbesondere Trisomie 21</t>
  </si>
  <si>
    <t>Dr. Eugen Renfer-Stiftung</t>
  </si>
  <si>
    <t>Jubiläumsstiftung der Schweizerischen Reisekasse</t>
  </si>
  <si>
    <t>Alle Behinderungen. Ferien für wirtschaftlich und sozial Benachteiligte in der Schweiz.</t>
  </si>
  <si>
    <t>Geschwister Roos-Fonds</t>
  </si>
  <si>
    <t>Roos-Fonds, Geschwister</t>
  </si>
  <si>
    <t>Rosa Roth Fonds</t>
  </si>
  <si>
    <t>Schweizerisches Rotes Kreuz</t>
  </si>
  <si>
    <t>Personalfonds SBB</t>
  </si>
  <si>
    <t>Alle Behinderungen. Für SBB Mitarbeitende.</t>
  </si>
  <si>
    <t>Schaad-Keller-Stiftung</t>
  </si>
  <si>
    <t>Alle Behinderungen.</t>
  </si>
  <si>
    <t>Schwesterngemeinschaft Seraphisches Liebeswerk Solothurn (SLS)</t>
  </si>
  <si>
    <t>Alle Behinderungen. Nur an Kinder und Jugendliche oder an deren Eltern.</t>
  </si>
  <si>
    <t>Sozialdienst der Armee</t>
  </si>
  <si>
    <t>Alle Behinderungen, nur für Bauernbetriebe, insbesondere in Berggebieten.</t>
  </si>
  <si>
    <t>Schweizerische Stiftung für Kinder und Jugendliche</t>
  </si>
  <si>
    <t>Alle Behinderungen. Kinder bis 18 Jahre und ihre Eltern.</t>
  </si>
  <si>
    <t>Schweizerische Vereinigung für betriebliche Verbesserungen in der Berglandschaft (SVVB)</t>
  </si>
  <si>
    <t>Bergbauern.</t>
  </si>
  <si>
    <t>Alle Behinderungen. Nur wenige Vergabungen im Jahr.</t>
  </si>
  <si>
    <t>Trio-Stiftung</t>
  </si>
  <si>
    <t>Körperlich behinderte Menschen, vorwiegend Kinder und Jugendliche.</t>
  </si>
  <si>
    <t>Moritz und Elsa von Kuffner-Stiftung</t>
  </si>
  <si>
    <t>Irma Wigert-Stiftung</t>
  </si>
  <si>
    <t>Alle Behinderungen. Sich an die zuständige Regionalstelle wenden. Regional unterschiedliche Leistungen.</t>
  </si>
  <si>
    <t>Alle Behinderungen, Beiträge an Krankheitskosten, Abgabe von Kleidern, Bettwäsche usw. Sich an die Regionalstelle wenden. Regional unterschiedliche Leistungen.</t>
  </si>
  <si>
    <t>BE, FR, SO, VS</t>
  </si>
  <si>
    <t>KiSS-Direkthilfe / KiSS-Aide directe</t>
  </si>
  <si>
    <t>Bemerkungen d</t>
  </si>
  <si>
    <t>Von Kuffner-Stiftung, Moritz und Elsa</t>
  </si>
  <si>
    <t>Ella Ganz-Murkowsky-Fonds</t>
  </si>
  <si>
    <t>Fram Stiftung</t>
  </si>
  <si>
    <t>Jenner-Stiftung Bern</t>
  </si>
  <si>
    <t>Lions Club</t>
  </si>
  <si>
    <t>LOBAG</t>
  </si>
  <si>
    <t>Stiftung Autismus</t>
  </si>
  <si>
    <t>Stiftung Peter Ledermann</t>
  </si>
  <si>
    <t>Stiftung Sunnesyte</t>
  </si>
  <si>
    <t xml:space="preserve">TCS </t>
  </si>
  <si>
    <t>Verein Katzenhilfe Bern</t>
  </si>
  <si>
    <t>Emil Brennwald-Schmid Fonds</t>
  </si>
  <si>
    <t>Anna und Paul Bucher-Gossweiler-Stiftung</t>
  </si>
  <si>
    <t>Bärner Jugendtag</t>
  </si>
  <si>
    <t>Finanzielle Hilfe bei Tuberkulose und anderen langdauerenden Krankheiten mit Ausnahme der Lungenleiden.</t>
  </si>
  <si>
    <t>Marianne Burkhard-Stiftung</t>
  </si>
  <si>
    <t>Unterstützungs- und Ausbildungskosten an benachteiligte Kinder und Jugendliche bis zum 20. Altersjahr im Kanton Bern</t>
  </si>
  <si>
    <t>Finanzielle Unterstützung von Kindern und deren Familien in akuten Notlagen, insbesondere zur Entlastung bei schwerstbehinderten Kindern und deren Familie. Wohnsitz in erster Linie der Kanton Bern.</t>
  </si>
  <si>
    <t>Soutien financier aux enfants et leurs familles qui sont confrontées à des difficultés aigües, en particulier les enfants très gravement handicapés et leur famille. Les familles domiciliées à Berne ont la priorité.</t>
  </si>
  <si>
    <t>Gotthelfverein und Verein für Familienschutz der Ämter Aarberg und Erlach und angrenzenden Gemeinden</t>
  </si>
  <si>
    <t>Kinder, Jugendliche, Familien, welche sich in einem finanziellen Engpass befinden</t>
  </si>
  <si>
    <t>Emil und Beatrice Gürtler-Schnyder von Wartensee Stiftung</t>
  </si>
  <si>
    <t>BE, AG, SO</t>
  </si>
  <si>
    <t>Kinder, Krankheit, Behinderung</t>
  </si>
  <si>
    <t>Fondation Lord Michelham of Hellingly</t>
  </si>
  <si>
    <t>Stiftung Lore Sandoz-Peter</t>
  </si>
  <si>
    <t>Leistung von gemeinnützigen und wohltätigen Unterstützungsbeiträgen an Bedürftigte mit Wohnsitz in Biel sowie die Unterstützung der Armen- und Krankenpflege der Gemeinde Biel</t>
  </si>
  <si>
    <t>Max Ochsner-Stiftung</t>
  </si>
  <si>
    <t>Bernischer Pestalozzi-Fonds</t>
  </si>
  <si>
    <t>Orthodoxe philanthropische Stiftung</t>
  </si>
  <si>
    <t>Stiftung Pro Aegrotis</t>
  </si>
  <si>
    <t>soll der Landwirtschaft dienen, insbesondere der Entschuldung, Darlehenshilfe</t>
  </si>
  <si>
    <t>Für Menschen mit einer Behinderung, die in einer Notlage sind. Grundsätzlich keine Einschränkungen</t>
  </si>
  <si>
    <t>Pour les personnes handicapées qui se trouvent en difficulté. Par principe, pas de restriction.</t>
  </si>
  <si>
    <t>contributions financières aux enfants et adolescents malades ou handicapés ou à leurs répondants</t>
  </si>
  <si>
    <t>Ziegler Fonds</t>
  </si>
  <si>
    <t>PI HS</t>
  </si>
  <si>
    <t>Der BärnerJugendTag vergibt Ausbildungsbeiträge an junge Erwachsene unter 25 Jahren. Bei der Verwendung der Beiträge wirken die Jugendlichen aktiv mit.</t>
  </si>
  <si>
    <t>Beiträge an Kinder schweizerischer Nationalität, für welche infolge geistiger, psychischer oder körperlicher Invalidität, Krankheit oder Unfall besondere ärztlich oder heilpädagogisch allgemein anerkannte Auslagen entstehen,... Dabei sind in erster Linie die Bewohner der Berggemeinden zu berücksichtigen.</t>
  </si>
  <si>
    <t>Comedia Schweiz</t>
  </si>
  <si>
    <t>Sylvia und Oskar Sieber-Stiftung</t>
  </si>
  <si>
    <t>ZH,TH, SH, AG, SG, SZ</t>
  </si>
  <si>
    <t>Stiftung der Schweiz. Gemeinnützigen Gesellschaft. Für in Not geratene Kinder und Mütter. Schweiz oder Aufenthaltsbew. C.</t>
  </si>
  <si>
    <t>Stiftung der Schweiz. Gemeinnützigen Gesellschaft. Alle Behinderungen, Alter bis 26 Jahre in der CH. Keine Beiträge an Ferien im Ausland.</t>
  </si>
  <si>
    <t>Förderung der gesellschaftlichen Eingliederung behinderter und sozial benachteiligter Menschen durch Unterstützung ihrer beruflichen und persönlichen Weiterbildung.</t>
  </si>
  <si>
    <t>Unterstützung in der neuen Lebensphase der Elternschaft</t>
  </si>
  <si>
    <t>Stiftung Mütterhilfe</t>
  </si>
  <si>
    <t>Hilft Menschen, die zur Behandlung einer Krankheit, Behebung von Unfallfolgen, Verbesserung ihres Gesundheitszustandes oder für die Pflege zu Hause zusätzlicher, finanzieller Hilfe bedürfen. Keine Beiträge an Zahnbehandlung, Wohn-, Umzugs-, oder Ausbildungskosten.</t>
  </si>
  <si>
    <t>ASRIM</t>
  </si>
  <si>
    <t>Association de la Suisse Romande et italienne contre les Myopathies</t>
  </si>
  <si>
    <t>BE nur Kst Bienne</t>
  </si>
  <si>
    <t>maladies neuromusculaires</t>
  </si>
  <si>
    <t>Behinderung: Autismus. Ferien, Therapie, Einzelhilfe.</t>
  </si>
  <si>
    <t>Touring Club der Schweiz</t>
  </si>
  <si>
    <t>Alle Behinderungen - Beitrag an behinderungsbed. notwendige Autoanschaffung. Je nach Sektion unterschiedliche Leistungen. Einzelne Sektionen geben keine Beiträge.</t>
  </si>
  <si>
    <t>i.ag</t>
  </si>
  <si>
    <t>i.be</t>
  </si>
  <si>
    <t>i.bl</t>
  </si>
  <si>
    <t>i.zz</t>
  </si>
  <si>
    <t>i.fr</t>
  </si>
  <si>
    <t>i.ge</t>
  </si>
  <si>
    <t>i.gl</t>
  </si>
  <si>
    <t>i.gr</t>
  </si>
  <si>
    <t>i.ju</t>
  </si>
  <si>
    <t>i.lu</t>
  </si>
  <si>
    <t>i.ne</t>
  </si>
  <si>
    <t>i.sg</t>
  </si>
  <si>
    <t>i.so</t>
  </si>
  <si>
    <t>i.tg</t>
  </si>
  <si>
    <t>i.ti</t>
  </si>
  <si>
    <t>i.ur</t>
  </si>
  <si>
    <t>i.vd</t>
  </si>
  <si>
    <t>i.zh</t>
  </si>
  <si>
    <t>Liste des sources de financement internes et externes (fonds, fondations, etc.)</t>
    <phoneticPr fontId="4" type="noConversion"/>
  </si>
  <si>
    <t>Suchname
Nom usuel</t>
  </si>
  <si>
    <t>Korrekte Bezeichnung
Nom entier</t>
  </si>
  <si>
    <t>Tätigkeits-
gebiet
CH/Kantone
Champ d'activité (CH ou cantons)</t>
  </si>
  <si>
    <t>Interne/
Externe</t>
  </si>
  <si>
    <t>Kosten-
stelle
(BS)
section de frais</t>
  </si>
  <si>
    <t>Remarques f</t>
  </si>
  <si>
    <t>Erfasst durch PI-Stelle:
Saisi par quel service PI</t>
  </si>
  <si>
    <t>Genetische Erkrankungen, seltene Erkrankungen.</t>
  </si>
  <si>
    <t>Bank</t>
  </si>
  <si>
    <t>IBAN</t>
  </si>
  <si>
    <t>Konto-Nr.</t>
  </si>
  <si>
    <t>Vertrags-Nr.</t>
  </si>
  <si>
    <t>FLB-Kanton AG</t>
  </si>
  <si>
    <t>FLB-Kanton BE</t>
  </si>
  <si>
    <t>FLB-Kanton BL</t>
  </si>
  <si>
    <t>FLB-Kanton BS</t>
  </si>
  <si>
    <t>PAH-Canton FR</t>
  </si>
  <si>
    <t>PAH-Canton GE</t>
  </si>
  <si>
    <t>FLB-Kanton GL</t>
  </si>
  <si>
    <t>FLB-Kanton GR</t>
  </si>
  <si>
    <t>PAH-Canton JU</t>
  </si>
  <si>
    <t>FLB-Kanton LU/NW/OW</t>
  </si>
  <si>
    <t>PAH-Canton NE</t>
  </si>
  <si>
    <t>FLB-Kanton SO</t>
  </si>
  <si>
    <t>PAH-Cantone TI</t>
  </si>
  <si>
    <t>FLB-Kanton UR/SZ/ZG</t>
  </si>
  <si>
    <t>PAH-Canton VD</t>
  </si>
  <si>
    <t>FLB-Kanton ZH</t>
  </si>
  <si>
    <t>FLB-Schweiz</t>
  </si>
  <si>
    <t>Schweizerische FLB-Stelle</t>
  </si>
  <si>
    <t>UBS AG, 3000 Bern 77</t>
  </si>
  <si>
    <t>CH890026126132000100E</t>
  </si>
  <si>
    <t>261-320001.00E</t>
  </si>
  <si>
    <t>261-320001</t>
  </si>
  <si>
    <t>CH650026126132000400V</t>
  </si>
  <si>
    <t>261-320004.00V</t>
  </si>
  <si>
    <t>261-320004</t>
  </si>
  <si>
    <t>CH600026126132000500F</t>
  </si>
  <si>
    <t>261-320005.00F</t>
  </si>
  <si>
    <t>261-320005</t>
  </si>
  <si>
    <t>CH050026126132000600Q</t>
  </si>
  <si>
    <t>261-320006.00Q</t>
  </si>
  <si>
    <t>261-320006</t>
  </si>
  <si>
    <t>CH640026126132000700M</t>
  </si>
  <si>
    <t>261-320007.00M</t>
  </si>
  <si>
    <t>261-320007</t>
  </si>
  <si>
    <t>CH530026126132000800H</t>
  </si>
  <si>
    <t>261-320008.00H</t>
  </si>
  <si>
    <t>261-320008</t>
  </si>
  <si>
    <t>CH470026126132000900J</t>
  </si>
  <si>
    <t>261-320009.00J</t>
  </si>
  <si>
    <t>261-320009</t>
  </si>
  <si>
    <t>CH470026126132001000A</t>
  </si>
  <si>
    <t>261-320010.00A</t>
  </si>
  <si>
    <t>261-320010</t>
  </si>
  <si>
    <t>CH140026126132001100D</t>
  </si>
  <si>
    <t>261-320011.00D</t>
  </si>
  <si>
    <t>261-320011</t>
  </si>
  <si>
    <t>CH340026126132001200W</t>
  </si>
  <si>
    <t>261-320012.00W</t>
  </si>
  <si>
    <t>261-320012</t>
  </si>
  <si>
    <t>CH830026126132001300E</t>
  </si>
  <si>
    <t>261-320013.00E</t>
  </si>
  <si>
    <t>261-320013</t>
  </si>
  <si>
    <t>CH590026126132001600V</t>
  </si>
  <si>
    <t>261-320016.00V</t>
  </si>
  <si>
    <t>261-320016</t>
  </si>
  <si>
    <t>CH960026126132001800Q</t>
  </si>
  <si>
    <t>261-320018.00Q</t>
  </si>
  <si>
    <t>261-320018</t>
  </si>
  <si>
    <t>CH360026126132002000L</t>
  </si>
  <si>
    <t>261-320020.00L</t>
  </si>
  <si>
    <t>261-320020</t>
  </si>
  <si>
    <t>CH730026126132002100P</t>
  </si>
  <si>
    <t>261-320021.00P</t>
  </si>
  <si>
    <t>261-320021</t>
  </si>
  <si>
    <t>CH410026126132002200A</t>
  </si>
  <si>
    <t>261-320022.00A</t>
  </si>
  <si>
    <t>261-320022</t>
  </si>
  <si>
    <t>CH080026126132002300D</t>
  </si>
  <si>
    <t>261-320023.00D</t>
  </si>
  <si>
    <t>261-320023</t>
  </si>
  <si>
    <t>CH650026126132002600R</t>
  </si>
  <si>
    <t>261-320026.00R</t>
  </si>
  <si>
    <t>261-320026</t>
  </si>
  <si>
    <t>CH480026126132002900F</t>
  </si>
  <si>
    <t>261-320029.00F</t>
  </si>
  <si>
    <t>261-320029</t>
  </si>
  <si>
    <t>i.bs</t>
  </si>
  <si>
    <t>Albert von Tscharner-Stiftung</t>
  </si>
  <si>
    <t>Bündner Bürger. körperlich Behinderte, Suchtgeschädigte</t>
  </si>
  <si>
    <t>Boner Stiftung</t>
  </si>
  <si>
    <t>Boner Stiftung für Kunst und Kultur</t>
  </si>
  <si>
    <t>Nur für Krebspatienten</t>
  </si>
  <si>
    <t>Bündner Unterstützungs-Gesellschaft</t>
  </si>
  <si>
    <t>Bedürftige, vornehmlich Bündner</t>
  </si>
  <si>
    <t>Christian Heimgartner-Stiftung</t>
  </si>
  <si>
    <t>Unterstützung von Jugendlichen in Ausbildung aus bedürftigen Familien bis zur Vollendung ihrer beruflichen Ausbildung (Erstausbildung)</t>
  </si>
  <si>
    <t>Dr. med. Albert Coray-Stiftung</t>
  </si>
  <si>
    <t>Dr. Stephan à Porta-Stiftung</t>
  </si>
  <si>
    <t>Unterstützung von wohltätigen und gemeinnützigen Institutionen</t>
  </si>
  <si>
    <t>Gewähren Darlehen; auch für Schulden</t>
  </si>
  <si>
    <t>Angehörige der evang. Landeskirche</t>
  </si>
  <si>
    <t>Fanny Häuptli Stiftung</t>
  </si>
  <si>
    <t>Unterstützt bedürftigte Militärpatienten</t>
  </si>
  <si>
    <t>Gemeinnützige Stiftung Mundaun</t>
  </si>
  <si>
    <t>Gertrud Rüegg-Stiftung</t>
  </si>
  <si>
    <t>Unterstützung für Mensch in einer Notsituation während der ersten Ausbildung in der Schweiz. Beiträge für Zweitausbildungen werden nur in Ausnahmefällen gewährt.</t>
  </si>
  <si>
    <t>H. Schwendener Stiftung</t>
  </si>
  <si>
    <t>Nur für Ausbildungen für reformierte Bündner</t>
  </si>
  <si>
    <t>Hilfsverein für psychisch kranke Menschen</t>
  </si>
  <si>
    <t>Nur für psychisch Kranke</t>
  </si>
  <si>
    <t>Katholischer Frauenbund GR</t>
  </si>
  <si>
    <t>Einmalige Unterstützung bei gesundheitlichen und familiären Engpässen</t>
  </si>
  <si>
    <t>Kurt Fontheim-Stiftung</t>
  </si>
  <si>
    <t>Förderung der Ausbilung junger Menschen durch Gewähr von Stipendien.</t>
  </si>
  <si>
    <t>Lilli-Gademann-Bircher-Stiftung</t>
  </si>
  <si>
    <t>Unterstützung von Institutionen im erzieherischen, therapeutischen und bildnerischen Bereich</t>
  </si>
  <si>
    <t>Margarite Bucher-Stiftung</t>
  </si>
  <si>
    <t>Unterstützung von wohltätigen Institutionen</t>
  </si>
  <si>
    <t>Martin &amp; Agnes Bolle Stiftung</t>
  </si>
  <si>
    <t>Nachlass U. Bruderer-Schwendener</t>
  </si>
  <si>
    <t>Finanzierung nur von konkreten Projekten für körperlich oder geistig behinderte Kinder und Jugendliche, so auch für Aus- und Weiterbildungen</t>
  </si>
  <si>
    <t>Padella-Stiftung</t>
  </si>
  <si>
    <t>Unterstützungsbeiträge an Einzelpersonen in Notsituationen</t>
  </si>
  <si>
    <t>Pflegekinderaktion GR</t>
  </si>
  <si>
    <t>Für Kinder in Pflege</t>
  </si>
  <si>
    <t>Nur Bündner</t>
  </si>
  <si>
    <t>Stiftung Casal Bernhard</t>
  </si>
  <si>
    <t>Stiftung Casty-Buchmann</t>
  </si>
  <si>
    <t>Nur ganz definierte Vergabungen</t>
  </si>
  <si>
    <t>Stiftung Dr. Hans und Lydia Brenn-Buri</t>
  </si>
  <si>
    <t>Für Parkinsonpatienten</t>
  </si>
  <si>
    <t>Stiftung für das behinderte Kind</t>
  </si>
  <si>
    <t>Stiftung Jacques Bischofberger</t>
  </si>
  <si>
    <t>Unterstützung und Förderung wohltätiger Institutionen</t>
  </si>
  <si>
    <t>Stiftung Mano</t>
  </si>
  <si>
    <t>Stiftung Sanitas Davos</t>
  </si>
  <si>
    <t>Stiftung Valentin Malamoud</t>
  </si>
  <si>
    <t>Stiftung Ernst und Reta Lienhard-Hunger</t>
  </si>
  <si>
    <t>Für Einzelpers. und Familien. Stiftung ist im christl. Sinne tätig, weshalb die Gesuche über die Landeskirchen behandelt werden.</t>
  </si>
  <si>
    <t>Walter F. Blüchert Stiftung</t>
  </si>
  <si>
    <t xml:space="preserve">Ausschliesslich und direkte Unterstützung von minderbemittelten Einzelpers. auch in Alters- und Pflegeheimen, die infolge ihres körpelichen oder geistigen Zustandes oder ihrer wirtschaftlichen Not dringend der Hilfe bedürfen. </t>
  </si>
  <si>
    <t>Christian Schmid Fonds</t>
  </si>
  <si>
    <t>Auszahlungen an Unbemittelte für Gesundheitskuren, welche nicht von der Krankenkasse übernommen werden.</t>
  </si>
  <si>
    <t>Ellionor von Ordòdy-König Stiftung</t>
  </si>
  <si>
    <t>Förderung und Unterstützung von Initiativen zugunsten der Familie. Im Rahmen dieses Zwecks verfolgt die Stiftung verschiedene Tätigkeiten mit dem Ziele, die Ausbildung der Eltern in ihrer Erzieherrolle zu verbessern.</t>
  </si>
  <si>
    <t>Internationale Stiftung der Familie</t>
  </si>
  <si>
    <t>Kurt Abraham-Stiftung</t>
  </si>
  <si>
    <t>Hilfe an Körperbehinderte in der Ostschweiz. Der Zweck der Stiftung besteht im besonderen in der Unterstützung mittelloser Patienten der Gebiete Orthopädie und Querschnittlähmung, von geistig Behinderten.</t>
  </si>
  <si>
    <t>Alle Behinderungen. Eher kleinere Beiträge. Auch Autoanschaffung.</t>
  </si>
  <si>
    <t>Stiftung Schwyzer hälfed Schwyzer</t>
  </si>
  <si>
    <t>Bersinger Stiftung</t>
  </si>
  <si>
    <t xml:space="preserve">Bersinger Stiftung </t>
  </si>
  <si>
    <t>SG-APP</t>
  </si>
  <si>
    <t>von der Frauenzentrale des Kantons St. Gallen verwaltet</t>
  </si>
  <si>
    <t>vom St. Galler Tagblatt jährliche Sammelaktion auf Weihnachten hin</t>
  </si>
  <si>
    <t>Stiftung OPOS zugunsten von Wahrnehmungsbehinderten</t>
  </si>
  <si>
    <t>Steiger-Stiftung</t>
  </si>
  <si>
    <t>SG,AI,AR,GR,TG</t>
  </si>
  <si>
    <t>SG,AI,AR</t>
  </si>
  <si>
    <t>Fondazione filatropica Danilo e Luca Fossati</t>
  </si>
  <si>
    <t>PITI</t>
  </si>
  <si>
    <t>a favore di persone svantaggiate in ragione di condizione fisiche, psichiche, economiche</t>
  </si>
  <si>
    <t>Fondazione Dott. Andrea Solari</t>
  </si>
  <si>
    <t xml:space="preserve">residenti in Ticino, per alleviare la sofferenza delle persone </t>
  </si>
  <si>
    <t>Lega ticinese per la lotta contro il reumatismo</t>
  </si>
  <si>
    <t>sussidi per evtl. Mezzi ausiliari, scarpe ortopediche, cure termali, corsi ginnastica.</t>
  </si>
  <si>
    <t>Fondazione A+E+M Strozzi</t>
  </si>
  <si>
    <t xml:space="preserve">Fondo Loris </t>
  </si>
  <si>
    <t>persone bisognose o disabili residenti in Ticino</t>
  </si>
  <si>
    <t>Fondazione Nene</t>
  </si>
  <si>
    <t>PI TI</t>
  </si>
  <si>
    <t>aver esaurito gli aiuti degli enti pubblici</t>
  </si>
  <si>
    <t xml:space="preserve">Familienfonds </t>
  </si>
  <si>
    <t>Familienfonds der Pro Infirmis Aargau</t>
  </si>
  <si>
    <t>Unterstützung und Koordination aller Bestrebungen und Projekte zur gesellschaftlichen und  beruflichen Integration v. Menschein mit einer psychischen Krankheit oder Behinderung</t>
  </si>
  <si>
    <t>Diakonie-Rappen</t>
  </si>
  <si>
    <t>Unterstützung in Notsituationen</t>
  </si>
  <si>
    <t>Graber-Brack Stiftung</t>
  </si>
  <si>
    <t>Soziale Stiftung nur für Bezirk Aarau</t>
  </si>
  <si>
    <t>Stiftung "Hilfe für Mutter und Kind"</t>
  </si>
  <si>
    <t>Kappeler Stiftung</t>
  </si>
  <si>
    <t>Unterstützung von körperlich und geistig Behinderten im Bezirk Baden</t>
  </si>
  <si>
    <t>Säuberli-Kühn Stiftung</t>
  </si>
  <si>
    <t>www.behinderteskind.ch. Förderung und Unterstützung aller Art im Interesse und zum Nutzen von geistig und organisch behinderten Kindern in der CH</t>
  </si>
  <si>
    <t>Herzog-Theler Stiftung</t>
  </si>
  <si>
    <t>LU</t>
  </si>
  <si>
    <t>Für bedürftige Kinder im Kanton Luzern</t>
  </si>
  <si>
    <t>Maria Benes Fonds</t>
  </si>
  <si>
    <t>Stiftung Humanitas</t>
  </si>
  <si>
    <t>Roman-Fischer-Stiftung</t>
  </si>
  <si>
    <t>Vinzenz von Paul Stiftung</t>
  </si>
  <si>
    <t>OW</t>
  </si>
  <si>
    <t>Rasche Hilfe bei Notlagen vielfältiger Art</t>
  </si>
  <si>
    <t>Kolping Stiftung</t>
  </si>
  <si>
    <t>Einzelhilfe bei sozialen Härtefällen</t>
  </si>
  <si>
    <t>Plussport Behindertensport</t>
  </si>
  <si>
    <t>Beiträge an Sporthilfsmittel und sportl. Aktivitäten</t>
  </si>
  <si>
    <t>Stiftung SSBL</t>
  </si>
  <si>
    <t>Für Menschen mit Behinderung, die in dieser Institution leben</t>
  </si>
  <si>
    <t>Für Einzelpersonen und Familien in schwierigen Situationen</t>
  </si>
  <si>
    <t>Patenschaften BS</t>
  </si>
  <si>
    <t>BS</t>
  </si>
  <si>
    <t>Fonds Stiftung Mosaik</t>
  </si>
  <si>
    <t>Theodor und Bernhard Dreifuss-Stiftung</t>
  </si>
  <si>
    <t>Bei BE nur 163</t>
  </si>
  <si>
    <t>Sunnesyte, Stiftung</t>
  </si>
  <si>
    <t>Förderung körperbehinderter Hochbegabter, Stiftung zur</t>
  </si>
  <si>
    <t>Für Kranke und Behinderte.</t>
  </si>
  <si>
    <t>SSBL, Stiftung</t>
  </si>
  <si>
    <t>Tierspital Bern</t>
  </si>
  <si>
    <t>160/165</t>
  </si>
  <si>
    <t>Katzenhilfe Bern, Verein</t>
  </si>
  <si>
    <t>Schweizer Tierschutz STS</t>
  </si>
  <si>
    <t>Tierschutz, Schweizer, STS</t>
  </si>
  <si>
    <t xml:space="preserve">Für Familien (mindestens 2 Generationen im gleichen Haushalt, eine davon minderjährig oder in Ausbildung). </t>
  </si>
  <si>
    <t>Brennwald-Schmid Fonds, Emil</t>
  </si>
  <si>
    <t>Familienhilfe Bern, Stiftung</t>
  </si>
  <si>
    <t>Ganz-Murkowsky-Fonds, Ella</t>
  </si>
  <si>
    <t>Hilfsbund, Bernischer</t>
  </si>
  <si>
    <t>Bernischer Hilfsbund zur Bekämpfung der extrathorakalen Tuberkulose</t>
  </si>
  <si>
    <t xml:space="preserve">Kirchliche Liebestätigkeit, Stiftung für </t>
  </si>
  <si>
    <t>Stiftung für kirchliche Liebestätigkeit</t>
  </si>
  <si>
    <t>Unterstützung aller Bauern (mit Vorteil Mitglied der LOBAG), die in einer Notlage sind. Starthilfe auch möglich. Bauer muss das Gesuch immer selber stellen.</t>
  </si>
  <si>
    <t>Pestalozzi Fonds, Bernischer</t>
  </si>
  <si>
    <t>Einreichen via KGS Bern (Antrag KGL). Alle Behinderungen, ohne Alterseinschränkung</t>
  </si>
  <si>
    <t xml:space="preserve">Stiftung Suzanne und Ernst Zingg </t>
  </si>
  <si>
    <t>Bebié Stiftung</t>
  </si>
  <si>
    <t>zh. Fischer Recht/Law Rechtsanwalt, Casinoplatz 8, 3011 Bern.Unterstützung von mittellosen, bedürftigen Menschen in der Stadt Bern</t>
  </si>
  <si>
    <t>Paulz-Stiftung</t>
  </si>
  <si>
    <t>Hilfeleistung eher in der Ausrichtung einmaliger Beiträge (z.B. für aussergewöhnliche Aufwendungen) als in monatlichen bzw. dauernden Unterstützungen für über 60 Jährige.</t>
  </si>
  <si>
    <t>Pro Senectute</t>
  </si>
  <si>
    <t>Pro Senectute, Individuelle Finanzhilfe</t>
  </si>
  <si>
    <t>Bundesmittel für Bezüger/innen von AHV-Leistungen. Auch für Personen, die die AHV vorbezogen haben (aktuell 62/63 Jahre). Sich bei der kantonalen PS-Organisation melden.</t>
  </si>
  <si>
    <t xml:space="preserve">Associazione Volontarie Vincenziane </t>
  </si>
  <si>
    <t>Ogni persone in situazione di sofferenza.</t>
  </si>
  <si>
    <t>Fondazione Elia Galvanone</t>
  </si>
  <si>
    <t>Fondazione Lorenzo e Elsa Cattori e Stuern</t>
  </si>
  <si>
    <t>Fondazione Erich e Clara Spielhagen</t>
  </si>
  <si>
    <t>Operare in favore di enti assistenziali e di persone bisognose domiciliati nel Cantone Ticino</t>
  </si>
  <si>
    <t>Loris, fondo</t>
  </si>
  <si>
    <t>UR SZ ZG</t>
  </si>
  <si>
    <t>Weihnachtsaktion Luzerner Zeitung</t>
  </si>
  <si>
    <t>LU OW NW
UR SZ ZG</t>
  </si>
  <si>
    <t>SZ</t>
  </si>
  <si>
    <t>Dätwlyer Stiftung</t>
  </si>
  <si>
    <t>Fonds Frauen in Not der Frauenzentrale Zug</t>
  </si>
  <si>
    <t>ZG</t>
  </si>
  <si>
    <r>
      <t xml:space="preserve">Patenschaftsfonds </t>
    </r>
    <r>
      <rPr>
        <sz val="10"/>
        <rFont val="Lucida Sans"/>
        <family val="2"/>
      </rPr>
      <t>UR SZ ZG</t>
    </r>
  </si>
  <si>
    <t>Unterstützung von psychich kranken, körperlich und geistig behinderten Menschen.</t>
  </si>
  <si>
    <t>Carl und Elise Elsener-Gut Stiftung</t>
  </si>
  <si>
    <t>Pro Juventute Kanton</t>
  </si>
  <si>
    <t>Pro Juventute Schweiz, ZLWWW</t>
  </si>
  <si>
    <t>Pro Juventute Schweiz, Zusatzleistungen an Witwer, Witwer und Waisen (ZLWWW)</t>
  </si>
  <si>
    <t>Aubry-Kappeler-Stiftung, Louise</t>
  </si>
  <si>
    <t>Louise Aubry-Kappeler-Stiftung</t>
  </si>
  <si>
    <t>BAZ hilft Not lindern</t>
  </si>
  <si>
    <t>Basler Zeitung hilft Not lindern</t>
  </si>
  <si>
    <t>Barell-Stiftung, C.</t>
  </si>
  <si>
    <t>C. Barell-Stiftung</t>
  </si>
  <si>
    <t>Baumann Stiftung, Stefanie und Wolfgang</t>
  </si>
  <si>
    <t>Stefanie und Wolfgang Baumann Stiftung</t>
  </si>
  <si>
    <t>Bloch-Hauser-Stiftung, Felix</t>
  </si>
  <si>
    <t>Felix Bloch-Hauser-Stiftung</t>
  </si>
  <si>
    <t>Büttner-Stiftung, Franz und Verena</t>
  </si>
  <si>
    <t>Franz und Verena Büttner-Stiftung</t>
  </si>
  <si>
    <t>Bezweckt die Unterstützung von Schwergeschädigten</t>
  </si>
  <si>
    <t>Hertner-Strasser Stiftung, Wilhelm und Jda</t>
  </si>
  <si>
    <t>Jenni-Stiftung, Paul Josef</t>
  </si>
  <si>
    <t>Paul Josef Jenni-Stiftung</t>
  </si>
  <si>
    <t>BS, BL</t>
  </si>
  <si>
    <t>Kinder im Schatten, Verein</t>
  </si>
  <si>
    <t>Verein Kinder im Schatten</t>
  </si>
  <si>
    <t>Kommission zur Mitfinanzierung von Erziehungshilfen, ggg Basel</t>
  </si>
  <si>
    <t>Kunigunde + Heinrich Stiftung</t>
  </si>
  <si>
    <t>Milchsuppe-Stiftung</t>
  </si>
  <si>
    <t>Morath-Stiftung, Catherine und Harry</t>
  </si>
  <si>
    <t>Catherine+Harry Morath-Stiftung</t>
  </si>
  <si>
    <t>Ronus-Schaufenbühl Stiftung, Peter und Johanna</t>
  </si>
  <si>
    <t>Finanzielle Unterstützung von notleidenden alleinerziehenden Müttern mit vorschulpflichtigen, schulpflichtigen oder sich in Ausbildung befindlichen Kindern.</t>
  </si>
  <si>
    <t>Rosenburger-Stiftung, Alphons</t>
  </si>
  <si>
    <t>Alphons Rosenburger-Stiftung</t>
  </si>
  <si>
    <t>Rotary Club</t>
  </si>
  <si>
    <t>Stiftung für cerebral Gelähmte Basel</t>
  </si>
  <si>
    <t>Stiftung für kranke Kinder in Basel</t>
  </si>
  <si>
    <t>Kranken Kindern, wohnhaft in Basel und Umgebung, zur Heilung zu verhelfen und ihnen ärztliche Hilfe und leibliche und geistige Pflege zu gewähren.</t>
  </si>
  <si>
    <t>Stiftung Horizonte, Basel</t>
  </si>
  <si>
    <t>Förderung der sozialen Wohnungsvermittlung, Stiftung zur</t>
  </si>
  <si>
    <t>Stiftung zur Förderung der sozialen Wohnungsvermittlung</t>
  </si>
  <si>
    <t>UKBB</t>
  </si>
  <si>
    <t>Universitäts-Kinderspital beider Basel</t>
  </si>
  <si>
    <t xml:space="preserve">zmittsdrin, Verein </t>
  </si>
  <si>
    <t>Verein zmittsdrin</t>
  </si>
  <si>
    <t>Wittmann-Spiess-Stiftung, Alice und Walter</t>
  </si>
  <si>
    <t>Alice und Walter Wittmann-Spiess-Stiftung</t>
  </si>
  <si>
    <t>Drei-König-Fonds</t>
  </si>
  <si>
    <t>Schaub-Fonds, Emma</t>
  </si>
  <si>
    <t>Emma Schaub-Fonds</t>
  </si>
  <si>
    <t>Zonta Club</t>
  </si>
  <si>
    <t>PI FR</t>
  </si>
  <si>
    <t>Nobert Gschwend-Fonds</t>
  </si>
  <si>
    <t>für Rheumapatienten Hilfsmittel, ergotherapeutische Massnahmen, Therapien, Erholungsurlaub, Transporthilfe</t>
  </si>
  <si>
    <t>Gschwend-Fonds, Norbert</t>
  </si>
  <si>
    <t>Fonds Mimosa, Croix-Rouge</t>
  </si>
  <si>
    <t>Fondation Rose-Lorétan-Pasquier</t>
  </si>
  <si>
    <t>PIFR</t>
  </si>
  <si>
    <t>personnes domiciliées à La Tour-de-Trême, Le Pâquier, Gruyère, Enney, Villars-sous-Mont, Estavannens, Grandvillard, Lessoc, Neirivue, Albeuve, Montbovon</t>
  </si>
  <si>
    <t>Fondation Joseph Pasquier</t>
  </si>
  <si>
    <t>enfants (parfois adultes) originaires de la Gruyère, pour études, formation, loisirs</t>
  </si>
  <si>
    <t>Fondation Willy Tissot</t>
  </si>
  <si>
    <t>Fondation Duvillard</t>
  </si>
  <si>
    <t>Conférences de St-Vincent de Paul</t>
  </si>
  <si>
    <t>Solidaritätsfonds für Mutter und Kind, Schweizerischer Katholischer Fraubenbund</t>
  </si>
  <si>
    <t>Hilfe für Mütter, die durch die Geburt eines Kindes in finanzielle Bedrängnis geraten. Spez. Formular ausfüllen.</t>
  </si>
  <si>
    <t>Fondation Giovanni et Mariora Gialdini</t>
  </si>
  <si>
    <t>Duvillard, fondation</t>
  </si>
  <si>
    <t>Appuis aux Ainés, association</t>
  </si>
  <si>
    <t>Association Appuis aux Ainés</t>
  </si>
  <si>
    <t>personnes de plus de 60 ans ou en préretraite, suisse ou permis C, revenus modestes</t>
  </si>
  <si>
    <t>Barbour, fondation</t>
  </si>
  <si>
    <t>Fondation Barbour</t>
  </si>
  <si>
    <t>aide pour les personnes de conditions modestes, formation pour les jeunes</t>
  </si>
  <si>
    <t>Fondation Berthe Bonna-Rapin</t>
  </si>
  <si>
    <t>Fondation Dr Renée Girod</t>
  </si>
  <si>
    <t>Fondation genevoise de désendettement</t>
  </si>
  <si>
    <t>pour tout rhumatisant aux revenus modestes</t>
  </si>
  <si>
    <t>Fondation Hans Wilsdorf</t>
  </si>
  <si>
    <t>aides multiples</t>
  </si>
  <si>
    <t>Fondation Paul Poletti</t>
  </si>
  <si>
    <t>pour les enfants</t>
  </si>
  <si>
    <t>Service social de la Ville de Genève</t>
  </si>
  <si>
    <t>Gemeinnützige Gesellschaft, Schweizerische</t>
  </si>
  <si>
    <t>Schweizerische Gemeinnützige Gesellschaft</t>
  </si>
  <si>
    <t>Gemeinnützige Gesellschaft, kantonale Organisation</t>
  </si>
  <si>
    <t>Kantonal unterschiedliche Leistungen, zum Teil sogar nach Bezirk</t>
  </si>
  <si>
    <t>Buchmann-Kollbrunner-Stiftung</t>
  </si>
  <si>
    <t>Unterstützung von körperlich oder geistig behinderten Personen im Kanton Zürich</t>
  </si>
  <si>
    <t>Cassinelli-Vogel-Stiftung</t>
  </si>
  <si>
    <t>Einmalige Beiträge zur Überbrückung vorübergehender Notlage</t>
  </si>
  <si>
    <t>Huber-Graf und Billeter-Graf-Stiftung</t>
  </si>
  <si>
    <t>Fürsorge für blinde, taubstumme, behinderte und gebrechliche Personen mit Wohnsitz im Kt. Zürich</t>
  </si>
  <si>
    <t>Hülfsgesellschaft in Zürich</t>
  </si>
  <si>
    <t>In Notlage Geratene mit Wohnsitz im Kanton Zürich ohne Bezirk Winterthur</t>
  </si>
  <si>
    <t>Martha Bock Stiftung</t>
  </si>
  <si>
    <t>Max Wiederkehr-Stiftung</t>
  </si>
  <si>
    <t>August Weidmann Fürsorge-Stiftung</t>
  </si>
  <si>
    <t>Unterstützung an in Not geratene Menschen, in bescheidenen Verhältnissen lebende behinderte Jugendliche und Erwachsene</t>
  </si>
  <si>
    <t>Stiftung "Hülfsgesellschaft Winterthur"</t>
  </si>
  <si>
    <t>Geschwister Albert und Ida Beer Stiftung</t>
  </si>
  <si>
    <t>Anker Verein für Psychisch Kranke Aargau</t>
  </si>
  <si>
    <t>GE, VD, FR, NE, JU, BE, TI</t>
  </si>
  <si>
    <t>Stiftung SOS Beobachter</t>
  </si>
  <si>
    <t>Bernays-Richard Stiftung, Alfred und Gertrud</t>
  </si>
  <si>
    <t>Blüchert Stiftung, Walter F.</t>
  </si>
  <si>
    <t>Brändli-Stiftung, Walter, Ruedi und Emma</t>
  </si>
  <si>
    <t>Brenn-Buri, Stiftung, Dr. Hans und Lydia</t>
  </si>
  <si>
    <t>Bruderer-Schwendener, U., Nachlass</t>
  </si>
  <si>
    <t>Für komplizierte Fälle, die nicht mit FLB und externen Stiftungen gelöst werden können.</t>
  </si>
  <si>
    <t>Fonds für ausserordentliche Direkthilfe, HS</t>
  </si>
  <si>
    <t>Ausserordentliche Direkthilfe, Fonds für, HS</t>
  </si>
  <si>
    <t>Göhner-Stiftung, Ernst</t>
  </si>
  <si>
    <t>Ältere Behinderte, Fonds für</t>
  </si>
  <si>
    <t>Loisirs, fonds</t>
  </si>
  <si>
    <t>Audiolesi, fondo</t>
  </si>
  <si>
    <t>Bambini Cerebolesi, fondo</t>
  </si>
  <si>
    <t>Nessi, fondo</t>
  </si>
  <si>
    <t>Peretti, fondo</t>
  </si>
  <si>
    <t>Adultes, fonds</t>
  </si>
  <si>
    <t>Jérémie, fonds</t>
  </si>
  <si>
    <t>Jeunesse, fonds</t>
  </si>
  <si>
    <t>Prêts, fonds</t>
  </si>
  <si>
    <t>Accompagnement à domicile, fonds</t>
  </si>
  <si>
    <t>Hofstetter, fonds</t>
  </si>
  <si>
    <t xml:space="preserve">Rhumatisme, ligue jurassienne contre le </t>
  </si>
  <si>
    <t>C. und E. Caflisch Stiftung</t>
  </si>
  <si>
    <t>Meuron, fonds</t>
  </si>
  <si>
    <t>Scolarité spéciale, fonds</t>
  </si>
  <si>
    <t>à Porta-Stiftung, Dr. Stephan</t>
  </si>
  <si>
    <t>Bucher-Gossweiler-Stiftung, Anna und Paul</t>
  </si>
  <si>
    <t>Coray-Stiftung, Dr. med. Albert</t>
  </si>
  <si>
    <t>Beer Stiftung, Geschwister Albert und Ida</t>
  </si>
  <si>
    <t>Albisser-Stiftung, H.P.</t>
  </si>
  <si>
    <t>Weidmann Stiftung, August</t>
  </si>
  <si>
    <t>MpB, Fonds</t>
  </si>
  <si>
    <t>Regionale Krebsliga</t>
  </si>
  <si>
    <t>Burkhard-Stiftung, Marianne</t>
  </si>
  <si>
    <t>Caritas, Region</t>
  </si>
  <si>
    <t>Casty-Buchmann, Stiftung</t>
  </si>
  <si>
    <t>Cattori-Stuern, fondazioni, Lorenzo e Elsa</t>
  </si>
  <si>
    <t>Cerebral Gelähmte Basel, Stiftung für</t>
  </si>
  <si>
    <t>Heimgartner-Stiftung, Christian</t>
  </si>
  <si>
    <t>Schmid Fonds, Christian</t>
  </si>
  <si>
    <t>Das Leben meistern, Stiftung</t>
  </si>
  <si>
    <t>Denk an mich, Stiftung</t>
  </si>
  <si>
    <t>Désendettement, fondation genevoise de,</t>
  </si>
  <si>
    <t>Dreifuss-Stiftung, Theodor und Bernhard</t>
  </si>
  <si>
    <t>Elsener-Gut Stiftung, Carl und Elise</t>
  </si>
  <si>
    <t>Evangelische Bürgschaftsgenossenschaft</t>
  </si>
  <si>
    <t>Evangelischer Kirchenrat des Kantons GR</t>
  </si>
  <si>
    <t>Bündner evangelischer Waisenhilfsverein</t>
  </si>
  <si>
    <t>Stiftung Familienhilfe Bern</t>
  </si>
  <si>
    <t>Häuptli Stiftung, Fanny</t>
  </si>
  <si>
    <t>Galvanone, fondazione, Elia</t>
  </si>
  <si>
    <t>Solari, fondazione, Dott. Andrea</t>
  </si>
  <si>
    <t>Frauen in Not, Fonds, Frauenzentrale Zug</t>
  </si>
  <si>
    <t>Freibettenfond der verschiedenen Spitäler</t>
  </si>
  <si>
    <t xml:space="preserve">Fürsorgefonds Militärpatienten, des Bundes Schweizerischer </t>
  </si>
  <si>
    <t>Fürsorgefonds des Bundes Schweizerischer Militärpatienten</t>
  </si>
  <si>
    <t>Rüegg-Stiftung, Gertrud</t>
  </si>
  <si>
    <t>FR, GE, NE, JU, VD</t>
  </si>
  <si>
    <t>Gialdini, fondation, Giovanni et Mariora</t>
  </si>
  <si>
    <t>Girod, fondation, Dr. Renée</t>
  </si>
  <si>
    <t>Gürtler-Stiftung, Emil und Beatrice, Schnyder von Wartensee</t>
  </si>
  <si>
    <t>Wilhelm und Jda Hertner-Strasser Stiftung</t>
  </si>
  <si>
    <t>Hilfe für Mutter und Kind, Stiftung</t>
  </si>
  <si>
    <t>Stiftung Hören und Verstehen, pro audito</t>
  </si>
  <si>
    <t>Hören &amp; Verstehen, Stiftung, pro audito</t>
  </si>
  <si>
    <t>Hülfsgesellschaft Winterthur, Stiftung</t>
  </si>
  <si>
    <t>Ja zum Leben, Regionalstelle</t>
  </si>
  <si>
    <t>Kaiser-Stiftung, Giuseppe</t>
  </si>
  <si>
    <t>Katholischer Waisenunterstützungsverein GR</t>
  </si>
  <si>
    <t>Marian und Zofia Kirsch Stiftung</t>
  </si>
  <si>
    <t>kranke Kinder in Basel, Stiftung für</t>
  </si>
  <si>
    <t>Abraham-Stiftung, Kurt</t>
  </si>
  <si>
    <t>Fontheim-Stiftung, Kurt</t>
  </si>
  <si>
    <t>Gademann-Bircher-Stiftung, Lilli</t>
  </si>
  <si>
    <t>Lord Michelham of Hellingly, fondation</t>
  </si>
  <si>
    <t>Lorétan-Pasquier, fondation, Rose</t>
  </si>
  <si>
    <t>Luchsinger Haggenmacher-Stiftung, SGG</t>
  </si>
  <si>
    <t>Lungenliga, Kantonale Organisation</t>
  </si>
  <si>
    <t>Regional unterschiedliche Leistungen für die Zielgruppe.</t>
  </si>
  <si>
    <t>Malamoud, Stiftung, Valentin</t>
  </si>
  <si>
    <t>Bucher-Stiftung, Margarite</t>
  </si>
  <si>
    <t>Benes Fonds, Maria</t>
  </si>
  <si>
    <t>Bock Stiftung, Martha</t>
  </si>
  <si>
    <t xml:space="preserve">Bolle Stiftung, Martin und Agnes </t>
  </si>
  <si>
    <t>Wiederkehr-Stiftung, Max</t>
  </si>
  <si>
    <t>Ochsner-Stiftung, Max</t>
  </si>
  <si>
    <t>Misteli-Stiftung, Louise</t>
  </si>
  <si>
    <t>katholischer Frauenbund St. Gallen-Appenzell</t>
  </si>
  <si>
    <t>Ordòdy-König Stiftung, Ellionor</t>
  </si>
  <si>
    <t>REKA, Schweizer Reisekasse, Jubiläumsstiftung</t>
  </si>
  <si>
    <t>Renfer-Stiftung, Dr. Eugen</t>
  </si>
  <si>
    <t>Fischer-Stiftung, Roman</t>
  </si>
  <si>
    <t>Schmid Stiftung, Gisella G.</t>
  </si>
  <si>
    <t>Schwendener Stiftung, H.</t>
  </si>
  <si>
    <t>Schwyzer hälfed Schwyzer, Stiftung</t>
  </si>
  <si>
    <t>Sieber-Stiftung, Sylvia und Oskar</t>
  </si>
  <si>
    <t>SSSB, Stiftung für Selbst- und Sozialhilfe in der Landwirtschaft, insbesonder Berggebiete</t>
  </si>
  <si>
    <t>Bäuerlicher Solidaritätsfonds Bern, Stiftung</t>
  </si>
  <si>
    <t>Stiftung bäuerlicher Solidaritätsfonds Bern</t>
  </si>
  <si>
    <t>Autismus, Stiftung</t>
  </si>
  <si>
    <t>Lienhard-Hunger, Stiftung, Ernst und Reta</t>
  </si>
  <si>
    <t>das behinderte Kind, Stiftung für</t>
  </si>
  <si>
    <t>Kinder und Jugendliche, Stiftung für</t>
  </si>
  <si>
    <t>Volontarie Vincenziane, Associazione</t>
  </si>
  <si>
    <t>Von Tscharner-Stiftung, Albert</t>
  </si>
  <si>
    <t>Wigert-Stiftung, Irma</t>
  </si>
  <si>
    <t>Casal Bernard, Stiftung</t>
  </si>
  <si>
    <t>Krebsliga, regionale Organisation</t>
  </si>
  <si>
    <t>Reuma Ticino, Lega</t>
  </si>
  <si>
    <t>Fondation Téléthon</t>
  </si>
  <si>
    <t>notize i</t>
  </si>
  <si>
    <t>Vontobel Familienstiftung, Bank</t>
  </si>
  <si>
    <t>Familienstiftung Bank Vontobel</t>
  </si>
  <si>
    <t>Alle Behinderungen. Prioritär Muskelerkrankung. Unterstützung zu Themen Mobilität (Autoanschaffung) und Lebensfreude. Da nur sporadische Entscheidsitzungen stattfinden, wird das Gesuch in der Regel via FLB-Schweiz oder anderer interner Fonds HS vorfinanziert.</t>
  </si>
  <si>
    <t>SG,AI,AA</t>
  </si>
  <si>
    <t>FLB-Kanton SG/AI/AR</t>
  </si>
  <si>
    <t>FLB-Kanton TG/SH</t>
  </si>
  <si>
    <t>Patenschaften TG/SH</t>
  </si>
  <si>
    <t xml:space="preserve">GGG Kinder und Jugendliche, Fonds für </t>
  </si>
  <si>
    <t>Aiutare persone disabili e le loro famiglie in particolare bambini cerebolesi e strutture che operano in loro favore.</t>
  </si>
  <si>
    <t>Unterstützung bedürftiger, im Kanton Zürich wohnender Einzelpersonen</t>
  </si>
  <si>
    <t>Für bedürftige Familien im Kanton Luzern</t>
  </si>
  <si>
    <t>Bischofberger Stiftung, Jacques</t>
  </si>
  <si>
    <t>Unterstützung von im Kanton Zürich wohnhaften bedürftigen reformierten Betagten und Behinderten</t>
  </si>
  <si>
    <t>Beitrag an Institutionen, die sich mit Blinden, CP, Geistigbehinderten und verhaltensauffälligen Kindern befassen</t>
  </si>
  <si>
    <t xml:space="preserve">u.a. Unterstützung von sozialen Werken und notleidenden Personen im Kanton Graubünden </t>
  </si>
  <si>
    <t>Bonna-Rapin fondation, Berthe</t>
  </si>
  <si>
    <t>In erster Linie soll landwirtschaftliches Dienstpersonal unterstützt werden, das durch Alter, Krankheit, Invalidität oder sonstwie in der Erwerbsfähigkeit beschränkt ist, sowie frühere selbständige Landwirte, betagte und bedürftigte Kleinbauern und deren Familien, welche durch unverschuldete Ereignisse in Bedrängnis geraten sind.</t>
  </si>
  <si>
    <t>Alle Behinderungen. Sich an die zuständige Regionalstelle wenden. Regional unterschiedliche Direkthilfe-Leistungen. Einzelne Regionen leisten keine finanzielle Direkthilfe.</t>
  </si>
  <si>
    <t xml:space="preserve">Behinderungen: Cerebral, spina bifida, Muskeldystrophie. Nur, wenn 40% eigene PI Mittel eingesetzt werden. Autos max. Fr. 3000.- </t>
  </si>
  <si>
    <t>Unterstützung von kranken und pflegebedürftigen Kindern bei auswärtiger Hospitalisation</t>
  </si>
  <si>
    <t>Unterstützung von bedürftigen alten und/oder gebrechlichen Menschen; Unterstützung in der Erziehung von Not leidenden und bedürftigen Kindern; Förderung der Weiterbildung von jungen Leuten</t>
  </si>
  <si>
    <t>Evangelischer Waisenhilfsverein, Bündner</t>
  </si>
  <si>
    <t>Unterstützung bedrängter Familien mit Kind(ern), minderjährig oder in Ausbildung. Z.B. Überbrückung von Notsituationen (Erholungsaufent-halte, Familienferien, Spitex, Kinderbetreuung), Verbesserung der Lebensqualität (Waschmaschinen, Kinderbetten), Beiträge an Aus- oder Weiterbildungen, soweit Stipendien fehlen. Wenn es um behinderungsbedingte Auslagen geht, muss gut begründet sein, weshalb nicht PI finanzieren kann. Entscheidsitzungen alle 2 Monate; es ist wenig Geld vorhanden.</t>
  </si>
  <si>
    <t>Körper- und sinnesbehinderte Personen, welche nach objektiven Kriterien als begabt gelten. Nur Ausbildungskosten.</t>
  </si>
  <si>
    <t>Fossati fondazione filatropica, Danilo e Luca</t>
  </si>
  <si>
    <t>Alle Behinderungen. Diverse Fonds/Stiftungen. Nur für EL- oder Sozialhilfebezüger/innen. Da sonst zur Bedingung gestellt wird, dass Gemeinde/Kanton einen Steuererlass gewährt, bevor das bewilligte Gesuch ausbezahlt wird.</t>
  </si>
  <si>
    <t>Gotthelfverein, Ämter Aarberg und Erlach</t>
  </si>
  <si>
    <t>Unterstützung von Familien, Müttern oder Vätern und ihrer Kinder in Notsituatonen.</t>
  </si>
  <si>
    <t>Für Schwerhörige und Spätertaubte. Beiträge an Hörgeräte und Weiterbildung. Ebenfalls an Massnahmen zur Hebung der Versorgungsqualität Schwerhöriger mit Hörgeräten.</t>
  </si>
  <si>
    <t>Horizonte Stiftung, Basel</t>
  </si>
  <si>
    <t>Nur Region Winterthur. Unterstützung zur Linderung materieller Not oder zur Förderung der Ausbildung</t>
  </si>
  <si>
    <t>Humanitas Stiftung</t>
  </si>
  <si>
    <t>finanzielle Unterstützung von Schwangeren oder Müttern v. Neugeborenen</t>
  </si>
  <si>
    <t>Jugendtag, Bärner</t>
  </si>
  <si>
    <t>Für ausserordentliche Katzenhaltungskosten (z.B. Operation nach Unfall oder Erkrankung). Keine ordentlichen Kosten, wie Impfen, Kastration, Medikamente oder Futter. Die eigenen Gesuchsformulare dürfen verwendet werden. Es ist wenig Geld vorhanden.</t>
  </si>
  <si>
    <t>Ledermann Stiftung, Peter</t>
  </si>
  <si>
    <t>Personen im In- und Ausland, die durch Krankheit, Krieg, Naturkatastrophen, Unfall, Epidemien und dergleichen in finanzielle Not geraten sind. Keine Ausbildungsbeiträge.</t>
  </si>
  <si>
    <t>Unterstützung von bedürftigen behinderten und/oder notleidenden Menschen, Flüchtlingen, wohltätigen Institutionen oder Einzelpersonen in ihren Bemühungen zur Linderung sozialer oder gesundheitlicher Notlagen</t>
  </si>
  <si>
    <t>Mano Stiftung</t>
  </si>
  <si>
    <t>Unterstützung der Erziehung, Ausbildung und Weiterbildung von hilfsbedürftigen Menschen, insbesondere von Alleinerziehenden und ihren Kindern</t>
  </si>
  <si>
    <t>Mimosa fonds, Croix-Rouge</t>
  </si>
  <si>
    <t>Mundaun Stiftung, gemeinnützige</t>
  </si>
  <si>
    <t>Beiträge à Fonds perdu oder Darlehen für Einzelpers. oder Familien in Notlagen in finanzschwachen Gemeinden unter 200 Einwohner</t>
  </si>
  <si>
    <t>Mütter in Not, katholischer Frauenbund SG/AI/AR</t>
  </si>
  <si>
    <t>Mütterhilfe Stiftung</t>
  </si>
  <si>
    <t>Nene Fondazione</t>
  </si>
  <si>
    <t>Geistig behinderte, insbesondere Trisomie 21 und deren Familien</t>
  </si>
  <si>
    <t>Ostschweizer helfen Ostschweizern</t>
  </si>
  <si>
    <t>OHOm, Ostschweizer helfen Ostschweizern</t>
  </si>
  <si>
    <t>OPOS Stiftung, zugunsten von Wahrnehmungsbehinderten</t>
  </si>
  <si>
    <t>SG,AI,AR,GR, ZH,TG</t>
  </si>
  <si>
    <t>Die Stiftung bezweckt, Personen, die im Kanton St. Gallen oder in benachbarten Kantonen wohnen und die unverschuldet in Not geraten sind, mit angemessenen Unterstützungsbeiträgen beizustehen.</t>
  </si>
  <si>
    <t>Mit Rücksicht auf ihre Satzung und aufgrund ihrer beschränkten Mittel bearbeitet diese Stiftung nur Anträge von orthodoxen Christen mit Wohnsitz in der Schweiz.</t>
  </si>
  <si>
    <t>Pasquier fondation, Joseph</t>
  </si>
  <si>
    <t>Alle Behinderungen, für Menschen im CH-Berggebiet.</t>
  </si>
  <si>
    <t>Finanzierung von Schulung, Erziehung, Ausbildung, Anlehre, Berufslehre und Eingliederung sowie Beiträge an Untersuchungen, Beratungen und Therapie für physisch, psychisch oder geistig behinderte oder sozial benachteiligte Kinder und Jugendliche bis 25-jährig mit Wohnsitz im Kanton Bern.</t>
  </si>
  <si>
    <t>Poletti fondation, Paul</t>
  </si>
  <si>
    <t>Alle Behinderungen, für Post- und Swisscom Mitarbeitende und Pensionierte</t>
  </si>
  <si>
    <t>Pro Aegrotis Stiftung</t>
  </si>
  <si>
    <t>Alle Behinderungen, für Familien, Kinder und Jugendliche bis 20 Jahre (in Ausbildung bis 25)</t>
  </si>
  <si>
    <t>Personen mit Witwen-, Witwer- oder Waisenrente. Personen mit Behinderung und Hinterlassenenleistung via PI CH, Direkthilfe</t>
  </si>
  <si>
    <t>Quadri Stiftung, Franco, Marianne, Cristina und Gianni</t>
  </si>
  <si>
    <t>Beiträge an hilfsbedürftige EpileptikerInnen</t>
  </si>
  <si>
    <t>Sandoz-Peter Stiftung, Lore</t>
  </si>
  <si>
    <t>Sanitas Stiftung, Davos</t>
  </si>
  <si>
    <t>Hilfe für Einwohner i. Kt. AG, spez. aber Bez. Aarau u. Kulm, die durch körperliche oder geistige Krankheiten in finanzielle Not geraten sind.</t>
  </si>
  <si>
    <t>Schulkinder, Lehrlinge und Studierende, männlich, evang., wohnhaft in bündnerischen Ortschaften über 800 m.</t>
  </si>
  <si>
    <t>SOS Beobachter Stiftung</t>
  </si>
  <si>
    <t>Angehörige von Armee und Zivilschutz. Muss sich im Dienst befinden, in der Regel RS oder Durchdiener.</t>
  </si>
  <si>
    <t>Spielhagen fondazione, Erich e Clara</t>
  </si>
  <si>
    <t>SSSB, Stiftung für Selbst- und Sozialhilfe in der Landwirtschaft, insbes. Berggebiete</t>
  </si>
  <si>
    <t>Für Sehbehindert, Erblindete, Parkinson, Alzheimer, Demenz, Multiple Sklerose oder schweres Rheuma. Abgabe von medizinischen Geräten und Hilfsmitteln, finanzielle Beiträgen an Therapien und Erholungsaufenthalte sowie finanzielle Beträge an die Lebenshaltungskosten.</t>
  </si>
  <si>
    <t>Strozzi fondazione, A+E+M</t>
  </si>
  <si>
    <t>Einreichen via KGS Bern (Antrag KGL). Finanzielle Beiträge an von Krankheit und Behinderung betroffene Kinder und Jugendliche bzw. deren Erziehungsberechtigte</t>
  </si>
  <si>
    <t>Téléthon fondation</t>
  </si>
  <si>
    <t>Für ausserordentliche Tierhaltungskosten (z.B. Operation nach Unfall oder Erkrankung). Keine ordentlichen Kosten, wie Impfen, Kastration, Medikamente oder Futter. Gesuche sind an die regionale Tierschutz-Organisation zurichten und werden von dieser an den Schweizer Tierschutz weitergeleitet. Beschränkte Mittel.</t>
  </si>
  <si>
    <t xml:space="preserve">Tissot fondation, Willy </t>
  </si>
  <si>
    <t>Unterstützungs-Gesellschaft, Bündner</t>
  </si>
  <si>
    <t>Alle Behinderungen. Nur wenn Schweizerbürgerrecht.</t>
  </si>
  <si>
    <t>von Paul Stiftung, Vinzenz</t>
  </si>
  <si>
    <t>Unterstützung und Förderung sozial beachteiligter Kinder und Jugendlicher</t>
  </si>
  <si>
    <t>Wilsdorf fondation, Hans</t>
  </si>
  <si>
    <t xml:space="preserve">Der Ziegler Fonds unterstützt Personen mit Wohnsitz in der Stadt Bern mit Beiträgen, die ausgewiesene, in der Regel medizinisch indizierte Gesundheitskosten nicht mit eigenen Mitteln und auch nicht anderswie finanzieren können. </t>
  </si>
  <si>
    <t>Zingg Stiftung, Susanne und Ernst</t>
  </si>
  <si>
    <t xml:space="preserve">Die Stiftung unterstützt kranke und hilfsbedürftige Menschen im Kanton Bern mit Wiedereingliederungsmassnahmen sowie der Finanzierung von Wohnerleichterungen und Spezialgeräten. </t>
  </si>
  <si>
    <t>Zu den Zielen von Zonta Intern. gehört die berufliche Förderung junger Frauen. Hierzu werden jährlich weltweit Stipendien und Preise vergeben.</t>
  </si>
  <si>
    <t>Coray, Legat</t>
  </si>
  <si>
    <t>Mosaik, Fonds, Stiftung</t>
  </si>
  <si>
    <t>Arnold, Erbengemeinschaft, für CM-Kinder</t>
  </si>
  <si>
    <t xml:space="preserve">Förderbereich Stipendien: Unterstützung von bedürftigen, in der Regel jungen Menschen in Erst- und Zweitausbildung mit stipendienrechtlichem Wohnsitz im Kanton Bern. Die gewählte Ausbildung sollte zu verbesserten Berufschancen und besseren Existenzmöglichkeiten führen. </t>
  </si>
  <si>
    <t>Johnson Stiftung, Sir Stanley Thomas</t>
  </si>
  <si>
    <t>Sir Stanley Thomas Johnson Stiftung</t>
  </si>
  <si>
    <t>Rhumatisants, Fondation genevoise pour l''aide aux</t>
  </si>
  <si>
    <t>Fondation genevoise pour l''aide aux rhumatisants</t>
  </si>
  <si>
    <t>Behinderungsbedingte Autoanschaffungen. Max. Fr. 5''000.-. Erst, wenn FLB und externe Quellen ausgeschöpft.</t>
  </si>
  <si>
    <t>s''engage en faveur de l''agriculture. Elle intervient dans le domaine du désendettement et de l''aide au crédit.</t>
  </si>
  <si>
    <t>Personnes dès 55 ans, se trouvant, par suite de revers de fortune, de suppression totale ou partielle de revenus, dans l''impossibilité de terminer décemment leur vie. Nationalité genevoise ou confédérée, religion protestante, habitant le canton de Genève</t>
  </si>
  <si>
    <t>Für Mitglieder der Gewerkschaft. Max. Fr. 1''500.-</t>
  </si>
  <si>
    <t>prêts d''honneur, domicilié à Genève, 18 ans revenus</t>
  </si>
  <si>
    <t>personnes domiciliées en Gruyère, jusqu''à l''âge de 20 ans</t>
  </si>
  <si>
    <t>Octroi de subsides, de secours, de dons ou de prêts sans intérêts en faveur d''aveugles, d''enfants jusqu''à 20 ans, de vieillards, de personnes infirmes, malades, délaissées ou indigentes.uniquement pour frais en Suisse</t>
  </si>
  <si>
    <t>Femmes vivant seules ou avec des ascendants ou descendants à leur charge et ne disposant que d''un revenu modeste. Dans l''ordre de préférence : genevoises, confédérées, étrangères</t>
  </si>
  <si>
    <t>Körperbehinderte, insbesondere MS und neurologische Krankheiten. Max. Fr. 5''000.-, bei MS bis 8''000.-</t>
  </si>
  <si>
    <t>aide à la vieillesse dans le besoin et aux personnes handicapées; aide à la formation et à la recherche en matière technologique, dans tous les secteurs de l''économie, de manière à assister les efforts de développement des pays sous-développés</t>
  </si>
  <si>
    <t>S''adresser au service cantonal de la Croix Rouge. Par ex. camps de vacances pour mineurs et traitements orthodontiques</t>
  </si>
  <si>
    <t>MS, Amytrophe Lateralsklerose, Friedreichsche Ataxie. Autoanschaffung max. Fr. 5''000.-</t>
  </si>
  <si>
    <t>Behinderung: Praplegie, Tetraplegie. Betrag unbeschränkt. Uebrige Behinderungen: Rollstuhlbenutzer. Max. Fr. 4''000.-</t>
  </si>
  <si>
    <t>Alle Behinderungen, für medizinische und kieferorthopädische Behandlungen, max. Fr. 3''000.-</t>
  </si>
  <si>
    <t>Cererbral, Spina Bifida, Muskeldystrophie und Blinde. Autofinanzierung Höchstbetrag Fr. 3''000.-. Telefonische Vorbesprechung mit Stiftung Cerebral.</t>
  </si>
  <si>
    <t>Commune de Genève, afin d''éviter la détérioration d''une situation difficile. Prend aussi en charge les cusines scolaires.</t>
  </si>
  <si>
    <t>pour personnes aveugles, jeunes (jusqu''à 20 ans), personnes âgées, handicapées, malades, délaissées ou indigentes</t>
  </si>
  <si>
    <t>Bedürftige natürliche Personen in der Schweiz. Maximal Fr. 30''000.-</t>
  </si>
  <si>
    <t>Kanton</t>
  </si>
  <si>
    <t>XOrgUnitId</t>
  </si>
  <si>
    <t>AR.AI</t>
  </si>
  <si>
    <t>SG (Appenzell)</t>
  </si>
  <si>
    <t>TG.SH</t>
  </si>
  <si>
    <t>UR.SZ</t>
  </si>
  <si>
    <t>Clearing</t>
  </si>
  <si>
    <t>XOrgUnitIDs</t>
  </si>
  <si>
    <t>Empty</t>
  </si>
  <si>
    <t>InterneExtern</t>
  </si>
  <si>
    <t>Werte Formel</t>
  </si>
  <si>
    <t>Werte Formel kopiert</t>
  </si>
  <si>
    <t>SELECT Suchname = 'Ausserordentliche Direkthilfe, Fonds für, HS', KorrekteBezeichnung = 'Fonds für ausserordentliche Direkthilfe, HS', Taetigkeitsgebiet = '39', InternExtern = 'i', BemerkungenDe = 'Für komplizierte Fälle, die nicht mit FLB und externen Stiftungen gelöst werden können.', BemerkungenFr = '', BemerkungenIt = '', IBAN = '', KontoNr = '', VertragNr = '', Clearing = '' UNION ALL</t>
  </si>
  <si>
    <t>SELECT Suchname = 'Autofonds Pro Infirmis Hauptsitz', KorrekteBezeichnung = 'Autofonds Pro Infirmis Hauptsitz', Taetigkeitsgebiet = '39', InternExtern = 'i', BemerkungenDe = 'Behinderungsbedingte Autoanschaffungen. Max. Fr. 5''000.-. Erst, wenn FLB und externe Quellen ausgeschöpft.', BemerkungenFr = '', BemerkungenIt = '', IBAN = '', KontoNr = '', VertragNr = '', Clearing = '' UNION ALL</t>
  </si>
  <si>
    <t>SELECT Suchname = 'FLB-Schweiz', KorrekteBezeichnung = 'Schweizerische FLB-Stelle', Taetigkeitsgebiet = '39', InternExtern = 'i', BemerkungenDe = '', BemerkungenFr = '', BemerkungenIt = '', IBAN = 'CH480026126132002900F', KontoNr = '261-320029.00F', VertragNr = '261-320029', Clearing = '261' UNION ALL</t>
  </si>
  <si>
    <t>SELECT Suchname = 'Göhner-Stiftung, Ernst', KorrekteBezeichnung = 'Ernst Göhner-Stiftung', Taetigkeitsgebiet = '39', InternExtern = 'i', BemerkungenDe = '', BemerkungenFr = '', BemerkungenIt = '', IBAN = '', KontoNr = '', VertragNr = '', Clearing = '' UNION ALL</t>
  </si>
  <si>
    <t>SELECT Suchname = 'Love Ride Switzerland', KorrekteBezeichnung = 'Love Ride Switzerland', Taetigkeitsgebiet = '39', InternExtern = 'i', BemerkungenDe = 'Alle Behinderungen. Prioritär Muskelerkrankung. Unterstützung zu Themen Mobilität (Autoanschaffung) und Lebensfreude. Da nur sporadische Entscheidsitzungen stattfinden, wird das Gesuch in der Regel via FLB-Schweiz oder anderer interner Fonds HS vorfinanziert.', BemerkungenFr = '', BemerkungenIt = '', IBAN = '', KontoNr = '', VertragNr = '', Clearing = '' UNION ALL</t>
  </si>
  <si>
    <t>SELECT Suchname = 'Ältere Behinderte, Fonds für', KorrekteBezeichnung = 'Fonds für "ältere" Behinderte', Taetigkeitsgebiet = '19', InternExtern = 'i', BemerkungenDe = '', BemerkungenFr = '', BemerkungenIt = '', IBAN = '', KontoNr = '', VertragNr = '', Clearing = '' UNION ALL</t>
  </si>
  <si>
    <t>SELECT Suchname = 'FLB-Kanton ZH', KorrekteBezeichnung = 'FLB-Kanton ZH', Taetigkeitsgebiet = '19', InternExtern = 'i', BemerkungenDe = '', BemerkungenFr = '', BemerkungenIt = '', IBAN = 'CH650026126132002600R', KontoNr = '261-320026.00R', VertragNr = '261-320026', Clearing = '261' UNION ALL</t>
  </si>
  <si>
    <t>SELECT Suchname = 'Patenschaften ZH', KorrekteBezeichnung = 'Patenschaften ZH', Taetigkeitsgebiet = '19', InternExtern = 'i', BemerkungenDe = '', BemerkungenFr = '', BemerkungenIt = '', IBAN = '', KontoNr = '', VertragNr = '', Clearing = '' UNION ALL</t>
  </si>
  <si>
    <t>SELECT Suchname = 'Loisirs, fonds', KorrekteBezeichnung = 'Fonds loisirs', Taetigkeitsgebiet = '18', InternExtern = 'i', BemerkungenDe = '', BemerkungenFr = '', BemerkungenIt = '', IBAN = '', KontoNr = '', VertragNr = '', Clearing = '' UNION ALL</t>
  </si>
  <si>
    <t>SELECT Suchname = 'PAH-Canton VD', KorrekteBezeichnung = 'PAH-Canton VD', Taetigkeitsgebiet = '18', InternExtern = 'i', BemerkungenDe = '', BemerkungenFr = '', BemerkungenIt = '', IBAN = 'CH080026126132002300D', KontoNr = '261-320023.00D', VertragNr = '261-320023', Clearing = '261' UNION ALL</t>
  </si>
  <si>
    <t>SELECT Suchname = 'Parrainages VD', KorrekteBezeichnung = 'Parrainages VD', Taetigkeitsgebiet = '18', InternExtern = 'i', BemerkungenDe = '', BemerkungenFr = '', BemerkungenIt = '', IBAN = '', KontoNr = '', VertragNr = '', Clearing = '' UNION ALL</t>
  </si>
  <si>
    <t>SELECT Suchname = 'Audiolesi, fondo', KorrekteBezeichnung = 'Fondo audiolesi', Taetigkeitsgebiet = '69', InternExtern = 'i', BemerkungenDe = '', BemerkungenFr = '', BemerkungenIt = '', IBAN = '', KontoNr = '', VertragNr = '', Clearing = '' UNION ALL</t>
  </si>
  <si>
    <t>SELECT Suchname = 'Bambini Cerebolesi, fondo', KorrekteBezeichnung = 'Fondo Bambini Cerebolesi', Taetigkeitsgebiet = '69', InternExtern = 'i', BemerkungenDe = '', BemerkungenFr = '', BemerkungenIt = '', IBAN = '', KontoNr = '', VertragNr = '', Clearing = '' UNION ALL</t>
  </si>
  <si>
    <t>SELECT Suchname = 'Nessi, fondo', KorrekteBezeichnung = 'Fondo nessi', Taetigkeitsgebiet = '69', InternExtern = 'i', BemerkungenDe = '', BemerkungenFr = '', BemerkungenIt = '', IBAN = '', KontoNr = '', VertragNr = '', Clearing = '' UNION ALL</t>
  </si>
  <si>
    <t>SELECT Suchname = 'Padrinati TI', KorrekteBezeichnung = 'Padrinati TI', Taetigkeitsgebiet = '69', InternExtern = 'i', BemerkungenDe = '', BemerkungenFr = '', BemerkungenIt = '', IBAN = '', KontoNr = '', VertragNr = '', Clearing = '' UNION ALL</t>
  </si>
  <si>
    <t>SELECT Suchname = 'PAH-Cantone TI', KorrekteBezeichnung = 'PAH-Cantone TI', Taetigkeitsgebiet = '69', InternExtern = 'i', BemerkungenDe = '', BemerkungenFr = '', BemerkungenIt = '', IBAN = 'CH730026126132002100P', KontoNr = '261-320021.00P', VertragNr = '261-320021', Clearing = '261' UNION ALL</t>
  </si>
  <si>
    <t>SELECT Suchname = 'Peretti, fondo', KorrekteBezeichnung = 'Fondo Peretti', Taetigkeitsgebiet = '69', InternExtern = 'i', BemerkungenDe = '', BemerkungenFr = '', BemerkungenIt = '', IBAN = '', KontoNr = '', VertragNr = '', Clearing = '' UNION ALL</t>
  </si>
  <si>
    <t>SELECT Suchname = 'Brantomyfonds', KorrekteBezeichnung = 'Brantomyfonds', Taetigkeitsgebiet = '39', InternExtern = 'i', BemerkungenDe = '', BemerkungenFr = '', BemerkungenIt = '', IBAN = '', KontoNr = '', VertragNr = '', Clearing = '' UNION ALL</t>
  </si>
  <si>
    <t>SELECT Suchname = 'FLB-Kanton SO', KorrekteBezeichnung = 'FLB-Kanton SO', Taetigkeitsgebiet = '68', InternExtern = 'i', BemerkungenDe = '', BemerkungenFr = '', BemerkungenIt = '', IBAN = 'CH960026126132001800Q', KontoNr = '261-320018.00Q', VertragNr = '261-320018', Clearing = '261' UNION ALL</t>
  </si>
  <si>
    <t>SELECT Suchname = 'Patenschaften SO', KorrekteBezeichnung = 'Patenschaften SO', Taetigkeitsgebiet = '68', InternExtern = 'i', BemerkungenDe = '', BemerkungenFr = '', BemerkungenIt = '', IBAN = '', KontoNr = '', VertragNr = '', Clearing = '' UNION ALL</t>
  </si>
  <si>
    <t>SELECT Suchname = 'CP Klienten AI', KorrekteBezeichnung = 'CP Klienten AI', Taetigkeitsgebiet = '66', InternExtern = 'i', BemerkungenDe = '', BemerkungenFr = '', BemerkungenIt = '', IBAN = '', KontoNr = '', VertragNr = '', Clearing = '' UNION ALL</t>
  </si>
  <si>
    <t>SELECT Suchname = 'Adultes, fonds', KorrekteBezeichnung = 'Fonds Adultes ', Taetigkeitsgebiet = '66', InternExtern = 'i', BemerkungenDe = '', BemerkungenFr = 'montant unique', BemerkungenIt = '', IBAN = '', KontoNr = '', VertragNr = '', Clearing = '' UNION ALL</t>
  </si>
  <si>
    <t>SELECT Suchname = 'Jérémie, fonds', KorrekteBezeichnung = 'Fonds Jérémie', Taetigkeitsgebiet = '66', InternExtern = 'i', BemerkungenDe = '', BemerkungenFr = 'montant unique', BemerkungenIt = '', IBAN = '', KontoNr = '', VertragNr = '', Clearing = '' UNION ALL</t>
  </si>
  <si>
    <t>SELECT Suchname = 'Jeunesse, fonds', KorrekteBezeichnung = 'Fonds Jeunesse', Taetigkeitsgebiet = '66', InternExtern = 'i', BemerkungenDe = '', BemerkungenFr = 'montant unique', BemerkungenIt = '', IBAN = '', KontoNr = '', VertragNr = '', Clearing = '' UNION ALL</t>
  </si>
  <si>
    <t>SELECT Suchname = 'PAH-Canton NE', KorrekteBezeichnung = 'PAH-Canton NE', Taetigkeitsgebiet = '66', InternExtern = 'i', BemerkungenDe = '', BemerkungenFr = '', BemerkungenIt = '', IBAN = 'CH830026126132001300E', KontoNr = '261-320013.00E', VertragNr = '261-320013', Clearing = '261' UNION ALL</t>
  </si>
  <si>
    <t>SELECT Suchname = 'Parrainages NE', KorrekteBezeichnung = 'Parrainages NE', Taetigkeitsgebiet = '66', InternExtern = 'i', BemerkungenDe = '', BemerkungenFr = '', BemerkungenIt = '', IBAN = '', KontoNr = '', VertragNr = '', Clearing = '' UNION ALL</t>
  </si>
  <si>
    <t>SELECT Suchname = 'Prêts, fonds', KorrekteBezeichnung = 'Fonds Prêts', Taetigkeitsgebiet = '66', InternExtern = 'i', BemerkungenDe = '', BemerkungenFr = 'montant unique', BemerkungenIt = '', IBAN = '', KontoNr = '', VertragNr = '', Clearing = '' UNION ALL</t>
  </si>
  <si>
    <t>SELECT Suchname = 'Accompagnement à domicile, fonds', KorrekteBezeichnung = 'Fonds Accompagnement à domicile', Taetigkeitsgebiet = '64', InternExtern = 'i', BemerkungenDe = '', BemerkungenFr = '', BemerkungenIt = '', IBAN = '', KontoNr = '', VertragNr = '', Clearing = '' UNION ALL</t>
  </si>
  <si>
    <t>SELECT Suchname = 'Hofstetter, fonds', KorrekteBezeichnung = 'Fonds Hofstetter', Taetigkeitsgebiet = '64', InternExtern = 'i', BemerkungenDe = '', BemerkungenFr = 'montant unique', BemerkungenIt = '', IBAN = '', KontoNr = '', VertragNr = '', Clearing = '' UNION ALL</t>
  </si>
  <si>
    <t>SELECT Suchname = 'PAH-Canton JU', KorrekteBezeichnung = 'PAH-Canton JU', Taetigkeitsgebiet = '64', InternExtern = 'i', BemerkungenDe = '', BemerkungenFr = '', BemerkungenIt = '', IBAN = 'CH140026126132001100D', KontoNr = '261-320011.00D', VertragNr = '261-320011', Clearing = '261' UNION ALL</t>
  </si>
  <si>
    <t>SELECT Suchname = 'Parrainages JU', KorrekteBezeichnung = 'Parrainages JU', Taetigkeitsgebiet = '64', InternExtern = 'i', BemerkungenDe = '', BemerkungenFr = '', BemerkungenIt = '', IBAN = '', KontoNr = '', VertragNr = '', Clearing = '' UNION ALL</t>
  </si>
  <si>
    <t>SELECT Suchname = 'Rhumatisme, ligue jurassienne contre le ', KorrekteBezeichnung = 'Ligue jurassienne contre le rhumatisme', Taetigkeitsgebiet = '64', InternExtern = 'i', BemerkungenDe = '', BemerkungenFr = '', BemerkungenIt = '', IBAN = '', KontoNr = '', VertragNr = '', Clearing = '' UNION ALL</t>
  </si>
  <si>
    <t>SELECT Suchname = 'Caflisch Stiftung, C.+E.', KorrekteBezeichnung = 'C. und E. Caflisch Stiftung', Taetigkeitsgebiet = '63', InternExtern = 'i', BemerkungenDe = '', BemerkungenFr = '', BemerkungenIt = '', IBAN = '', KontoNr = '', VertragNr = '', Clearing = '' UNION ALL</t>
  </si>
  <si>
    <t>SELECT Suchname = 'Coray, Legat', KorrekteBezeichnung = 'Legat Coray', Taetigkeitsgebiet = '63', InternExtern = 'i', BemerkungenDe = '', BemerkungenFr = '', BemerkungenIt = '', IBAN = '', KontoNr = '', VertragNr = '', Clearing = '' UNION ALL</t>
  </si>
  <si>
    <t>SELECT Suchname = 'FLB-Kanton GR', KorrekteBezeichnung = 'FLB-Kanton GR', Taetigkeitsgebiet = '63', InternExtern = 'i', BemerkungenDe = '', BemerkungenFr = '', BemerkungenIt = '', IBAN = 'CH470026126132001000A', KontoNr = '261-320010.00A', VertragNr = '261-320010', Clearing = '261' UNION ALL</t>
  </si>
  <si>
    <t>SELECT Suchname = 'Patenschaften GR', KorrekteBezeichnung = 'Patenschaften GR', Taetigkeitsgebiet = '63', InternExtern = 'i', BemerkungenDe = '', BemerkungenFr = '', BemerkungenIt = '', IBAN = '', KontoNr = '', VertragNr = '', Clearing = '' UNION ALL</t>
  </si>
  <si>
    <t>SELECT Suchname = 'FLB-Kanton GL', KorrekteBezeichnung = 'FLB-Kanton GL', Taetigkeitsgebiet = '62', InternExtern = 'i', BemerkungenDe = '', BemerkungenFr = '', BemerkungenIt = '', IBAN = 'CH470026126132000900J', KontoNr = '261-320009.00J', VertragNr = '261-320009', Clearing = '261' UNION ALL</t>
  </si>
  <si>
    <t>SELECT Suchname = 'GGG Kinder und Jugendliche, Fonds für ', KorrekteBezeichnung = 'GGG Fonds für Kinder und Jugendliche', Taetigkeitsgebiet = '62', InternExtern = 'i', BemerkungenDe = '', BemerkungenFr = '', BemerkungenIt = '', IBAN = '', KontoNr = '', VertragNr = '', Clearing = '' UNION ALL</t>
  </si>
  <si>
    <t>SELECT Suchname = 'Patenschaften GL', KorrekteBezeichnung = 'Patenschaften GL', Taetigkeitsgebiet = '62', InternExtern = 'i', BemerkungenDe = '', BemerkungenFr = '', BemerkungenIt = '', IBAN = '', KontoNr = '', VertragNr = '', Clearing = '' UNION ALL</t>
  </si>
  <si>
    <t>SELECT Suchname = 'Meuron, fonds', KorrekteBezeichnung = 'Fonds Meuron', Taetigkeitsgebiet = '28', InternExtern = 'i', BemerkungenDe = '', BemerkungenFr = '', BemerkungenIt = '', IBAN = '', KontoNr = '', VertragNr = '', Clearing = '' UNION ALL</t>
  </si>
  <si>
    <t>SELECT Suchname = 'PAH-Canton GE', KorrekteBezeichnung = 'PAH-Canton GE', Taetigkeitsgebiet = '28', InternExtern = 'i', BemerkungenDe = '', BemerkungenFr = '', BemerkungenIt = '', IBAN = 'CH530026126132000800H', KontoNr = '261-320008.00H', VertragNr = '261-320008', Clearing = '261' UNION ALL</t>
  </si>
  <si>
    <t>SELECT Suchname = 'Parrainages GE', KorrekteBezeichnung = 'Parrainages GE', Taetigkeitsgebiet = '28', InternExtern = 'i', BemerkungenDe = '', BemerkungenFr = '', BemerkungenIt = '', IBAN = '', KontoNr = '', VertragNr = '', Clearing = '' UNION ALL</t>
  </si>
  <si>
    <t>SELECT Suchname = 'Scolarité spéciale, fonds', KorrekteBezeichnung = 'Fonds scolarité spéciale', Taetigkeitsgebiet = '28', InternExtern = 'i', BemerkungenDe = '', BemerkungenFr = '', BemerkungenIt = '', IBAN = '', KontoNr = '', VertragNr = '', Clearing = '' UNION ALL</t>
  </si>
  <si>
    <t>SELECT Suchname = 'PAH-Canton FR', KorrekteBezeichnung = 'PAH-Canton FR', Taetigkeitsgebiet = '61', InternExtern = 'i', BemerkungenDe = '', BemerkungenFr = '', BemerkungenIt = '', IBAN = 'CH640026126132000700M', KontoNr = '261-320007.00M', VertragNr = '261-320007', Clearing = '261' UNION ALL</t>
  </si>
  <si>
    <t>SELECT Suchname = 'Parrainages FR', KorrekteBezeichnung = 'Parrainages FR', Taetigkeitsgebiet = '61', InternExtern = 'i', BemerkungenDe = '', BemerkungenFr = '', BemerkungenIt = '', IBAN = '', KontoNr = '', VertragNr = '', Clearing = '' UNION ALL</t>
  </si>
  <si>
    <t>SELECT Suchname = 'Drei-König-Fonds', KorrekteBezeichnung = 'Drei-König-Fonds', Taetigkeitsgebiet = '60', InternExtern = 'i', BemerkungenDe = '', BemerkungenFr = '', BemerkungenIt = '', IBAN = '', KontoNr = '', VertragNr = '', Clearing = '' UNION ALL</t>
  </si>
  <si>
    <t>SELECT Suchname = 'FLB-Kanton BS', KorrekteBezeichnung = 'FLB-Kanton BS', Taetigkeitsgebiet = '60', InternExtern = 'i', BemerkungenDe = '', BemerkungenFr = '', BemerkungenIt = '', IBAN = 'CH050026126132000600Q', KontoNr = '261-320006.00Q', VertragNr = '261-320006', Clearing = '261' UNION ALL</t>
  </si>
  <si>
    <t>SELECT Suchname = 'Patenschaften BS', KorrekteBezeichnung = 'Patenschaften BS', Taetigkeitsgebiet = '60', InternExtern = 'i', BemerkungenDe = '', BemerkungenFr = '', BemerkungenIt = '', IBAN = '', KontoNr = '', VertragNr = '', Clearing = '' UNION ALL</t>
  </si>
  <si>
    <t>SELECT Suchname = 'Schaub-Fonds, Emma', KorrekteBezeichnung = 'Emma Schaub-Fonds', Taetigkeitsgebiet = '60', InternExtern = 'i', BemerkungenDe = '', BemerkungenFr = '', BemerkungenIt = '', IBAN = '', KontoNr = '', VertragNr = '', Clearing = '' UNION ALL</t>
  </si>
  <si>
    <t>SELECT Suchname = 'FLB-Kanton BL', KorrekteBezeichnung = 'FLB-Kanton BL', Taetigkeitsgebiet = '60', InternExtern = 'i', BemerkungenDe = '', BemerkungenFr = '', BemerkungenIt = '', IBAN = 'CH600026126132000500F', KontoNr = '261-320005.00F', VertragNr = '261-320005', Clearing = '261' UNION ALL</t>
  </si>
  <si>
    <t>SELECT Suchname = 'Mosaik, Fonds, Stiftung', KorrekteBezeichnung = 'Fonds Stiftung Mosaik', Taetigkeitsgebiet = '60', InternExtern = 'i', BemerkungenDe = 'Für Familien (mindestens 2 Generationen im gleichen Haushalt, eine davon minderjährig oder in Ausbildung). ', BemerkungenFr = '', BemerkungenIt = '', IBAN = '', KontoNr = '', VertragNr = '', Clearing = '' UNION ALL</t>
  </si>
  <si>
    <t>SELECT Suchname = 'FLB-Kanton BE', KorrekteBezeichnung = 'FLB-Kanton BE', Taetigkeitsgebiet = '10', InternExtern = 'i', BemerkungenDe = '', BemerkungenFr = '', BemerkungenIt = '', IBAN = 'CH650026126132000400V', KontoNr = '261-320004.00V', VertragNr = '261-320004', Clearing = '261' UNION ALL</t>
  </si>
  <si>
    <t>SELECT Suchname = 'Hilfskredit', KorrekteBezeichnung = 'Hilfskredit', Taetigkeitsgebiet = '10', InternExtern = 'i', BemerkungenDe = '', BemerkungenFr = '', BemerkungenIt = '', IBAN = '', KontoNr = '', VertragNr = '', Clearing = '' UNION ALL</t>
  </si>
  <si>
    <t>SELECT Suchname = 'MpB, Fonds', KorrekteBezeichnung = 'Fonds für Menschen mit psychischer Behinderung', Taetigkeitsgebiet = '10', InternExtern = 'i', BemerkungenDe = 'Behinderung: Psychische Erkrankung', BemerkungenFr = '', BemerkungenIt = '', IBAN = '', KontoNr = '', VertragNr = '', Clearing = '' UNION ALL</t>
  </si>
  <si>
    <t>SELECT Suchname = 'Patenschaften BE', KorrekteBezeichnung = 'Patenschaften BE', Taetigkeitsgebiet = '10', InternExtern = 'i', BemerkungenDe = '', BemerkungenFr = '', BemerkungenIt = '', IBAN = '', KontoNr = '', VertragNr = '', Clearing = '' UNION ALL</t>
  </si>
  <si>
    <t>SELECT Suchname = 'Rheumaliga Bern', KorrekteBezeichnung = 'Rheumaliga Bern', Taetigkeitsgebiet = '10', InternExtern = 'i', BemerkungenDe = '', BemerkungenFr = '', BemerkungenIt = '', IBAN = '', KontoNr = '', VertragNr = '', Clearing = '' UNION ALL</t>
  </si>
  <si>
    <t>SELECT Suchname = 'Rosa Roth Fonds', KorrekteBezeichnung = 'Rosa Roth Fonds', Taetigkeitsgebiet = '10', InternExtern = 'i', BemerkungenDe = '', BemerkungenFr = '', BemerkungenIt = '', IBAN = '', KontoNr = '', VertragNr = '', Clearing = '' UNION ALL</t>
  </si>
  <si>
    <t>SELECT Suchname = 'Familienfonds ', KorrekteBezeichnung = 'Familienfonds der Pro Infirmis Aargau', Taetigkeitsgebiet = '59', InternExtern = 'i', BemerkungenDe = '', BemerkungenFr = '', BemerkungenIt = '', IBAN = '', KontoNr = '', VertragNr = '', Clearing = '' UNION ALL</t>
  </si>
  <si>
    <t>SELECT Suchname = 'FLB-Kanton AG', KorrekteBezeichnung = 'FLB-Kanton AG', Taetigkeitsgebiet = '59', InternExtern = 'i', BemerkungenDe = '', BemerkungenFr = '', BemerkungenIt = '', IBAN = 'CH890026126132000100E', KontoNr = '261-320001.00E', VertragNr = '261-320001', Clearing = '261' UNION ALL</t>
  </si>
  <si>
    <t>SELECT Suchname = 'Patenschaften AG', KorrekteBezeichnung = 'Patenschaften AG', Taetigkeitsgebiet = '59', InternExtern = 'i', BemerkungenDe = '', BemerkungenFr = '', BemerkungenIt = '', IBAN = '', KontoNr = '', VertragNr = '', Clearing = '' UNION ALL</t>
  </si>
  <si>
    <t>SELECT Suchname = 'à Porta-Stiftung, Dr. Stephan', KorrekteBezeichnung = 'Dr. Stephan à Porta-Stiftung', Taetigkeitsgebiet = '63', InternExtern = 'e', BemerkungenDe = 'Unterstützung von wohltätigen und gemeinnützigen Institutionen', BemerkungenFr = '', BemerkungenIt = '', IBAN = '', KontoNr = '', VertragNr = '', Clearing = '' UNION ALL</t>
  </si>
  <si>
    <t>SELECT Suchname = 'Abraham-Stiftung, Kurt', KorrekteBezeichnung = 'Kurt Abraham-Stiftung', Taetigkeitsgebiet = '39', InternExtern = 'e', BemerkungenDe = 'Hilfe an Körperbehinderte in der Ostschweiz. Der Zweck der Stiftung besteht im besonderen in der Unterstützung mittelloser Patienten der Gebiete Orthopädie und Querschnittlähmung, von geistig Behinderten.', BemerkungenFr = '', BemerkungenIt = '', IBAN = '', KontoNr = '', VertragNr = '', Clearing = '' UNION ALL</t>
  </si>
  <si>
    <t>SELECT Suchname = 'Aladdin-Stiftung', KorrekteBezeichnung = 'Aladdin-Stiftung', Taetigkeitsgebiet = '39', InternExtern = 'e', BemerkungenDe = 'Familien mit schwerkranken und behinderten Kindern', BemerkungenFr = '', BemerkungenIt = '', IBAN = '', KontoNr = '', VertragNr = '', Clearing = '' UNION ALL</t>
  </si>
  <si>
    <t>SELECT Suchname = 'Albisser-Stiftung, H.P.', KorrekteBezeichnung = 'H.P. Albisser-Stiftung', Taetigkeitsgebiet = '39', InternExtern = 'e', BemerkungenDe = 'Kommunikationsmittel für körperlich und geistig Behinderte', BemerkungenFr = '', BemerkungenIt = '', IBAN = '', KontoNr = '', VertragNr = '', Clearing = '' UNION ALL</t>
  </si>
  <si>
    <t>SELECT Suchname = 'Anker Verein für Psychisch Kranke Aargau', KorrekteBezeichnung = 'Anker Verein für Psychisch Kranke Aargau', Taetigkeitsgebiet = '59', InternExtern = 'e', BemerkungenDe = 'Unterstützung und Koordination aller Bestrebungen und Projekte zur gesellschaftlichen und  beruflichen Integration v. Menschein mit einer psychischen Krankheit oder Behinderung', BemerkungenFr = '', BemerkungenIt = '', IBAN = '', KontoNr = '', VertragNr = '', Clearing = '' UNION ALL</t>
  </si>
  <si>
    <t>SELECT Suchname = 'Appuis aux Ainés, association', KorrekteBezeichnung = 'Association Appuis aux Ainés', Taetigkeitsgebiet = '28', InternExtern = 'e', BemerkungenDe = '', BemerkungenFr = 'personnes de plus de 60 ans ou en préretraite, suisse ou permis C, revenus modestes', BemerkungenIt = '', IBAN = '', KontoNr = '', VertragNr = '', Clearing = '' UNION ALL</t>
  </si>
  <si>
    <t>SELECT Suchname = 'Aubry-Kappeler-Stiftung, Louise', KorrekteBezeichnung = 'Louise Aubry-Kappeler-Stiftung', Taetigkeitsgebiet = '60', InternExtern = 'e', BemerkungenDe = '', BemerkungenFr = '', BemerkungenIt = '', IBAN = '', KontoNr = '', VertragNr = '', Clearing = '' UNION ALL</t>
  </si>
  <si>
    <t>SELECT Suchname = 'Autismus, Stiftung', KorrekteBezeichnung = 'Stiftung Autismus', Taetigkeitsgebiet = '39', InternExtern = 'e', BemerkungenDe = 'Behinderung: Autismus. Ferien, Therapie, Einzelhilfe.', BemerkungenFr = '', BemerkungenIt = '', IBAN = '', KontoNr = '', VertragNr = '', Clearing = '' UNION ALL</t>
  </si>
  <si>
    <t>SELECT Suchname = 'Barbour, fondation', KorrekteBezeichnung = 'Fondation Barbour', Taetigkeitsgebiet = '28', InternExtern = 'e', BemerkungenDe = '', BemerkungenFr = 'aide pour les personnes de conditions modestes, formation pour les jeunes', BemerkungenIt = '', IBAN = '', KontoNr = '', VertragNr = '', Clearing = '' UNION ALL</t>
  </si>
  <si>
    <t>SELECT Suchname = 'Barell-Stiftung, C.', KorrekteBezeichnung = 'C. Barell-Stiftung', Taetigkeitsgebiet = '60', InternExtern = 'e', BemerkungenDe = '', BemerkungenFr = '', BemerkungenIt = '', IBAN = '', KontoNr = '', VertragNr = '', Clearing = '' UNION ALL</t>
  </si>
  <si>
    <t>SELECT Suchname = 'Bäuerlicher Solidaritätsfonds Bern, Stiftung', KorrekteBezeichnung = 'Stiftung bäuerlicher Solidaritätsfonds Bern', Taetigkeitsgebiet = '10', InternExtern = 'e', BemerkungenDe = 'soll der Landwirtschaft dienen, insbesondere der Entschuldung, Darlehenshilfe', BemerkungenFr = 's''engage en faveur de l''agriculture. Elle intervient dans le domaine du désendettement et de l''aide au crédit.', BemerkungenIt = '', IBAN = '', KontoNr = '', VertragNr = '', Clearing = '' UNION ALL</t>
  </si>
  <si>
    <t>SELECT Suchname = 'Baumann Stiftung, Stefanie und Wolfgang', KorrekteBezeichnung = 'Stefanie und Wolfgang Baumann Stiftung', Taetigkeitsgebiet = '60', InternExtern = 'e', BemerkungenDe = '', BemerkungenFr = '', BemerkungenIt = '', IBAN = '', KontoNr = '', VertragNr = '', Clearing = '' UNION ALL</t>
  </si>
  <si>
    <t>SELECT Suchname = 'BAZ hilft Not lindern', KorrekteBezeichnung = 'Basler Zeitung hilft Not lindern', Taetigkeitsgebiet = '60', InternExtern = 'e', BemerkungenDe = '', BemerkungenFr = '', BemerkungenIt = '', IBAN = '', KontoNr = '', VertragNr = '', Clearing = '' UNION ALL</t>
  </si>
  <si>
    <t>SELECT Suchname = 'Bebié Stiftung', KorrekteBezeichnung = 'Bebié Stiftung', Taetigkeitsgebiet = '10', InternExtern = 'e', BemerkungenDe = 'zh. Fischer Recht/Law Rechtsanwalt, Casinoplatz 8, 3011 Bern.Unterstützung von mittellosen, bedürftigen Menschen in der Stadt Bern', BemerkungenFr = '', BemerkungenIt = '', IBAN = '', KontoNr = '', VertragNr = '', Clearing = '' UNION ALL</t>
  </si>
  <si>
    <t>SELECT Suchname = 'Beer Stiftung, Geschwister Albert und Ida', KorrekteBezeichnung = 'Geschwister Albert und Ida Beer Stiftung', Taetigkeitsgebiet = '19', InternExtern = 'e', BemerkungenDe = 'Unterstützung bedürftiger, im Kanton Zürich wohnender Einzelpersonen', BemerkungenFr = '', BemerkungenIt = '', IBAN = '', KontoNr = '', VertragNr = '', Clearing = '' UNION ALL</t>
  </si>
  <si>
    <t>SELECT Suchname = 'Benes Fonds, Maria', KorrekteBezeichnung = 'Maria Benes Fonds', Taetigkeitsgebiet = '64', InternExtern = 'e', BemerkungenDe = 'Für bedürftige Familien im Kanton Luzern', BemerkungenFr = '', BemerkungenIt = '', IBAN = '', KontoNr = '', VertragNr = '', Clearing = '' UNION ALL</t>
  </si>
  <si>
    <t>SELECT Suchname = 'Berghilfe, Schweizer', KorrekteBezeichnung = 'Schweizer Berghilfe', Taetigkeitsgebiet = '39', InternExtern = 'e', BemerkungenDe = 'Alle Behinderungen. Beschränkt auf Menschen im Berggebiet, besonders Landwirtschaft, Gewerbe', BemerkungenFr = '', BemerkungenIt = '', IBAN = '', KontoNr = '', VertragNr = '', Clearing = '' UNION ALL</t>
  </si>
  <si>
    <t>SELECT Suchname = 'Bernays-Richard Stiftung, Alfred und Gertrud', KorrekteBezeichnung = 'Alfred und Gertrud Bernays-Richard-Stiftung', Taetigkeitsgebiet = '39', InternExtern = 'e', BemerkungenDe = 'Körperliche und geistige Behinderungen, Leistungen an berufliche Eingliederung', BemerkungenFr = '', BemerkungenIt = '', IBAN = '', KontoNr = '', VertragNr = '', Clearing = '' UNION ALL</t>
  </si>
  <si>
    <t>SELECT Suchname = 'Bersinger Stiftung', KorrekteBezeichnung = 'Bersinger Stiftung ', Taetigkeitsgebiet = '66', InternExtern = 'e', BemerkungenDe = 'von der Frauenzentrale des Kantons St. Gallen verwaltet', BemerkungenFr = '', BemerkungenIt = '', IBAN = '', KontoNr = '', VertragNr = '', Clearing = '' UNION ALL</t>
  </si>
  <si>
    <t>SELECT Suchname = 'Bischofberger Stiftung, Jacques', KorrekteBezeichnung = 'Stiftung Jacques Bischofberger', Taetigkeitsgebiet = '63', InternExtern = 'e', BemerkungenDe = 'Unterstützung und Förderung wohltätiger Institutionen', BemerkungenFr = '', BemerkungenIt = '', IBAN = '', KontoNr = '', VertragNr = '', Clearing = '' UNION ALL</t>
  </si>
  <si>
    <t>SELECT Suchname = 'Bloch-Hauser-Stiftung, Felix', KorrekteBezeichnung = 'Felix Bloch-Hauser-Stiftung', Taetigkeitsgebiet = '60', InternExtern = 'e', BemerkungenDe = '', BemerkungenFr = '', BemerkungenIt = '', IBAN = '', KontoNr = '', VertragNr = '', Clearing = '' UNION ALL</t>
  </si>
  <si>
    <t>SELECT Suchname = 'Blüchert Stiftung, Walter F.', KorrekteBezeichnung = 'Walter F. Blüchert Stiftung', Taetigkeitsgebiet = '63', InternExtern = 'e', BemerkungenDe = 'Ausschliesslich und direkte Unterstützung von minderbemittelten Einzelpers. auch in Alters- und Pflegeheimen, die infolge ihres körpelichen oder geistigen Zustandes oder ihrer wirtschaftlichen Not dringend der Hilfe bedürfen. ', BemerkungenFr = '', BemerkungenIt = '', IBAN = '', KontoNr = '', VertragNr = '', Clearing = '' UNION ALL</t>
  </si>
  <si>
    <t>SELECT Suchname = 'Bock Stiftung, Martha', KorrekteBezeichnung = 'Martha Bock Stiftung', Taetigkeitsgebiet = '19', InternExtern = 'e', BemerkungenDe = 'Unterstützung von im Kanton Zürich wohnhaften bedürftigen reformierten Betagten und Behinderten', BemerkungenFr = '', BemerkungenIt = '', IBAN = '', KontoNr = '', VertragNr = '', Clearing = '' UNION ALL</t>
  </si>
  <si>
    <t>SELECT Suchname = 'Bolle Stiftung, Martin und Agnes ', KorrekteBezeichnung = 'Martin &amp; Agnes Bolle Stiftung', Taetigkeitsgebiet = '39', InternExtern = 'e', BemerkungenDe = 'Beitrag an Institutionen, die sich mit Blinden, CP, Geistigbehinderten und verhaltensauffälligen Kindern befassen', BemerkungenFr = '', BemerkungenIt = '', IBAN = '', KontoNr = '', VertragNr = '', Clearing = '' UNION ALL</t>
  </si>
  <si>
    <t>SELECT Suchname = 'Boner Stiftung', KorrekteBezeichnung = 'Boner Stiftung für Kunst und Kultur', Taetigkeitsgebiet = '63', InternExtern = 'e', BemerkungenDe = 'u.a. Unterstützung von sozialen Werken und notleidenden Personen im Kanton Graubünden ', BemerkungenFr = '', BemerkungenIt = '', IBAN = '', KontoNr = '', VertragNr = '', Clearing = '' UNION ALL</t>
  </si>
  <si>
    <t>SELECT Suchname = 'Bonna-Rapin fondation, Berthe', KorrekteBezeichnung = 'Fondation Berthe Bonna-Rapin', Taetigkeitsgebiet = '28', InternExtern = 'e', BemerkungenDe = '', BemerkungenFr = 'Personnes dès 55 ans, se trouvant, par suite de revers de fortune, de suppression totale ou partielle de revenus, dans l''impossibilité de terminer décemment leur vie. Nationalité genevoise ou confédérée, religion protestante, habitant le canton de Genève', BemerkungenIt = '', IBAN = '', KontoNr = '', VertragNr = '', Clearing = '' UNION ALL</t>
  </si>
  <si>
    <t>SELECT Suchname = 'Brändli-Stiftung, Walter, Ruedi und Emma', KorrekteBezeichnung = 'Walter, Ruedi und Emma Brändli-Stiftung', Taetigkeitsgebiet = '10', InternExtern = 'e', BemerkungenDe = 'Behinderung: Ohne geistige oder psych. Behinderung. Bis 30jährig.', BemerkungenFr = '', BemerkungenIt = '', IBAN = '', KontoNr = '', VertragNr = '', Clearing = '' UNION ALL</t>
  </si>
  <si>
    <t>SELECT Suchname = 'Brenn-Buri, Stiftung, Dr. Hans und Lydia', KorrekteBezeichnung = 'Stiftung Dr. Hans und Lydia Brenn-Buri', Taetigkeitsgebiet = '63', InternExtern = 'e', BemerkungenDe = 'Für Parkinsonpatienten', BemerkungenFr = '', BemerkungenIt = '', IBAN = '', KontoNr = '', VertragNr = '', Clearing = '' UNION ALL</t>
  </si>
  <si>
    <t>SELECT Suchname = 'Brennwald-Schmid Fonds, Emil', KorrekteBezeichnung = 'Emil Brennwald-Schmid Fonds', Taetigkeitsgebiet = '10', InternExtern = 'e', BemerkungenDe = 'Beiträge an Kinder schweizerischer Nationalität, für welche infolge geistiger, psychischer oder körperlicher Invalidität, Krankheit oder Unfall besondere ärztlich oder heilpädagogisch allgemein anerkannte Auslagen entstehen,... Dabei sind in erster Linie die Bewohner der Berggemeinden zu berücksichtigen.', BemerkungenFr = '', BemerkungenIt = '', IBAN = '', KontoNr = '', VertragNr = '', Clearing = '' UNION ALL</t>
  </si>
  <si>
    <t>SELECT Suchname = 'Bruderer-Schwendener, U., Nachlass', KorrekteBezeichnung = 'Nachlass U. Bruderer-Schwendener', Taetigkeitsgebiet = '63', InternExtern = 'e', BemerkungenDe = 'Finanzierung nur von konkreten Projekten für körperlich oder geistig behinderte Kinder und Jugendliche, so auch für Aus- und Weiterbildungen', BemerkungenFr = '', BemerkungenIt = '', IBAN = '', KontoNr = '', VertragNr = '', Clearing = '' UNION ALL</t>
  </si>
  <si>
    <t>SELECT Suchname = 'Bucher-Gossweiler-Stiftung, Anna und Paul', KorrekteBezeichnung = 'Anna und Paul Bucher-Gossweiler-Stiftung', Taetigkeitsgebiet = '39', InternExtern = 'e', BemerkungenDe = 'In erster Linie soll landwirtschaftliches Dienstpersonal unterstützt werden, das durch Alter, Krankheit, Invalidität oder sonstwie in der Erwerbsfähigkeit beschränkt ist, sowie frühere selbständige Landwirte, betagte und bedürftigte Kleinbauern und deren Familien, welche durch unverschuldete Ereignisse in Bedrängnis geraten sind.', BemerkungenFr = '', BemerkungenIt = '', IBAN = '', KontoNr = '', VertragNr = '', Clearing = '' UNION ALL</t>
  </si>
  <si>
    <t>SELECT Suchname = 'Bucher-Stiftung, Margarite', KorrekteBezeichnung = 'Margarite Bucher-Stiftung', Taetigkeitsgebiet = '39', InternExtern = 'e', BemerkungenDe = 'Unterstützung von wohltätigen Institutionen', BemerkungenFr = '', BemerkungenIt = '', IBAN = '', KontoNr = '', VertragNr = '', Clearing = '' UNION ALL</t>
  </si>
  <si>
    <t>SELECT Suchname = 'Buchmann-Kollbrunner-Stiftung', KorrekteBezeichnung = 'Buchmann-Kollbrunner-Stiftung', Taetigkeitsgebiet = '19', InternExtern = 'e', BemerkungenDe = 'Unterstützung von körperlich oder geistig behinderten Personen im Kanton Zürich', BemerkungenFr = '', BemerkungenIt = '', IBAN = '', KontoNr = '', VertragNr = '', Clearing = '' UNION ALL</t>
  </si>
  <si>
    <t>SELECT Suchname = 'Burkhard-Stiftung, Marianne', KorrekteBezeichnung = 'Marianne Burkhard-Stiftung', Taetigkeitsgebiet = '39', InternExtern = 'e', BemerkungenDe = 'Schwer kranke/geschädigte Kinder und deren Eltern oder Betreuer', BemerkungenFr = '', BemerkungenIt = '', IBAN = '', KontoNr = '', VertragNr = '', Clearing = '' UNION ALL</t>
  </si>
  <si>
    <t>SELECT Suchname = 'Büttner-Stiftung, Franz und Verena', KorrekteBezeichnung = 'Franz und Verena Büttner-Stiftung', Taetigkeitsgebiet = '39', InternExtern = 'e', BemerkungenDe = 'Bezweckt die Unterstützung von Schwergeschädigten', BemerkungenFr = '', BemerkungenIt = '', IBAN = '', KontoNr = '', VertragNr = '', Clearing = '' UNION ALL</t>
  </si>
  <si>
    <t>SELECT Suchname = 'Caritas, Region', KorrekteBezeichnung = 'Caritas, Region', Taetigkeitsgebiet = '39', InternExtern = 'e', BemerkungenDe = 'Alle Behinderungen. Sich an die zuständige Regionalstelle wenden. Regional unterschiedliche Direkthilfe-Leistungen. Einzelne Regionen leisten keine finanzielle Direkthilfe.', BemerkungenFr = '', BemerkungenIt = '', IBAN = '', KontoNr = '', VertragNr = '', Clearing = '' UNION ALL</t>
  </si>
  <si>
    <t>SELECT Suchname = 'Casal Bernard, Stiftung', KorrekteBezeichnung = 'Stiftung Casal Bernhard', Taetigkeitsgebiet = '63', InternExtern = 'e', BemerkungenDe = 'Nur Bündner', BemerkungenFr = '', BemerkungenIt = '', IBAN = '', KontoNr = '', VertragNr = '', Clearing = '' UNION ALL</t>
  </si>
  <si>
    <t>SELECT Suchname = 'Cassinelli-Vogel-Stiftung', KorrekteBezeichnung = 'Cassinelli-Vogel-Stiftung', Taetigkeitsgebiet = '19', InternExtern = 'e', BemerkungenDe = 'Einmalige Beiträge zur Überbrückung vorübergehender Notlage', BemerkungenFr = '', BemerkungenIt = '', IBAN = '', KontoNr = '', VertragNr = '', Clearing = '' UNION ALL</t>
  </si>
  <si>
    <t>SELECT Suchname = 'Casty-Buchmann, Stiftung', KorrekteBezeichnung = 'Stiftung Casty-Buchmann', Taetigkeitsgebiet = '63', InternExtern = 'e', BemerkungenDe = 'Nur ganz definierte Vergabungen', BemerkungenFr = '', BemerkungenIt = '', IBAN = '', KontoNr = '', VertragNr = '', Clearing = '' UNION ALL</t>
  </si>
  <si>
    <t>SELECT Suchname = 'Cattori-Stuern, fondazioni, Lorenzo e Elsa', KorrekteBezeichnung = 'Fondazione Lorenzo e Elsa Cattori e Stuern', Taetigkeitsgebiet = '69', InternExtern = 'e', BemerkungenDe = '', BemerkungenFr = '', BemerkungenIt = '', IBAN = '', KontoNr = '', VertragNr = '', Clearing = '' UNION ALL</t>
  </si>
  <si>
    <t>SELECT Suchname = 'Cerebral Gelähmte Basel, Stiftung für', KorrekteBezeichnung = 'Stiftung für cerebral Gelähmte Basel', Taetigkeitsgebiet = '60', InternExtern = 'e', BemerkungenDe = '', BemerkungenFr = '', BemerkungenIt = '', IBAN = '', KontoNr = '', VertragNr = '', Clearing = '' UNION ALL</t>
  </si>
  <si>
    <t>SELECT Suchname = 'Cerebral, Stiftung', KorrekteBezeichnung = 'Stiftung Cerebral', Taetigkeitsgebiet = '39', InternExtern = 'e', BemerkungenDe = 'Behinderungen: Cerebral, spina bifida, Muskeldystrophie. Nur, wenn 40% eigene PI Mittel eingesetzt werden. Autos max. Fr. 3000.- ', BemerkungenFr = '', BemerkungenIt = '', IBAN = '', KontoNr = '', VertragNr = '', Clearing = '' UNION ALL</t>
  </si>
  <si>
    <t>SELECT Suchname = 'Comedia Schweiz', KorrekteBezeichnung = 'Comedia Schweiz', Taetigkeitsgebiet = '39', InternExtern = 'e', BemerkungenDe = 'Für Mitglieder der Gewerkschaft. Max. Fr. 1''500.-', BemerkungenFr = '', BemerkungenIt = '', IBAN = '', KontoNr = '', VertragNr = '', Clearing = '' UNION ALL</t>
  </si>
  <si>
    <t>SELECT Suchname = 'Conférences de St-Vincent de Paul', KorrekteBezeichnung = 'Conférences de St-Vincent de Paul', Taetigkeitsgebiet = '61', InternExtern = 'e', BemerkungenDe = '', BemerkungenFr = '', BemerkungenIt = '', IBAN = '', KontoNr = '', VertragNr = '', Clearing = '' UNION ALL</t>
  </si>
  <si>
    <t>SELECT Suchname = 'Coop Patenschaft für Berggebiete', KorrekteBezeichnung = 'Patenschaft Coop für Berggebiete', Taetigkeitsgebiet = '39', InternExtern = 'e', BemerkungenDe = 'Bergbevölkerung Zonen I - IV', BemerkungenFr = '', BemerkungenIt = '', IBAN = '', KontoNr = '', VertragNr = '', Clearing = '' UNION ALL</t>
  </si>
  <si>
    <t>SELECT Suchname = 'Coray-Stiftung, Dr. med. Albert', KorrekteBezeichnung = 'Dr. med. Albert Coray-Stiftung', Taetigkeitsgebiet = '63', InternExtern = 'e', BemerkungenDe = 'Unterstützung von kranken und pflegebedürftigen Kindern bei auswärtiger Hospitalisation', BemerkungenFr = '', BemerkungenIt = '', IBAN = '', KontoNr = '', VertragNr = '', Clearing = '' UNION ALL</t>
  </si>
  <si>
    <t>SELECT Suchname = 'das behinderte Kind, Stiftung für', KorrekteBezeichnung = 'Stiftung für das behinderte Kind', Taetigkeitsgebiet = '39', InternExtern = 'e', BemerkungenDe = 'www.behinderteskind.ch. Förderung und Unterstützung aller Art im Interesse und zum Nutzen von geistig und organisch behinderten Kindern in der CH', BemerkungenFr = '', BemerkungenIt = '', IBAN = '', KontoNr = '', VertragNr = '', Clearing = '' UNION ALL</t>
  </si>
  <si>
    <t>SELECT Suchname = 'Denk an mich, Stiftung', KorrekteBezeichnung = 'Stiftung "Denk an mich"', Taetigkeitsgebiet = '39', InternExtern = 'e', BemerkungenDe = 'Ferien für geistig / körperlich behinderte und ihre Angehörigen', BemerkungenFr = '', BemerkungenIt = '', IBAN = '', KontoNr = '', VertragNr = '', Clearing = '' UNION ALL</t>
  </si>
  <si>
    <t>SELECT Suchname = 'Désendettement, fondation genevoise de,', KorrekteBezeichnung = 'Fondation genevoise de désendettement', Taetigkeitsgebiet = '28', InternExtern = 'e', BemerkungenDe = '', BemerkungenFr = 'prêts d''honneur, domicilié à Genève, 18 ans revenus', BemerkungenIt = '', IBAN = '', KontoNr = '', VertragNr = '', Clearing = '' UNION ALL</t>
  </si>
  <si>
    <t>SELECT Suchname = 'Diakonie-Rappen', KorrekteBezeichnung = 'Diakonie-Rappen', Taetigkeitsgebiet = '59', InternExtern = 'e', BemerkungenDe = 'Unterstützung in Notsituationen', BemerkungenFr = '', BemerkungenIt = '', IBAN = '', KontoNr = '', VertragNr = '', Clearing = '' UNION ALL</t>
  </si>
  <si>
    <t>SELECT Suchname = 'Dreifuss-Stiftung, Theodor und Bernhard', KorrekteBezeichnung = 'Theodor und Bernhard Dreifuss-Stiftung', Taetigkeitsgebiet = '39', InternExtern = 'e', BemerkungenDe = 'Unterstützung von bedürftigen alten und/oder gebrechlichen Menschen; Unterstützung in der Erziehung von Not leidenden und bedürftigen Kindern; Förderung der Weiterbildung von jungen Leuten', BemerkungenFr = '', BemerkungenIt = '', IBAN = '', KontoNr = '', VertragNr = '', Clearing = '' UNION ALL</t>
  </si>
  <si>
    <t>SELECT Suchname = 'Duvillard, fondation', KorrekteBezeichnung = 'Fondation Duvillard', Taetigkeitsgebiet = '61', InternExtern = 'e', BemerkungenDe = '', BemerkungenFr = 'personnes domiciliées en Gruyère, jusqu''à l''âge de 20 ans', BemerkungenIt = '', IBAN = '', KontoNr = '', VertragNr = '', Clearing = '' UNION ALL</t>
  </si>
  <si>
    <t>SELECT Suchname = 'Elsener-Gut Stiftung, Carl und Elise', KorrekteBezeichnung = 'Carl und Elise Elsener-Gut Stiftung', Taetigkeitsgebiet = '68', InternExtern = 'e', BemerkungenDe = 'Unterstützung von psychich kranken, körperlich und geistig behinderten Menschen.', BemerkungenFr = '', BemerkungenIt = '', IBAN = '', KontoNr = '', VertragNr = '', Clearing = '' UNION ALL</t>
  </si>
  <si>
    <t>SELECT Suchname = 'Evangelische Bürgschaftsgenossenschaft', KorrekteBezeichnung = 'Evangelische Bürgschaftsgenossenschaft', Taetigkeitsgebiet = '63', InternExtern = 'e', BemerkungenDe = 'Gewähren Darlehen; auch für Schulden', BemerkungenFr = '', BemerkungenIt = '', IBAN = '', KontoNr = '', VertragNr = '', Clearing = '' UNION ALL</t>
  </si>
  <si>
    <t>SELECT Suchname = 'Evangelischer Kirchenrat des Kantons GR', KorrekteBezeichnung = 'Evangelischer Kirchenrat des Kantons GR', Taetigkeitsgebiet = '63', InternExtern = 'e', BemerkungenDe = 'Angehörige der evang. Landeskirche', BemerkungenFr = '', BemerkungenIt = '', IBAN = '', KontoNr = '', VertragNr = '', Clearing = '' UNION ALL</t>
  </si>
  <si>
    <t>SELECT Suchname = 'Evangelischer Waisenhilfsverein, Bündner', KorrekteBezeichnung = 'Bündner evangelischer Waisenhilfsverein', Taetigkeitsgebiet = '63', InternExtern = 'e', BemerkungenDe = '', BemerkungenFr = '', BemerkungenIt = '', IBAN = '', KontoNr = '', VertragNr = '', Clearing = '' UNION ALL</t>
  </si>
  <si>
    <t>SELECT Suchname = 'Familienhilfe Bern, Stiftung', KorrekteBezeichnung = 'Stiftung Familienhilfe Bern', Taetigkeitsgebiet = '10', InternExtern = 'e', BemerkungenDe = 'Unterstützung bedrängter Familien mit Kind(ern), minderjährig oder in Ausbildung. Z.B. Überbrückung von Notsituationen (Erholungsaufent-halte, Familienferien, Spitex, Kinderbetreuung), Verbesserung der Lebensqualität (Waschmaschinen, Kinderbetten), Beiträge an Aus- oder Weiterbildungen, soweit Stipendien fehlen. Wenn es um behinderungsbedingte Auslagen geht, muss gut begründet sein, weshalb nicht PI finanzieren kann. Entscheidsitzungen alle 2 Monate; es ist wenig Geld vorhanden.', BemerkungenFr = '', BemerkungenIt = '', IBAN = '', KontoNr = '', VertragNr = '', Clearing = '' UNION ALL</t>
  </si>
  <si>
    <t>SELECT Suchname = 'Fontheim-Stiftung, Kurt', KorrekteBezeichnung = 'Kurt Fontheim-Stiftung', Taetigkeitsgebiet = '39', InternExtern = 'e', BemerkungenDe = 'Förderung der Ausbilung junger Menschen durch Gewähr von Stipendien.', BemerkungenFr = '', BemerkungenIt = '', IBAN = '', KontoNr = '', VertragNr = '', Clearing = '' UNION ALL</t>
  </si>
  <si>
    <t>SELECT Suchname = 'Förderung der sozialen Wohnungsvermittlung, Stiftung zur', KorrekteBezeichnung = 'Stiftung zur Förderung der sozialen Wohnungsvermittlung', Taetigkeitsgebiet = '60', InternExtern = 'e', BemerkungenDe = '', BemerkungenFr = '', BemerkungenIt = '', IBAN = '', KontoNr = '', VertragNr = '', Clearing = '' UNION ALL</t>
  </si>
  <si>
    <t>SELECT Suchname = 'Förderung körperbehinderter Hochbegabter, Stiftung zur', KorrekteBezeichnung = 'Stiftung zur Förderung körperbehinderter Hochbegabter', Taetigkeitsgebiet = '39', InternExtern = 'e', BemerkungenDe = 'Körper- und sinnesbehinderte Personen, welche nach objektiven Kriterien als begabt gelten. Nur Ausbildungskosten.', BemerkungenFr = '', BemerkungenIt = '', IBAN = '', KontoNr = '', VertragNr = '', Clearing = '' UNION ALL</t>
  </si>
  <si>
    <t>SELECT Suchname = 'Fossati fondazione filatropica, Danilo e Luca', KorrekteBezeichnung = 'Fondazione filatropica Danilo e Luca Fossati', Taetigkeitsgebiet = '69', InternExtern = 'e', BemerkungenDe = '', BemerkungenFr = '', BemerkungenIt = 'a favore di persone svantaggiate in ragione di condizione fisiche, psichiche, economiche', IBAN = '', KontoNr = '', VertragNr = '', Clearing = '' UNION ALL</t>
  </si>
  <si>
    <t>SELECT Suchname = 'Fram Stiftung', KorrekteBezeichnung = 'Fram Stiftung', Taetigkeitsgebiet = '10', InternExtern = 'e', BemerkungenDe = 'Finanzielle Unterstützung von Kindern und deren Familien in akuten Notlagen, insbesondere zur Entlastung bei schwerstbehinderten Kindern und deren Familie. Wohnsitz in erster Linie der Kanton Bern.', BemerkungenFr = 'Soutien financier aux enfants et leurs familles qui sont confrontées à des difficultés aigües, en particulier les enfants très gravement handicapés et leur famille. Les familles domiciliées à Berne ont la priorité.', BemerkungenIt = '', IBAN = '', KontoNr = '', VertragNr = '', Clearing = '' UNION ALL</t>
  </si>
  <si>
    <t>SELECT Suchname = 'Frauen in Not, Fonds, Frauenzentrale Zug', KorrekteBezeichnung = 'Fonds Frauen in Not der Frauenzentrale Zug', Taetigkeitsgebiet = '72', InternExtern = 'e', BemerkungenDe = '', BemerkungenFr = '', BemerkungenIt = '', IBAN = '', KontoNr = '', VertragNr = '', Clearing = '' UNION ALL</t>
  </si>
  <si>
    <t>SELECT Suchname = 'Freibettenfond der verschiedenen Spitäler', KorrekteBezeichnung = 'Freibettenfond der verschiedenen Spitäler', Taetigkeitsgebiet = '63', InternExtern = 'e', BemerkungenDe = '', BemerkungenFr = '', BemerkungenIt = '', IBAN = '', KontoNr = '', VertragNr = '', Clearing = '' UNION ALL</t>
  </si>
  <si>
    <t>SELECT Suchname = 'Fürsorgefonds Militärpatienten, des Bundes Schweizerischer ', KorrekteBezeichnung = 'Fürsorgefonds des Bundes Schweizerischer Militärpatienten', Taetigkeitsgebiet = '39', InternExtern = 'e', BemerkungenDe = 'Unterstützt bedürftigte Militärpatienten', BemerkungenFr = '', BemerkungenIt = '', IBAN = '', KontoNr = '', VertragNr = '', Clearing = '' UNION ALL</t>
  </si>
  <si>
    <t>SELECT Suchname = 'Gademann-Bircher-Stiftung, Lilli', KorrekteBezeichnung = 'Lilli-Gademann-Bircher-Stiftung', Taetigkeitsgebiet = '39', InternExtern = 'e', BemerkungenDe = 'Unterstützung von Institutionen im erzieherischen, therapeutischen und bildnerischen Bereich', BemerkungenFr = '', BemerkungenIt = '', IBAN = '', KontoNr = '', VertragNr = '', Clearing = '' UNION ALL</t>
  </si>
  <si>
    <t>SELECT Suchname = 'Galvanone, fondazione, Elia', KorrekteBezeichnung = 'Fondazione Elia Galvanone', Taetigkeitsgebiet = '69', InternExtern = 'e', BemerkungenDe = '', BemerkungenFr = '', BemerkungenIt = 'Aiutare persone disabili e le loro famiglie in particolare bambini cerebolesi e strutture che operano in loro favore.', IBAN = '', KontoNr = '', VertragNr = '', Clearing = '' UNION ALL</t>
  </si>
  <si>
    <t>SELECT Suchname = 'Ganz-Murkowsky-Fonds, Ella', KorrekteBezeichnung = 'Ella Ganz-Murkowsky-Fonds', Taetigkeitsgebiet = '10', InternExtern = 'e', BemerkungenDe = 'Unterstützungs- und Ausbildungskosten an benachteiligte Kinder und Jugendliche bis zum 20. Altersjahr im Kanton Bern', BemerkungenFr = '', BemerkungenIt = '', IBAN = '', KontoNr = '', VertragNr = '', Clearing = '' UNION ALL</t>
  </si>
  <si>
    <t>SELECT Suchname = 'Gemeinnützige Gesellschaft, kantonale Organisation', KorrekteBezeichnung = 'Gemeinnützige Gesellschaft, kantonale Organisation', Taetigkeitsgebiet = '39', InternExtern = 'e', BemerkungenDe = 'Kantonal unterschiedliche Leistungen, zum Teil sogar nach Bezirk', BemerkungenFr = '', BemerkungenIt = '', IBAN = '', KontoNr = '', VertragNr = '', Clearing = '' UNION ALL</t>
  </si>
  <si>
    <t>SELECT Suchname = 'Gemeinnützige Gesellschaft, Schweizerische', KorrekteBezeichnung = 'Schweizerische Gemeinnützige Gesellschaft', Taetigkeitsgebiet = '39', InternExtern = 'e', BemerkungenDe = 'Alle Behinderungen. Diverse Fonds/Stiftungen. Nur für EL- oder Sozialhilfebezüger/innen. Da sonst zur Bedingung gestellt wird, dass Gemeinde/Kanton einen Steuererlass gewährt, bevor das bewilligte Gesuch ausbezahlt wird.', BemerkungenFr = '', BemerkungenIt = '', IBAN = '', KontoNr = '', VertragNr = '', Clearing = '' UNION ALL</t>
  </si>
  <si>
    <t>SELECT Suchname = 'Girod, fondation, Dr. Renée', KorrekteBezeichnung = 'Fondation Dr Renée Girod', Taetigkeitsgebiet = '28', InternExtern = 'e', BemerkungenDe = '', BemerkungenFr = 'Femmes vivant seules ou avec des ascendants ou descendants à leur charge et ne disposant que d''un revenu modeste. Dans l''ordre de préférence : genevoises, confédérées, étrangères', BemerkungenIt = '', IBAN = '', KontoNr = '', VertragNr = '', Clearing = '' UNION ALL</t>
  </si>
  <si>
    <t>SELECT Suchname = 'Glückskette', KorrekteBezeichnung = 'Glückskette', Taetigkeitsgebiet = '39', InternExtern = 'e', BemerkungenDe = 'Alle Behinderungen. Pro Person max. Fr. 600.-', BemerkungenFr = '', BemerkungenIt = '', IBAN = '', KontoNr = '', VertragNr = '', Clearing = '' UNION ALL</t>
  </si>
  <si>
    <t>SELECT Suchname = 'Gotthelfverein, Ämter Aarberg und Erlach', KorrekteBezeichnung = 'Gotthelfverein und Verein für Familienschutz der Ämter Aarberg und Erlach und angrenzenden Gemeinden', Taetigkeitsgebiet = '10', InternExtern = 'e', BemerkungenDe = 'Kinder, Jugendliche, Familien, welche sich in einem finanziellen Engpass befinden', BemerkungenFr = '', BemerkungenIt = '', IBAN = '', KontoNr = '', VertragNr = '', Clearing = '' UNION ALL</t>
  </si>
  <si>
    <t>SELECT Suchname = 'Graber-Brack Stiftung', KorrekteBezeichnung = 'Graber-Brack Stiftung', Taetigkeitsgebiet = '59', InternExtern = 'e', BemerkungenDe = 'Soziale Stiftung nur für Bezirk Aarau', BemerkungenFr = '', BemerkungenIt = '', IBAN = '', KontoNr = '', VertragNr = '', Clearing = '' UNION ALL</t>
  </si>
  <si>
    <t>SELECT Suchname = 'Gschwend-Fonds, Norbert', KorrekteBezeichnung = 'Nobert Gschwend-Fonds', Taetigkeitsgebiet = '61', InternExtern = 'e', BemerkungenDe = 'für Rheumapatienten Hilfsmittel, ergotherapeutische Massnahmen, Therapien, Erholungsurlaub, Transporthilfe', BemerkungenFr = '', BemerkungenIt = '', IBAN = '', KontoNr = '', VertragNr = '', Clearing = '' UNION ALL</t>
  </si>
  <si>
    <t>SELECT Suchname = 'Gürtler-Stiftung, Emil und Beatrice, Schnyder von Wartensee', KorrekteBezeichnung = 'Emil und Beatrice Gürtler-Schnyder von Wartensee Stiftung', Taetigkeitsgebiet = '10', InternExtern = 'e', BemerkungenDe = 'Einreichen via KGS Bern (Antrag KGL). Alle Behinderungen, ohne Alterseinschränkung', BemerkungenFr = '', BemerkungenIt = '', IBAN = '', KontoNr = '', VertragNr = '', Clearing = '' UNION ALL</t>
  </si>
  <si>
    <t>SELECT Suchname = 'Hatt Bucher Stiftung', KorrekteBezeichnung = 'Hatt Bucher Stiftung', Taetigkeitsgebiet = '39', InternExtern = 'e', BemerkungenDe = 'Senioren ab 60 Jahren', BemerkungenFr = '', BemerkungenIt = '', IBAN = '', KontoNr = '', VertragNr = '', Clearing = '' UNION ALL</t>
  </si>
  <si>
    <t>SELECT Suchname = 'Häuptli Stiftung, Fanny', KorrekteBezeichnung = 'Fanny Häuptli Stiftung', Taetigkeitsgebiet = '39', InternExtern = 'e', BemerkungenDe = 'Auszahlungen an Unbemittelte für Gesundheitskuren, welche nicht von der Krankenkasse übernommen werden.', BemerkungenFr = '', BemerkungenIt = '', IBAN = '', KontoNr = '', VertragNr = '', Clearing = '' UNION ALL</t>
  </si>
  <si>
    <t>SELECT Suchname = 'Heimgartner-Stiftung, Christian', KorrekteBezeichnung = 'Christian Heimgartner-Stiftung', Taetigkeitsgebiet = '63', InternExtern = 'e', BemerkungenDe = 'Unterstützung von Jugendlichen in Ausbildung aus bedürftigen Familien bis zur Vollendung ihrer beruflichen Ausbildung (Erstausbildung)', BemerkungenFr = '', BemerkungenIt = '', IBAN = '', KontoNr = '', VertragNr = '', Clearing = '' UNION ALL</t>
  </si>
  <si>
    <t>SELECT Suchname = 'Helfer und Schlüter-Stiftung', KorrekteBezeichnung = 'Helfer und Schlüter-Stiftung', Taetigkeitsgebiet = '39', InternExtern = 'e', BemerkungenDe = 'Körperbehinderte, insbesondere MS und neurologische Krankheiten. Max. Fr. 5''000.-, bei MS bis 8''000.-', BemerkungenFr = '', BemerkungenIt = '', IBAN = '', KontoNr = '', VertragNr = '', Clearing = '' UNION ALL</t>
  </si>
  <si>
    <t>SELECT Suchname = 'Hertner-Strasser Stiftung, Wilhelm und Jda', KorrekteBezeichnung = 'Wilhelm und Jda Hertner-Strasser Stiftung', Taetigkeitsgebiet = '60', InternExtern = 'e', BemerkungenDe = '', BemerkungenFr = '', BemerkungenIt = '', IBAN = '', KontoNr = '', VertragNr = '', Clearing = '' UNION ALL</t>
  </si>
  <si>
    <t>SELECT Suchname = 'Herzog-Theler Stiftung', KorrekteBezeichnung = 'Herzog-Theler Stiftung', Taetigkeitsgebiet = '64', InternExtern = 'e', BemerkungenDe = 'Für bedürftige Kinder im Kanton Luzern', BemerkungenFr = '', BemerkungenIt = '', IBAN = '', KontoNr = '', VertragNr = '', Clearing = '' UNION ALL</t>
  </si>
  <si>
    <t>SELECT Suchname = 'Hilfe für Mutter und Kind, Stiftung', KorrekteBezeichnung = 'Stiftung "Hilfe für Mutter und Kind"', Taetigkeitsgebiet = '59', InternExtern = 'e', BemerkungenDe = 'Unterstützung von Familien, Müttern oder Vätern und ihrer Kinder in Notsituatonen.', BemerkungenFr = '', BemerkungenIt = '', IBAN = '', KontoNr = '', VertragNr = '', Clearing = '' UNION ALL</t>
  </si>
  <si>
    <t>SELECT Suchname = 'Hilfsbund, Bernischer', KorrekteBezeichnung = 'Bernischer Hilfsbund zur Bekämpfung der extrathorakalen Tuberkulose', Taetigkeitsgebiet = '10', InternExtern = 'e', BemerkungenDe = 'Finanzielle Hilfe bei Tuberkulose und anderen langdauerenden Krankheiten mit Ausnahme der Lungenleiden.', BemerkungenFr = '', BemerkungenIt = '', IBAN = '', KontoNr = '', VertragNr = '', Clearing = '' UNION ALL</t>
  </si>
  <si>
    <t>SELECT Suchname = 'Hilfsverein für psychisch kranke Menschen', KorrekteBezeichnung = 'Hilfsverein für psychisch kranke Menschen', Taetigkeitsgebiet = '63', InternExtern = 'e', BemerkungenDe = 'Nur für psychisch Kranke', BemerkungenFr = '', BemerkungenIt = '', IBAN = '', KontoNr = '', VertragNr = '', Clearing = '' UNION ALL</t>
  </si>
  <si>
    <t>SELECT Suchname = 'Horizonte Stiftung, Basel', KorrekteBezeichnung = 'Stiftung Horizonte, Basel', Taetigkeitsgebiet = '60', InternExtern = 'e', BemerkungenDe = '', BemerkungenFr = '', BemerkungenIt = '', IBAN = '', KontoNr = '', VertragNr = '', Clearing = '' UNION ALL</t>
  </si>
  <si>
    <t>SELECT Suchname = 'Huber-Graf und Billeter-Graf-Stiftung', KorrekteBezeichnung = 'Huber-Graf und Billeter-Graf-Stiftung', Taetigkeitsgebiet = '19', InternExtern = 'e', BemerkungenDe = 'Fürsorge für blinde, taubstumme, behinderte und gebrechliche Personen mit Wohnsitz im Kt. Zürich', BemerkungenFr = '', BemerkungenIt = '', IBAN = '', KontoNr = '', VertragNr = '', Clearing = '' UNION ALL</t>
  </si>
  <si>
    <t>SELECT Suchname = 'Hülfsgesellschaft in Zürich', KorrekteBezeichnung = 'Hülfsgesellschaft in Zürich', Taetigkeitsgebiet = '19', InternExtern = 'e', BemerkungenDe = 'In Notlage Geratene mit Wohnsitz im Kanton Zürich ohne Bezirk Winterthur', BemerkungenFr = '', BemerkungenIt = '', IBAN = '', KontoNr = '', VertragNr = '', Clearing = '' UNION ALL</t>
  </si>
  <si>
    <t>SELECT Suchname = 'Hülfsgesellschaft Winterthur, Stiftung', KorrekteBezeichnung = 'Stiftung "Hülfsgesellschaft Winterthur"', Taetigkeitsgebiet = '19', InternExtern = 'e', BemerkungenDe = 'Nur Region Winterthur. Unterstützung zur Linderung materieller Not oder zur Förderung der Ausbildung', BemerkungenFr = '', BemerkungenIt = '', IBAN = '', KontoNr = '', VertragNr = '', Clearing = '' UNION ALL</t>
  </si>
  <si>
    <t>SELECT Suchname = 'Internationale Stiftung der Familie', KorrekteBezeichnung = 'Internationale Stiftung der Familie', Taetigkeitsgebiet = '39', InternExtern = 'e', BemerkungenDe = 'Förderung und Unterstützung von Initiativen zugunsten der Familie. Im Rahmen dieses Zwecks verfolgt die Stiftung verschiedene Tätigkeiten mit dem Ziele, die Ausbildung der Eltern in ihrer Erzieherrolle zu verbessern.', BemerkungenFr = '', BemerkungenIt = '', IBAN = '', KontoNr = '', VertragNr = '', Clearing = '' UNION ALL</t>
  </si>
  <si>
    <t>SELECT Suchname = 'Ja zum Leben, Regionalstelle', KorrekteBezeichnung = 'Ja zum Leben, Regionalstelle', Taetigkeitsgebiet = '39', InternExtern = 'e', BemerkungenDe = 'finanzielle Unterstützung von Schwangeren oder Müttern v. Neugeborenen', BemerkungenFr = '', BemerkungenIt = '', IBAN = '', KontoNr = '', VertragNr = '', Clearing = '' UNION ALL</t>
  </si>
  <si>
    <t>SELECT Suchname = 'Jenner-Stiftung Bern', KorrekteBezeichnung = 'Jenner-Stiftung Bern', Taetigkeitsgebiet = '10', InternExtern = 'e', BemerkungenDe = 'Kinder, Krankheit, Behinderung', BemerkungenFr = '', BemerkungenIt = '', IBAN = '', KontoNr = '', VertragNr = '', Clearing = '' UNION ALL</t>
  </si>
  <si>
    <t>SELECT Suchname = 'Johnson Stiftung, Sir Stanley Thomas', KorrekteBezeichnung = 'Sir Stanley Thomas Johnson Stiftung', Taetigkeitsgebiet = '10', InternExtern = 'e', BemerkungenDe = 'Förderbereich Stipendien: Unterstützung von bedürftigen, in der Regel jungen Menschen in Erst- und Zweitausbildung mit stipendienrechtlichem Wohnsitz im Kanton Bern. Die gewählte Ausbildung sollte zu verbesserten Berufschancen und besseren Existenzmöglichkeiten führen. ', BemerkungenFr = '', BemerkungenIt = '', IBAN = '', KontoNr = '', VertragNr = '', Clearing = '' UNION ALL</t>
  </si>
  <si>
    <t>SELECT Suchname = 'Jugendtag, Bärner', KorrekteBezeichnung = 'Bärner Jugendtag', Taetigkeitsgebiet = '10', InternExtern = 'e', BemerkungenDe = 'Der BärnerJugendTag vergibt Ausbildungsbeiträge an junge Erwachsene unter 25 Jahren. Bei der Verwendung der Beiträge wirken die Jugendlichen aktiv mit.', BemerkungenFr = '', BemerkungenIt = '', IBAN = '', KontoNr = '', VertragNr = '', Clearing = '' UNION ALL</t>
  </si>
  <si>
    <t>SELECT Suchname = 'Kaiser-Stiftung, Giuseppe', KorrekteBezeichnung = 'Giuseppe Kaiser-Stiftung', Taetigkeitsgebiet = '39', InternExtern = 'e', BemerkungenDe = 'Körperlich und geistig behinderte Menschen. Stipendien für Kinder.', BemerkungenFr = '', BemerkungenIt = '', IBAN = '', KontoNr = '', VertragNr = '', Clearing = '' UNION ALL</t>
  </si>
  <si>
    <t>SELECT Suchname = 'Katholischer Frauenbund GR', KorrekteBezeichnung = 'Katholischer Frauenbund GR', Taetigkeitsgebiet = '63', InternExtern = 'e', BemerkungenDe = 'Einmalige Unterstützung bei gesundheitlichen und familiären Engpässen', BemerkungenFr = '', BemerkungenIt = '', IBAN = '', KontoNr = '', VertragNr = '', Clearing = '' UNION ALL</t>
  </si>
  <si>
    <t>SELECT Suchname = 'Katholischer Waisenunterstützungsverein GR', KorrekteBezeichnung = 'Katholischer Waisenunterstützungsverein GR', Taetigkeitsgebiet = '63', InternExtern = 'e', BemerkungenDe = '', BemerkungenFr = '', BemerkungenIt = '', IBAN = '', KontoNr = '', VertragNr = '', Clearing = '' UNION ALL</t>
  </si>
  <si>
    <t>SELECT Suchname = 'Katzenhilfe Bern, Verein', KorrekteBezeichnung = 'Verein Katzenhilfe Bern', Taetigkeitsgebiet = '10', InternExtern = 'e', BemerkungenDe = 'Für ausserordentliche Katzenhaltungskosten (z.B. Operation nach Unfall oder Erkrankung). Keine ordentlichen Kosten, wie Impfen, Kastration, Medikamente oder Futter. Die eigenen Gesuchsformulare dürfen verwendet werden. Es ist wenig Geld vorhanden.', BemerkungenFr = '', BemerkungenIt = '', IBAN = '', KontoNr = '', VertragNr = '', Clearing = '' UNION ALL</t>
  </si>
  <si>
    <t>SELECT Suchname = 'Kinder im Schatten, Verein', KorrekteBezeichnung = 'Verein Kinder im Schatten', Taetigkeitsgebiet = '60', InternExtern = 'e', BemerkungenDe = '', BemerkungenFr = '', BemerkungenIt = '', IBAN = '', KontoNr = '', VertragNr = '', Clearing = '' UNION ALL</t>
  </si>
  <si>
    <t>SELECT Suchname = 'Kinder und Jugendliche, Stiftung für', KorrekteBezeichnung = 'Schweizerische Stiftung für Kinder und Jugendliche', Taetigkeitsgebiet = '39', InternExtern = 'e', BemerkungenDe = 'Alle Behinderungen. Kinder bis 18 Jahre und ihre Eltern.', BemerkungenFr = '', BemerkungenIt = '', IBAN = '', KontoNr = '', VertragNr = '', Clearing = '' UNION ALL</t>
  </si>
  <si>
    <t>SELECT Suchname = 'Kirchliche Liebestätigkeit, Stiftung für ', KorrekteBezeichnung = 'Stiftung für kirchliche Liebestätigkeit', Taetigkeitsgebiet = '10', InternExtern = 'e', BemerkungenDe = 'Für Menschen mit einer Behinderung, die in einer Notlage sind. Grundsätzlich keine Einschränkungen', BemerkungenFr = 'Pour les personnes handicapées qui se trouvent en difficulté. Par principe, pas de restriction.', BemerkungenIt = '', IBAN = '', KontoNr = '', VertragNr = '', Clearing = '' UNION ALL</t>
  </si>
  <si>
    <t>SELECT Suchname = 'Kirsch Marian &amp; Zofia Stiftung', KorrekteBezeichnung = 'Marian und Zofia Kirsch Stiftung', Taetigkeitsgebiet = '39', InternExtern = 'e', BemerkungenDe = 'Alle Behinderungen. Menschen mit polnischer Abstammung in der CH oder in Polen', BemerkungenFr = '', BemerkungenIt = '', IBAN = '', KontoNr = '', VertragNr = '', Clearing = '' UNION ALL</t>
  </si>
  <si>
    <t>SELECT Suchname = 'Kolping Stiftung', KorrekteBezeichnung = 'Kolping Stiftung', Taetigkeitsgebiet = '39', InternExtern = 'e', BemerkungenDe = 'Einzelhilfe bei sozialen Härtefällen', BemerkungenFr = '', BemerkungenIt = '', IBAN = '', KontoNr = '', VertragNr = '', Clearing = '' UNION ALL</t>
  </si>
  <si>
    <t>SELECT Suchname = 'Kommission zur Mitfinanzierung von Erziehungshilfen, ggg Basel', KorrekteBezeichnung = 'Kommission zur Mitfinanzierung von Erziehungshilfen, ggg Basel', Taetigkeitsgebiet = '60', InternExtern = 'e', BemerkungenDe = '', BemerkungenFr = '', BemerkungenIt = '', IBAN = '', KontoNr = '', VertragNr = '', Clearing = '' UNION ALL</t>
  </si>
  <si>
    <t>SELECT Suchname = 'kranke Kinder in Basel, Stiftung für', KorrekteBezeichnung = 'Stiftung für kranke Kinder in Basel', Taetigkeitsgebiet = '60', InternExtern = 'e', BemerkungenDe = 'Kranken Kindern, wohnhaft in Basel und Umgebung, zur Heilung zu verhelfen und ihnen ärztliche Hilfe und leibliche und geistige Pflege zu gewähren.', BemerkungenFr = '', BemerkungenIt = '', IBAN = '', KontoNr = '', VertragNr = '', Clearing = '' UNION ALL</t>
  </si>
  <si>
    <t>SELECT Suchname = 'Krebsliga, regionale Organisation', KorrekteBezeichnung = 'Regionale Krebsliga', Taetigkeitsgebiet = '39', InternExtern = 'e', BemerkungenDe = 'Nur für Krebspatienten', BemerkungenFr = '', BemerkungenIt = '', IBAN = '', KontoNr = '', VertragNr = '', Clearing = '' UNION ALL</t>
  </si>
  <si>
    <t>SELECT Suchname = 'Kunigunde + Heinrich Stiftung', KorrekteBezeichnung = 'Kunigunde + Heinrich Stiftung', Taetigkeitsgebiet = '60', InternExtern = 'e', BemerkungenDe = '', BemerkungenFr = '', BemerkungenIt = '', IBAN = '', KontoNr = '', VertragNr = '', Clearing = '' UNION ALL</t>
  </si>
  <si>
    <t>SELECT Suchname = 'Ledermann Stiftung, Peter', KorrekteBezeichnung = 'Stiftung Peter Ledermann', Taetigkeitsgebiet = '39', InternExtern = 'e', BemerkungenDe = 'Personen im In- und Ausland, die durch Krankheit, Krieg, Naturkatastrophen, Unfall, Epidemien und dergleichen in finanzielle Not geraten sind. Keine Ausbildungsbeiträge.', BemerkungenFr = '', BemerkungenIt = '', IBAN = '', KontoNr = '', VertragNr = '', Clearing = '' UNION ALL</t>
  </si>
  <si>
    <t>SELECT Suchname = 'Lienhard-Hunger, Stiftung, Ernst und Reta', KorrekteBezeichnung = 'Stiftung Ernst und Reta Lienhard-Hunger', Taetigkeitsgebiet = '63', InternExtern = 'e', BemerkungenDe = 'Für Einzelpers. und Familien. Stiftung ist im christl. Sinne tätig, weshalb die Gesuche über die Landeskirchen behandelt werden.', BemerkungenFr = '', BemerkungenIt = '', IBAN = '', KontoNr = '', VertragNr = '', Clearing = '' UNION ALL</t>
  </si>
  <si>
    <t>SELECT Suchname = 'Lions Club', KorrekteBezeichnung = 'Lions Club', Taetigkeitsgebiet = '39', InternExtern = 'e', BemerkungenDe = 'Alle Behinderungen. Sich an die zuständige Regionalstelle wenden. Regional unterschiedliche Leistungen.', BemerkungenFr = '', BemerkungenIt = '', IBAN = '', KontoNr = '', VertragNr = '', Clearing = '' UNION ALL</t>
  </si>
  <si>
    <t>SELECT Suchname = 'LOBAG', KorrekteBezeichnung = 'LOBAG', Taetigkeitsgebiet = '10', InternExtern = 'e', BemerkungenDe = 'Unterstützung aller Bauern (mit Vorteil Mitglied der LOBAG), die in einer Notlage sind. Starthilfe auch möglich. Bauer muss das Gesuch immer selber stellen.', BemerkungenFr = '', BemerkungenIt = '', IBAN = '', KontoNr = '', VertragNr = '', Clearing = '' UNION ALL</t>
  </si>
  <si>
    <t>SELECT Suchname = 'Lord Michelham of Hellingly, fondation', KorrekteBezeichnung = 'Fondation Lord Michelham of Hellingly', Taetigkeitsgebiet = '39', InternExtern = 'e', BemerkungenDe = '', BemerkungenFr = 'aide à la vieillesse dans le besoin et aux personnes handicapées; aide à la formation et à la recherche en matière technologique, dans tous les secteurs de l''économie, de manière à assister les efforts de développement des pays sous-développés', BemerkungenIt = '', IBAN = '', KontoNr = '', VertragNr = '', Clearing = '' UNION ALL</t>
  </si>
  <si>
    <t>SELECT Suchname = 'Lorétan-Pasquier, fondation, Rose', KorrekteBezeichnung = 'Fondation Rose-Lorétan-Pasquier', Taetigkeitsgebiet = '61', InternExtern = 'e', BemerkungenDe = '', BemerkungenFr = 'personnes domiciliées à La Tour-de-Trême, Le Pâquier, Gruyère, Enney, Villars-sous-Mont, Estavannens, Grandvillard, Lessoc, Neirivue, Albeuve, Montbovon', BemerkungenIt = '', IBAN = '', KontoNr = '', VertragNr = '', Clearing = '' UNION ALL</t>
  </si>
  <si>
    <t>SELECT Suchname = 'Loris, fondo', KorrekteBezeichnung = 'Fondo Loris ', Taetigkeitsgebiet = '69', InternExtern = 'e', BemerkungenDe = '', BemerkungenFr = '', BemerkungenIt = 'persone bisognose o disabili residenti in Ticino', IBAN = '', KontoNr = '', VertragNr = '', Clearing = '' UNION ALL</t>
  </si>
  <si>
    <t>SELECT Suchname = 'Luchsinger Haggenmacher-Stiftung, SGG', KorrekteBezeichnung = 'Luchsinger Haggenmacher-Stiftung, SGG', Taetigkeitsgebiet = '39', InternExtern = 'e', BemerkungenDe = 'Stiftung der Schweiz. Gemeinnützigen Gesellschaft. Alle Behinderungen, Alter bis 26 Jahre in der CH. Keine Beiträge an Ferien im Ausland.', BemerkungenFr = '', BemerkungenIt = '', IBAN = '', KontoNr = '', VertragNr = '', Clearing = '' UNION ALL</t>
  </si>
  <si>
    <t>SELECT Suchname = 'Lungenliga, Kantonale Organisation', KorrekteBezeichnung = 'Lungenliga, Kantonale Organisation', Taetigkeitsgebiet = '39', InternExtern = 'e', BemerkungenDe = 'Regional unterschiedliche Leistungen für die Zielgruppe.', BemerkungenFr = '', BemerkungenIt = '', IBAN = '', KontoNr = '', VertragNr = '', Clearing = '' UNION ALL</t>
  </si>
  <si>
    <t>SELECT Suchname = 'Malamoud, Stiftung, Valentin', KorrekteBezeichnung = 'Stiftung Valentin Malamoud', Taetigkeitsgebiet = '63', InternExtern = 'e', BemerkungenDe = 'Unterstützung von bedürftigen behinderten und/oder notleidenden Menschen, Flüchtlingen, wohltätigen Institutionen oder Einzelpersonen in ihren Bemühungen zur Linderung sozialer oder gesundheitlicher Notlagen', BemerkungenFr = '', BemerkungenIt = '', IBAN = '', KontoNr = '', VertragNr = '', Clearing = '' UNION ALL</t>
  </si>
  <si>
    <t>SELECT Suchname = 'Mano Stiftung', KorrekteBezeichnung = 'Stiftung Mano', Taetigkeitsgebiet = '39', InternExtern = 'e', BemerkungenDe = 'Unterstützung der Erziehung, Ausbildung und Weiterbildung von hilfsbedürftigen Menschen, insbesondere von Alleinerziehenden und ihren Kindern', BemerkungenFr = '', BemerkungenIt = '', IBAN = '', KontoNr = '', VertragNr = '', Clearing = '' UNION ALL</t>
  </si>
  <si>
    <t>SELECT Suchname = 'Milchsuppe-Stiftung', KorrekteBezeichnung = 'Milchsuppe-Stiftung', Taetigkeitsgebiet = '60', InternExtern = 'e', BemerkungenDe = '', BemerkungenFr = '', BemerkungenIt = '', IBAN = '', KontoNr = '', VertragNr = '', Clearing = '' UNION ALL</t>
  </si>
  <si>
    <t>SELECT Suchname = 'Misteli-Stiftung, Louise', KorrekteBezeichnung = 'Louise Misteli-Stiftung', Taetigkeitsgebiet = '39', InternExtern = 'e', BemerkungenDe = 'Alle Behinderungen, Witwen, Waisen. Beiträge für Erziehungs-, Ausbildungs- und andere öffentliche Zwecke', BemerkungenFr = '', BemerkungenIt = '', IBAN = '', KontoNr = '', VertragNr = '', Clearing = '' UNION ALL</t>
  </si>
  <si>
    <t>SELECT Suchname = 'Morath-Stiftung, Catherine und Harry', KorrekteBezeichnung = 'Catherine+Harry Morath-Stiftung', Taetigkeitsgebiet = '60', InternExtern = 'e', BemerkungenDe = '', BemerkungenFr = '', BemerkungenIt = '', IBAN = '', KontoNr = '', VertragNr = '', Clearing = '' UNION ALL</t>
  </si>
  <si>
    <t>SELECT Suchname = 'Multiple Sklerose Gesellschaft, Schweizerische', KorrekteBezeichnung = 'Schweizerische Multiple Sklerose Gesellschaft', Taetigkeitsgebiet = '39', InternExtern = 'e', BemerkungenDe = 'MS, Amytrophe Lateralsklerose, Friedreichsche Ataxie. Autoanschaffung max. Fr. 5''000.-', BemerkungenFr = 'MS, Amytrophe Lateralsklerose, Friedreichsche Ataxie. Autoanschaffung max. Fr. 5''000.-', BemerkungenIt = '', IBAN = '', KontoNr = '', VertragNr = '', Clearing = '' UNION ALL</t>
  </si>
  <si>
    <t>SELECT Suchname = 'Mundaun Stiftung, gemeinnützige', KorrekteBezeichnung = 'Gemeinnützige Stiftung Mundaun', Taetigkeitsgebiet = '63', InternExtern = 'e', BemerkungenDe = 'Beiträge à Fonds perdu oder Darlehen für Einzelpers. oder Familien in Notlagen in finanzschwachen Gemeinden unter 200 Einwohner', BemerkungenFr = '', BemerkungenIt = '', IBAN = '', KontoNr = '', VertragNr = '', Clearing = '' UNION ALL</t>
  </si>
  <si>
    <t>SELECT Suchname = 'Mütterhilfe Stiftung', KorrekteBezeichnung = 'Stiftung Mütterhilfe', Taetigkeitsgebiet = '39', InternExtern = 'e', BemerkungenDe = 'Unterstützung in der neuen Lebensphase der Elternschaft', BemerkungenFr = '', BemerkungenIt = '', IBAN = '', KontoNr = '', VertragNr = '', Clearing = '' UNION ALL</t>
  </si>
  <si>
    <t>SELECT Suchname = 'Nene Fondazione', KorrekteBezeichnung = 'Fondazione Nene', Taetigkeitsgebiet = '69', InternExtern = 'e', BemerkungenDe = '', BemerkungenFr = '', BemerkungenIt = 'aver esaurito gli aiuti degli enti pubblici', IBAN = '', KontoNr = '', VertragNr = '', Clearing = '' UNION ALL</t>
  </si>
  <si>
    <t>SELECT Suchname = 'Nussbaumer-Simonin-Stiftung', KorrekteBezeichnung = 'Nussbaumer-Simonin-Stiftung', Taetigkeitsgebiet = '39', InternExtern = 'e', BemerkungenDe = 'Geistig behinderte, insbesondere Trisomie 21 und deren Familien', BemerkungenFr = '', BemerkungenIt = '', IBAN = '', KontoNr = '', VertragNr = '', Clearing = '' UNION ALL</t>
  </si>
  <si>
    <t>SELECT Suchname = 'Ochsner-Stiftung, Max', KorrekteBezeichnung = 'Max Ochsner-Stiftung', Taetigkeitsgebiet = '39', InternExtern = 'e', BemerkungenDe = 'Förderung der gesellschaftlichen Eingliederung behinderter und sozial benachteiligter Menschen durch Unterstützung ihrer beruflichen und persönlichen Weiterbildung.', BemerkungenFr = '', BemerkungenIt = '', IBAN = '', KontoNr = '', VertragNr = '', Clearing = '' UNION ALL</t>
  </si>
  <si>
    <t>SELECT Suchname = 'OPOS Stiftung, zugunsten von Wahrnehmungsbehinderten', KorrekteBezeichnung = 'Stiftung OPOS zugunsten von Wahrnehmungsbehinderten', Taetigkeitsgebiet = '66', InternExtern = 'e', BemerkungenDe = '', BemerkungenFr = '', BemerkungenIt = '', IBAN = '', KontoNr = '', VertragNr = '', Clearing = '' UNION ALL</t>
  </si>
  <si>
    <t>SELECT Suchname = 'Orthodoxe philanthropische Stiftung', KorrekteBezeichnung = 'Orthodoxe philanthropische Stiftung', Taetigkeitsgebiet = '39', InternExtern = 'e', BemerkungenDe = 'Mit Rücksicht auf ihre Satzung und aufgrund ihrer beschränkten Mittel bearbeitet diese Stiftung nur Anträge von orthodoxen Christen mit Wohnsitz in der Schweiz.', BemerkungenFr = '', BemerkungenIt = '', IBAN = '', KontoNr = '', VertragNr = '', Clearing = '' UNION ALL</t>
  </si>
  <si>
    <t>SELECT Suchname = 'Padella-Stiftung', KorrekteBezeichnung = 'Padella-Stiftung', Taetigkeitsgebiet = '63', InternExtern = 'e', BemerkungenDe = 'Unterstützungsbeiträge an Einzelpersonen in Notsituationen', BemerkungenFr = '', BemerkungenIt = '', IBAN = '', KontoNr = '', VertragNr = '', Clearing = '' UNION ALL</t>
  </si>
  <si>
    <t>SELECT Suchname = 'Paraplegiker-Stiftung, Schweizerische', KorrekteBezeichnung = 'Schweizerische Paraplegiker-Stiftung', Taetigkeitsgebiet = '39', InternExtern = 'e', BemerkungenDe = 'Behinderung: Praplegie, Tetraplegie. Betrag unbeschränkt. Uebrige Behinderungen: Rollstuhlbenutzer. Max. Fr. 4''000.-', BemerkungenFr = '', BemerkungenIt = '', IBAN = '', KontoNr = '', VertragNr = '', Clearing = '' UNION ALL</t>
  </si>
  <si>
    <t>SELECT Suchname = 'Pasquier fondation, Joseph', KorrekteBezeichnung = 'Fondation Joseph Pasquier', Taetigkeitsgebiet = '61', InternExtern = 'e', BemerkungenDe = '', BemerkungenFr = 'enfants (parfois adultes) originaires de la Gruyère, pour études, formation, loisirs', BemerkungenIt = '', IBAN = '', KontoNr = '', VertragNr = '', Clearing = '' UNION ALL</t>
  </si>
  <si>
    <t>SELECT Suchname = 'Paulz-Stiftung', KorrekteBezeichnung = 'Paulz-Stiftung', Taetigkeitsgebiet = '10', InternExtern = 'e', BemerkungenDe = 'Hilfeleistung eher in der Ausrichtung einmaliger Beiträge (z.B. für aussergewöhnliche Aufwendungen) als in monatlichen bzw. dauernden Unterstützungen für über 60 Jährige.', BemerkungenFr = '', BemerkungenIt = '', IBAN = '', KontoNr = '', VertragNr = '', Clearing = '' UNION ALL</t>
  </si>
  <si>
    <t>SELECT Suchname = 'Pestalozzi Fonds, Bernischer', KorrekteBezeichnung = 'Bernischer Pestalozzi-Fonds', Taetigkeitsgebiet = '10', InternExtern = 'e', BemerkungenDe = 'Finanzierung von Schulung, Erziehung, Ausbildung, Anlehre, Berufslehre und Eingliederung sowie Beiträge an Untersuchungen, Beratungen und Therapie für physisch, psychisch oder geistig behinderte oder sozial benachteiligte Kinder und Jugendliche bis 25-jährig mit Wohnsitz im Kanton Bern.', BemerkungenFr = '', BemerkungenIt = '', IBAN = '', KontoNr = '', VertragNr = '', Clearing = '' UNION ALL</t>
  </si>
  <si>
    <t>SELECT Suchname = 'Pflegekinderaktion GR', KorrekteBezeichnung = 'Pflegekinderaktion GR', Taetigkeitsgebiet = '63', InternExtern = 'e', BemerkungenDe = 'Für Kinder in Pflege', BemerkungenFr = '', BemerkungenIt = '', IBAN = '', KontoNr = '', VertragNr = '', Clearing = '' UNION ALL</t>
  </si>
  <si>
    <t>SELECT Suchname = 'Plussport Behindertensport', KorrekteBezeichnung = 'Plussport Behindertensport', Taetigkeitsgebiet = '39', InternExtern = 'e', BemerkungenDe = 'Beiträge an Sporthilfsmittel und sportl. Aktivitäten', BemerkungenFr = '', BemerkungenIt = '', IBAN = '', KontoNr = '', VertragNr = '', Clearing = '' UNION ALL</t>
  </si>
  <si>
    <t>SELECT Suchname = 'Poletti fondation, Paul', KorrekteBezeichnung = 'Fondation Paul Poletti', Taetigkeitsgebiet = '28', InternExtern = 'e', BemerkungenDe = '', BemerkungenFr = 'pour les enfants', BemerkungenIt = '', IBAN = '', KontoNr = '', VertragNr = '', Clearing = '' UNION ALL</t>
  </si>
  <si>
    <t>SELECT Suchname = 'Post/Swisscom Personal, Wohlfahrtsfonds', KorrekteBezeichnung = 'Wohlfahrtsfonds des Post- und Swisscom-Personals', Taetigkeitsgebiet = '39', InternExtern = 'e', BemerkungenDe = 'Alle Behinderungen, für Post- und Swisscom Mitarbeitende und Pensionierte', BemerkungenFr = '', BemerkungenIt = '', IBAN = '', KontoNr = '', VertragNr = '', Clearing = '' UNION ALL</t>
  </si>
  <si>
    <t>SELECT Suchname = 'Pro Aegrotis Stiftung', KorrekteBezeichnung = 'Stiftung Pro Aegrotis', Taetigkeitsgebiet = '39', InternExtern = 'e', BemerkungenDe = 'Hilft Menschen, die zur Behandlung einer Krankheit, Behebung von Unfallfolgen, Verbesserung ihres Gesundheitszustandes oder für die Pflege zu Hause zusätzlicher, finanzieller Hilfe bedürfen. Keine Beiträge an Zahnbehandlung, Wohn-, Umzugs-, oder Ausbildungskosten.', BemerkungenFr = '', BemerkungenIt = '', IBAN = '', KontoNr = '', VertragNr = '', Clearing = '' UNION ALL</t>
  </si>
  <si>
    <t>SELECT Suchname = 'Pro Juventute Kanton', KorrekteBezeichnung = 'Pro Juventute Kanton', Taetigkeitsgebiet = '39', InternExtern = 'e', BemerkungenDe = 'Alle Behinderungen, für Familien, Kinder und Jugendliche bis 20 Jahre (in Ausbildung bis 25)', BemerkungenFr = '', BemerkungenIt = '', IBAN = '', KontoNr = '', VertragNr = '', Clearing = '' UNION ALL</t>
  </si>
  <si>
    <t>SELECT Suchname = 'Pro Juventute Schweiz, ZLWWW', KorrekteBezeichnung = 'Pro Juventute Schweiz, Zusatzleistungen an Witwer, Witwer und Waisen (ZLWWW)', Taetigkeitsgebiet = '39', InternExtern = 'e', BemerkungenDe = 'Personen mit Witwen-, Witwer- oder Waisenrente. Personen mit Behinderung und Hinterlassenenleistung via PI CH, Direkthilfe', BemerkungenFr = '', BemerkungenIt = '', IBAN = '', KontoNr = '', VertragNr = '', Clearing = '' UNION ALL</t>
  </si>
  <si>
    <t>SELECT Suchname = 'Pro Senectute', KorrekteBezeichnung = 'Pro Senectute, Individuelle Finanzhilfe', Taetigkeitsgebiet = '39', InternExtern = 'e', BemerkungenDe = 'Bundesmittel für Bezüger/innen von AHV-Leistungen. Auch für Personen, die die AHV vorbezogen haben (aktuell 62/63 Jahre). Sich bei der kantonalen PS-Organisation melden.', BemerkungenFr = '', BemerkungenIt = '', IBAN = '', KontoNr = '', VertragNr = '', Clearing = '' UNION ALL</t>
  </si>
  <si>
    <t>SELECT Suchname = 'Quadri Stiftung, Franco, Marianne, Cristina und Gianni', KorrekteBezeichnung = 'Stiftung Franco, Marianne, Cristina und Gianni Quadri', Taetigkeitsgebiet = '39', InternExtern = 'e', BemerkungenDe = 'Geistig behinderte Kinder, insbesondere Trisomie 21', BemerkungenFr = '', BemerkungenIt = '', IBAN = '', KontoNr = '', VertragNr = '', Clearing = '' UNION ALL</t>
  </si>
  <si>
    <t>SELECT Suchname = 'REKA, Schweizer Reisekasse, Jubiläumsstiftung', KorrekteBezeichnung = 'Jubiläumsstiftung der Schweizerischen Reisekasse', Taetigkeitsgebiet = '39', InternExtern = 'e', BemerkungenDe = 'Alle Behinderungen. Ferien für wirtschaftlich und sozial Benachteiligte in der Schweiz.', BemerkungenFr = '', BemerkungenIt = '', IBAN = '', KontoNr = '', VertragNr = '', Clearing = '' UNION ALL</t>
  </si>
  <si>
    <t>SELECT Suchname = 'Renfer-Stiftung, Dr. Eugen', KorrekteBezeichnung = 'Dr. Eugen Renfer-Stiftung', Taetigkeitsgebiet = '39', InternExtern = 'e', BemerkungenDe = 'Alle Behinderungen, für medizinische und kieferorthopädische Behandlungen, max. Fr. 3''000.-', BemerkungenFr = '', BemerkungenIt = '', IBAN = '', KontoNr = '', VertragNr = '', Clearing = '' UNION ALL</t>
  </si>
  <si>
    <t>SELECT Suchname = 'Reuma Ticino, Lega', KorrekteBezeichnung = 'Lega ticinese per la lotta contro il reumatismo', Taetigkeitsgebiet = '69', InternExtern = 'e', BemerkungenDe = '', BemerkungenFr = '', BemerkungenIt = 'sussidi per evtl. Mezzi ausiliari, scarpe ortopediche, cure termali, corsi ginnastica.', IBAN = '', KontoNr = '', VertragNr = '', Clearing = '' UNION ALL</t>
  </si>
  <si>
    <t>SELECT Suchname = 'Rhumatisants, Fondation genevoise pour l''aide aux', KorrekteBezeichnung = 'Fondation genevoise pour l''aide aux rhumatisants', Taetigkeitsgebiet = '28', InternExtern = 'e', BemerkungenDe = '', BemerkungenFr = 'pour tout rhumatisant aux revenus modestes', BemerkungenIt = '', IBAN = '', KontoNr = '', VertragNr = '', Clearing = '' UNION ALL</t>
  </si>
  <si>
    <t>SELECT Suchname = 'Roos-Fonds, Geschwister', KorrekteBezeichnung = 'Geschwister Roos-Fonds', Taetigkeitsgebiet = '39', InternExtern = 'e', BemerkungenDe = 'Berufsausbildung hörbehinderter Menschen', BemerkungenFr = '', BemerkungenIt = '', IBAN = '', KontoNr = '', VertragNr = '', Clearing = '' UNION ALL</t>
  </si>
  <si>
    <t>SELECT Suchname = 'Rosenburger-Stiftung, Alphons', KorrekteBezeichnung = 'Alphons Rosenburger-Stiftung', Taetigkeitsgebiet = '60', InternExtern = 'e', BemerkungenDe = 'Beiträge an hilfsbedürftige EpileptikerInnen', BemerkungenFr = '', BemerkungenIt = '', IBAN = '', KontoNr = '', VertragNr = '', Clearing = '' UNION ALL</t>
  </si>
  <si>
    <t>SELECT Suchname = 'Rotary Club', KorrekteBezeichnung = 'Rotary Club', Taetigkeitsgebiet = '39', InternExtern = 'e', BemerkungenDe = 'Alle Behinderungen. Sich an die zuständige Regionalstelle wenden. Regional unterschiedliche Leistungen.', BemerkungenFr = '', BemerkungenIt = '', IBAN = '', KontoNr = '', VertragNr = '', Clearing = '' UNION ALL</t>
  </si>
  <si>
    <t>SELECT Suchname = 'Rotes Kreuz, Schweizerisches', KorrekteBezeichnung = 'Schweizerisches Rotes Kreuz', Taetigkeitsgebiet = '39', InternExtern = 'e', BemerkungenDe = 'Alle Behinderungen, Beiträge an Krankheitskosten, Abgabe von Kleidern, Bettwäsche usw. Sich an die Regionalstelle wenden. Regional unterschiedliche Leistungen.', BemerkungenFr = '', BemerkungenIt = '', IBAN = '', KontoNr = '', VertragNr = '', Clearing = '' UNION ALL</t>
  </si>
  <si>
    <t>SELECT Suchname = 'Rüegg-Stiftung, Gertrud', KorrekteBezeichnung = 'Gertrud Rüegg-Stiftung', Taetigkeitsgebiet = '39', InternExtern = 'e', BemerkungenDe = 'Unterstützung für Mensch in einer Notsituation während der ersten Ausbildung in der Schweiz. Beiträge für Zweitausbildungen werden nur in Ausnahmefällen gewährt.', BemerkungenFr = '', BemerkungenIt = '', IBAN = '', KontoNr = '', VertragNr = '', Clearing = '' UNION ALL</t>
  </si>
  <si>
    <t>SELECT Suchname = 'Sandoz-Peter Stiftung, Lore', KorrekteBezeichnung = 'Stiftung Lore Sandoz-Peter', Taetigkeitsgebiet = '10', InternExtern = 'e', BemerkungenDe = 'Leistung von gemeinnützigen und wohltätigen Unterstützungsbeiträgen an Bedürftigte mit Wohnsitz in Biel sowie die Unterstützung der Armen- und Krankenpflege der Gemeinde Biel', BemerkungenFr = '', BemerkungenIt = '', IBAN = '', KontoNr = '', VertragNr = '', Clearing = '' UNION ALL</t>
  </si>
  <si>
    <t>SELECT Suchname = 'Sanitas Stiftung, Davos', KorrekteBezeichnung = 'Stiftung Sanitas Davos', Taetigkeitsgebiet = '63', InternExtern = 'e', BemerkungenDe = 'Für Kranke und Behinderte.', BemerkungenFr = '', BemerkungenIt = '', IBAN = '', KontoNr = '', VertragNr = '', Clearing = '' UNION ALL</t>
  </si>
  <si>
    <t>SELECT Suchname = 'Säuberli-Kühn Stiftung', KorrekteBezeichnung = 'Säuberli-Kühn Stiftung', Taetigkeitsgebiet = '59', InternExtern = 'e', BemerkungenDe = 'Hilfe für Einwohner i. Kt. AG, spez. aber Bez. Aarau u. Kulm, die durch körperliche oder geistige Krankheiten in finanzielle Not geraten sind.', BemerkungenFr = '', BemerkungenIt = '', IBAN = '', KontoNr = '', VertragNr = '', Clearing = '' UNION ALL</t>
  </si>
  <si>
    <t>SELECT Suchname = 'SBB Personalfonds', KorrekteBezeichnung = 'Personalfonds SBB', Taetigkeitsgebiet = '39', InternExtern = 'e', BemerkungenDe = 'Alle Behinderungen. Für SBB Mitarbeitende.', BemerkungenFr = '', BemerkungenIt = '', IBAN = '', KontoNr = '', VertragNr = '', Clearing = '' UNION ALL</t>
  </si>
  <si>
    <t>SELECT Suchname = 'Schaad-Keller-Stiftung', KorrekteBezeichnung = 'Schaad-Keller-Stiftung', Taetigkeitsgebiet = '39', InternExtern = 'e', BemerkungenDe = 'Alle Behinderungen.', BemerkungenFr = '', BemerkungenIt = '', IBAN = '', KontoNr = '', VertragNr = '', Clearing = '' UNION ALL</t>
  </si>
  <si>
    <t>SELECT Suchname = 'Schmid Fonds, Christian', KorrekteBezeichnung = 'Christian Schmid Fonds', Taetigkeitsgebiet = '63', InternExtern = 'e', BemerkungenDe = 'Schulkinder, Lehrlinge und Studierende, männlich, evang., wohnhaft in bündnerischen Ortschaften über 800 m.', BemerkungenFr = '', BemerkungenIt = '', IBAN = '', KontoNr = '', VertragNr = '', Clearing = '' UNION ALL</t>
  </si>
  <si>
    <t>SELECT Suchname = 'Schmid Stiftung, Gisella G.', KorrekteBezeichnung = 'Gisella G. Schmid Stiftung', Taetigkeitsgebiet = '39', InternExtern = 'e', BemerkungenDe = 'Cererbral, Spina Bifida, Muskeldystrophie und Blinde. Autofinanzierung Höchstbetrag Fr. 3''000.-. Telefonische Vorbesprechung mit Stiftung Cerebral.', BemerkungenFr = '', BemerkungenIt = '', IBAN = '', KontoNr = '', VertragNr = '', Clearing = '' UNION ALL</t>
  </si>
  <si>
    <t>SELECT Suchname = 'Schwendener Stiftung, H.', KorrekteBezeichnung = 'H. Schwendener Stiftung', Taetigkeitsgebiet = '63', InternExtern = 'e', BemerkungenDe = 'Nur für Ausbildungen für reformierte Bündner', BemerkungenFr = '', BemerkungenIt = '', IBAN = '', KontoNr = '', VertragNr = '', Clearing = '' UNION ALL</t>
  </si>
  <si>
    <t>SELECT Suchname = 'Schwyzer hälfed Schwyzer, Stiftung', KorrekteBezeichnung = 'Stiftung Schwyzer hälfed Schwyzer', Taetigkeitsgebiet = '39', InternExtern = 'e', BemerkungenDe = 'Alle Behinderungen. Eher kleinere Beiträge. Auch Autoanschaffung.', BemerkungenFr = '', BemerkungenIt = '', IBAN = '', KontoNr = '', VertragNr = '', Clearing = '' UNION ALL</t>
  </si>
  <si>
    <t>SELECT Suchname = 'Seraphisches Liebeswerk', KorrekteBezeichnung = 'Schwesterngemeinschaft Seraphisches Liebeswerk Solothurn (SLS)', Taetigkeitsgebiet = '39', InternExtern = 'e', BemerkungenDe = 'Alle Behinderungen. Nur an Kinder und Jugendliche oder an deren Eltern.', BemerkungenFr = '', BemerkungenIt = '', IBAN = '', KontoNr = '', VertragNr = '', Clearing = '' UNION ALL</t>
  </si>
  <si>
    <t>SELECT Suchname = 'Service social de la Ville de Genève', KorrekteBezeichnung = 'Service social de la Ville de Genève', Taetigkeitsgebiet = '28', InternExtern = 'e', BemerkungenDe = '', BemerkungenFr = 'Commune de Genève, afin d''éviter la détérioration d''une situation difficile. Prend aussi en charge les cusines scolaires.', BemerkungenIt = '', IBAN = '', KontoNr = '', VertragNr = '', Clearing = '' UNION ALL</t>
  </si>
  <si>
    <t>SELECT Suchname = 'Solari, fondazione, Dott. Andrea', KorrekteBezeichnung = 'Fondazione Dott. Andrea Solari', Taetigkeitsgebiet = '69', InternExtern = 'e', BemerkungenDe = '', BemerkungenFr = '', BemerkungenIt = 'residenti in Ticino, per alleviare la sofferenza delle persone ', IBAN = '', KontoNr = '', VertragNr = '', Clearing = '' UNION ALL</t>
  </si>
  <si>
    <t>SELECT Suchname = 'Solidaritätsfonds für Mutter und Kind, Schweizerischer Katholischer Fraubenbund', KorrekteBezeichnung = 'Solidaritätsfonds für Mutter und Kind, Schweizerischer Katholischer Fraubenbund', Taetigkeitsgebiet = '39', InternExtern = 'e', BemerkungenDe = 'Hilfe für Mütter, die durch die Geburt eines Kindes in finanzielle Bedrängnis geraten. Spez. Formular ausfüllen.', BemerkungenFr = '', BemerkungenIt = '', IBAN = '', KontoNr = '', VertragNr = '', Clearing = '' UNION ALL</t>
  </si>
  <si>
    <t>SELECT Suchname = 'SOS Beobachter Stiftung', KorrekteBezeichnung = 'Stiftung SOS Beobachter', Taetigkeitsgebiet = '39', InternExtern = 'e', BemerkungenDe = 'Alle Behinderungen. Zur Zeit keine Autofinanzierung', BemerkungenFr = '', BemerkungenIt = '', IBAN = '', KontoNr = '', VertragNr = '', Clearing = '' UNION ALL</t>
  </si>
  <si>
    <t>SELECT Suchname = 'Sozialdienst der Armee', KorrekteBezeichnung = 'Sozialdienst der Armee', Taetigkeitsgebiet = '39', InternExtern = 'e', BemerkungenDe = 'Angehörige von Armee und Zivilschutz. Muss sich im Dienst befinden, in der Regel RS oder Durchdiener.', BemerkungenFr = '', BemerkungenIt = '', IBAN = '', KontoNr = '', VertragNr = '', Clearing = '' UNION ALL</t>
  </si>
  <si>
    <t>SELECT Suchname = 'Spielhagen fondazione, Erich e Clara', KorrekteBezeichnung = 'Fondazione Erich e Clara Spielhagen', Taetigkeitsgebiet = '69', InternExtern = 'e', BemerkungenDe = '', BemerkungenFr = '', BemerkungenIt = 'Operare in favore di enti assistenziali e di persone bisognose domiciliati nel Cantone Ticino', IBAN = '', KontoNr = '', VertragNr = '', Clearing = '' UNION ALL</t>
  </si>
  <si>
    <t>SELECT Suchname = 'SSBL, Stiftung', KorrekteBezeichnung = 'Stiftung SSBL', Taetigkeitsgebiet = '64', InternExtern = 'e', BemerkungenDe = 'Für Menschen mit Behinderung, die in dieser Institution leben', BemerkungenFr = '', BemerkungenIt = '', IBAN = '', KontoNr = '', VertragNr = '', Clearing = '' UNION ALL</t>
  </si>
  <si>
    <t>SELECT Suchname = 'SSSB, Stiftung für Selbst- und Sozialhilfe in der Landwirtschaft, insbes. Berggebiete', KorrekteBezeichnung = 'SSSB, Stiftung für Selbst- und Sozialhilfe in der Landwirtschaft, insbesonder Berggebiete', Taetigkeitsgebiet = '39', InternExtern = 'e', BemerkungenDe = 'Alle Behinderungen, nur für Bauernbetriebe, insbesondere in Berggebieten.', BemerkungenFr = '', BemerkungenIt = '', IBAN = '', KontoNr = '', VertragNr = '', Clearing = '' UNION ALL</t>
  </si>
  <si>
    <t>SELECT Suchname = 'Steiger-Stiftung', KorrekteBezeichnung = 'Steiger-Stiftung', Taetigkeitsgebiet = '39', InternExtern = 'e', BemerkungenDe = 'Für Sehbehindert, Erblindete, Parkinson, Alzheimer, Demenz, Multiple Sklerose oder schweres Rheuma. Abgabe von medizinischen Geräten und Hilfsmitteln, finanzielle Beiträgen an Therapien und Erholungsaufenthalte sowie finanzielle Beträge an die Lebenshaltungskosten.', BemerkungenFr = '', BemerkungenIt = '', IBAN = '', KontoNr = '', VertragNr = '', Clearing = '' UNION ALL</t>
  </si>
  <si>
    <t>SELECT Suchname = 'Strozzi fondazione, A+E+M', KorrekteBezeichnung = 'Fondazione A+E+M Strozzi', Taetigkeitsgebiet = '69', InternExtern = 'e', BemerkungenDe = '', BemerkungenFr = '', BemerkungenIt = '', IBAN = '', KontoNr = '', VertragNr = '', Clearing = '' UNION ALL</t>
  </si>
  <si>
    <t>SELECT Suchname = 'Sunnesyte, Stiftung', KorrekteBezeichnung = 'Stiftung Sunnesyte', Taetigkeitsgebiet = '10', InternExtern = 'e', BemerkungenDe = 'Einreichen via KGS Bern (Antrag KGL). Finanzielle Beiträge an von Krankheit und Behinderung betroffene Kinder und Jugendliche bzw. deren Erziehungsberechtigte', BemerkungenFr = 'contributions financières aux enfants et adolescents malades ou handicapés ou à leurs répondants', BemerkungenIt = '', IBAN = '', KontoNr = '', VertragNr = '', Clearing = '' UNION ALL</t>
  </si>
  <si>
    <t>SELECT Suchname = 'SVVB, Verbesserungen in der Berglandschaft', KorrekteBezeichnung = 'Schweizerische Vereinigung für betriebliche Verbesserungen in der Berglandschaft (SVVB)', Taetigkeitsgebiet = '39', InternExtern = 'e', BemerkungenDe = 'Bergbauern.', BemerkungenFr = '', BemerkungenIt = '', IBAN = '', KontoNr = '', VertragNr = '', Clearing = '' UNION ALL</t>
  </si>
  <si>
    <t>SELECT Suchname = 'TCS ', KorrekteBezeichnung = 'Touring Club der Schweiz', Taetigkeitsgebiet = '39', InternExtern = 'e', BemerkungenDe = 'Alle Behinderungen - Beitrag an behinderungsbed. notwendige Autoanschaffung. Je nach Sektion unterschiedliche Leistungen. Einzelne Sektionen geben keine Beiträge.', BemerkungenFr = '', BemerkungenIt = '', IBAN = '', KontoNr = '', VertragNr = '', Clearing = '' UNION ALL</t>
  </si>
  <si>
    <t>SELECT Suchname = 'Tierschutz, Schweizer, STS', KorrekteBezeichnung = 'Schweizer Tierschutz STS', Taetigkeitsgebiet = '39', InternExtern = 'e', BemerkungenDe = 'Für ausserordentliche Tierhaltungskosten (z.B. Operation nach Unfall oder Erkrankung). Keine ordentlichen Kosten, wie Impfen, Kastration, Medikamente oder Futter. Gesuche sind an die regionale Tierschutz-Organisation zurichten und werden von dieser an den Schweizer Tierschutz weitergeleitet. Beschränkte Mittel.', BemerkungenFr = '', BemerkungenIt = '', IBAN = '', KontoNr = '', VertragNr = '', Clearing = '' UNION ALL</t>
  </si>
  <si>
    <t>SELECT Suchname = 'Tilber Stiftung', KorrekteBezeichnung = 'Tilber Stiftung', Taetigkeitsgebiet = '39', InternExtern = 'e', BemerkungenDe = 'Alle Behinderungen. Nur wenige Vergabungen im Jahr.', BemerkungenFr = '', BemerkungenIt = '', IBAN = '', KontoNr = '', VertragNr = '', Clearing = '' UNION ALL</t>
  </si>
  <si>
    <t>SELECT Suchname = 'Trio-Stiftung', KorrekteBezeichnung = 'Trio-Stiftung', Taetigkeitsgebiet = '39', InternExtern = 'e', BemerkungenDe = 'Körperlich behinderte Menschen, vorwiegend Kinder und Jugendliche.', BemerkungenFr = '', BemerkungenIt = '', IBAN = '', KontoNr = '', VertragNr = '', Clearing = '' UNION ALL</t>
  </si>
  <si>
    <t>SELECT Suchname = 'UKBB', KorrekteBezeichnung = 'Universitäts-Kinderspital beider Basel', Taetigkeitsgebiet = '60', InternExtern = 'e', BemerkungenDe = '', BemerkungenFr = '', BemerkungenIt = '', IBAN = '', KontoNr = '', VertragNr = '', Clearing = '' UNION ALL</t>
  </si>
  <si>
    <t>SELECT Suchname = 'Unterstützungs-Gesellschaft, Bündner', KorrekteBezeichnung = 'Bündner Unterstützungs-Gesellschaft', Taetigkeitsgebiet = '63', InternExtern = 'e', BemerkungenDe = 'Bedürftige, vornehmlich Bündner', BemerkungenFr = '', BemerkungenIt = '', IBAN = '', KontoNr = '', VertragNr = '', Clearing = '' UNION ALL</t>
  </si>
  <si>
    <t>SELECT Suchname = 'Volontarie Vincenziane, Associazione', KorrekteBezeichnung = 'Associazione Volontarie Vincenziane ', Taetigkeitsgebiet = '69', InternExtern = 'e', BemerkungenDe = '', BemerkungenFr = '', BemerkungenIt = 'Ogni persone in situazione di sofferenza.', IBAN = '', KontoNr = '', VertragNr = '', Clearing = '' UNION ALL</t>
  </si>
  <si>
    <t>SELECT Suchname = 'Von Kuffner-Stiftung, Moritz und Elsa', KorrekteBezeichnung = 'Moritz und Elsa von Kuffner-Stiftung', Taetigkeitsgebiet = '39', InternExtern = 'e', BemerkungenDe = 'Alle Behinderungen. Nur wenn Schweizerbürgerrecht.', BemerkungenFr = '', BemerkungenIt = '', IBAN = '', KontoNr = '', VertragNr = '', Clearing = '' UNION ALL</t>
  </si>
  <si>
    <t>SELECT Suchname = 'von Paul Stiftung, Vinzenz', KorrekteBezeichnung = 'Vinzenz von Paul Stiftung', Taetigkeitsgebiet = '66', InternExtern = 'e', BemerkungenDe = 'Rasche Hilfe bei Notlagen vielfältiger Art', BemerkungenFr = '', BemerkungenIt = '', IBAN = '', KontoNr = '', VertragNr = '', Clearing = '' UNION ALL</t>
  </si>
  <si>
    <t>SELECT Suchname = 'Von Tscharner-Stiftung, Albert', KorrekteBezeichnung = 'Albert von Tscharner-Stiftung', Taetigkeitsgebiet = '63', InternExtern = 'e', BemerkungenDe = 'Bündner Bürger. körperlich Behinderte, Suchtgeschädigte', BemerkungenFr = '', BemerkungenIt = '', IBAN = '', KontoNr = '', VertragNr = '', Clearing = '' UNION ALL</t>
  </si>
  <si>
    <t>SELECT Suchname = 'Vontobel Familienstiftung, Bank', KorrekteBezeichnung = 'Familienstiftung Bank Vontobel', Taetigkeitsgebiet = '39', InternExtern = 'e', BemerkungenDe = 'Bedürftige natürliche Personen in der Schweiz. Maximal Fr. 30''000.-', BemerkungenFr = '', BemerkungenIt = '', IBAN = '', KontoNr = '', VertragNr = '', Clearing = '' UNION ALL</t>
  </si>
  <si>
    <t>SELECT Suchname = 'Weidmann Stiftung, August', KorrekteBezeichnung = 'August Weidmann Fürsorge-Stiftung', Taetigkeitsgebiet = '19', InternExtern = 'e', BemerkungenDe = 'Unterstützung an in Not geratene Menschen, in bescheidenen Verhältnissen lebende behinderte Jugendliche und Erwachsene', BemerkungenFr = '', BemerkungenIt = '', IBAN = '', KontoNr = '', VertragNr = '', Clearing = '' UNION ALL</t>
  </si>
  <si>
    <t>SELECT Suchname = 'Wiederkehr-Stiftung, Max', KorrekteBezeichnung = 'Max Wiederkehr-Stiftung', Taetigkeitsgebiet = '19', InternExtern = 'e', BemerkungenDe = 'Unterstützung und Förderung sozial beachteiligter Kinder und Jugendlicher', BemerkungenFr = '', BemerkungenIt = '', IBAN = '', KontoNr = '', VertragNr = '', Clearing = '' UNION ALL</t>
  </si>
  <si>
    <t>SELECT Suchname = 'Wigert-Stiftung, Irma', KorrekteBezeichnung = 'Irma Wigert-Stiftung', Taetigkeitsgebiet = '39', InternExtern = 'e', BemerkungenDe = 'Alle Behinderungen, insbesondere Hörprobleme', BemerkungenFr = '', BemerkungenIt = '', IBAN = '', KontoNr = '', VertragNr = '', Clearing = '' UNION ALL</t>
  </si>
  <si>
    <t>SELECT Suchname = 'Wilsdorf fondation, Hans', KorrekteBezeichnung = 'Fondation Hans Wilsdorf', Taetigkeitsgebiet = '28', InternExtern = 'e', BemerkungenDe = '', BemerkungenFr = 'aides multiples', BemerkungenIt = '', IBAN = '', KontoNr = '', VertragNr = '', Clearing = '' UNION ALL</t>
  </si>
  <si>
    <t>SELECT Suchname = 'Winterhilfe', KorrekteBezeichnung = 'Winterhilfe', Taetigkeitsgebiet = '39', InternExtern = 'e', BemerkungenDe = 'Alle Behinderungen. Sich an die zuständige Regionalstelle wenden. Regional unterschiedliche Leistungen.', BemerkungenFr = '', BemerkungenIt = '', IBAN = '', KontoNr = '', VertragNr = '', Clearing = '' UNION ALL</t>
  </si>
  <si>
    <t>SELECT Suchname = 'Wittmann-Spiess-Stiftung, Alice und Walter', KorrekteBezeichnung = 'Alice und Walter Wittmann-Spiess-Stiftung', Taetigkeitsgebiet = '60', InternExtern = 'e', BemerkungenDe = '', BemerkungenFr = '', BemerkungenIt = '', IBAN = '', KontoNr = '', VertragNr = '', Clearing = '' UNION ALL</t>
  </si>
  <si>
    <t>SELECT Suchname = 'Ziegler Fonds', KorrekteBezeichnung = 'Ziegler Fonds', Taetigkeitsgebiet = '10', InternExtern = 'e', BemerkungenDe = 'Der Ziegler Fonds unterstützt Personen mit Wohnsitz in der Stadt Bern mit Beiträgen, die ausgewiesene, in der Regel medizinisch indizierte Gesundheitskosten nicht mit eigenen Mitteln und auch nicht anderswie finanzieren können. ', BemerkungenFr = '', BemerkungenIt = '', IBAN = '', KontoNr = '', VertragNr = '', Clearing = '' UNION ALL</t>
  </si>
  <si>
    <t>SELECT Suchname = 'Zingg Stiftung, Susanne und Ernst', KorrekteBezeichnung = 'Stiftung Suzanne und Ernst Zingg ', Taetigkeitsgebiet = '10', InternExtern = 'e', BemerkungenDe = 'Die Stiftung unterstützt kranke und hilfsbedürftige Menschen im Kanton Bern mit Wiedereingliederungsmassnahmen sowie der Finanzierung von Wohnerleichterungen und Spezialgeräten. ', BemerkungenFr = '', BemerkungenIt = '', IBAN = '', KontoNr = '', VertragNr = '', Clearing = '' UNION ALL</t>
  </si>
  <si>
    <t>SELECT Suchname = 'zmittsdrin, Verein ', KorrekteBezeichnung = 'Verein zmittsdrin', Taetigkeitsgebiet = '60', InternExtern = 'e', BemerkungenDe = '', BemerkungenFr = '', BemerkungenIt = '', IBAN = '', KontoNr = '', VertragNr = '', Clearing = '' UNION ALL</t>
  </si>
  <si>
    <t>SELECT Suchname = 'Zonta Club', KorrekteBezeichnung = 'Zonta Club', Taetigkeitsgebiet = '39', InternExtern = 'e', BemerkungenDe = 'Zu den Zielen von Zonta Intern. gehört die berufliche Förderung junger Frauen. Hierzu werden jährlich weltweit Stipendien und Preise vergeben.', BemerkungenFr = '', BemerkungenIt = '', IBAN = '', KontoNr = '', VertragNr = '', Clearing = '' UNION ALL</t>
  </si>
  <si>
    <t>Ermöglicht Tierhaltern mit einem begrenzten finanziellen Budget die Kosten der Behandlung im Tierspital Bern mitzutragen. Stiftung verfügt über ein begrenztes Kapital und kann deshalb nicht automatisch jeden Antrag bewilligen.</t>
  </si>
  <si>
    <t>Peter und Johanna Ronus-Schaufelbühl-Stiftung c/o Evangelisch-reformierte Kirche Basel-Stadt</t>
  </si>
  <si>
    <t>Stiftung der Schweiz. Gemeinnützigen Gesellschaft. bezweckt die Förderung der Wohlfahrt von in der Schweiz sich dauernd oder vorübergehend aufhaltenden hilfsbedürftigen Kindern ohne Ansehen der Religion oder Nationalität. Eltern auf EL oder Sozialhilfeniveau. Mindestens Fr. 2''000.- beantragen.</t>
  </si>
  <si>
    <t>Kommission für Mütterferien Katholischer Frauenbund Basel-Stadt</t>
  </si>
  <si>
    <t>Beiträge zur Vermeidung von Notfällen. Geschäftsführung: Seehofstrasse 6, 8008 Zürich. Präsidentin: E. Ringier.</t>
  </si>
  <si>
    <t>Für Menschen mit Behinderung, Hilfsmittel für Sehbehinderte  (v.a. Brillen oder med. Kosten)</t>
  </si>
  <si>
    <t>70,72</t>
  </si>
  <si>
    <t>28,18,61,66,64,10,69</t>
  </si>
  <si>
    <t>10,61,68</t>
  </si>
  <si>
    <t>61,28,66,64,18</t>
  </si>
  <si>
    <t>BE,AG,SO</t>
  </si>
  <si>
    <t>10,68,59</t>
  </si>
  <si>
    <t>67,63,23</t>
  </si>
  <si>
    <t>67,63,19,23</t>
  </si>
  <si>
    <t>10,61,65,61,70,64,69,67,18,66,60,39</t>
  </si>
  <si>
    <t>19,23,59,67,70</t>
  </si>
  <si>
    <t>28,18,61,66,64,10,69,39</t>
  </si>
  <si>
    <t>65,70,72</t>
  </si>
  <si>
    <t>SELECT Suchname = 'Arnold, Erbengemeinschaft, für CM-Kinder', KorrekteBezeichnung = 'Erbengemeinschaft Arnold für CM-Kinder', Taetigkeitsgebiet = '70,72', InternExtern = 'i', BemerkungenDe = '', BemerkungenFr = '', BemerkungenIt = '', IBAN = '', KontoNr = '', VertragNr = '', Clearing = '' UNION ALL</t>
  </si>
  <si>
    <t>SELECT Suchname = 'FLB-Kanton UR/SZ/ZG', KorrekteBezeichnung = 'FLB-Kanton UR/SZ/ZG', Taetigkeitsgebiet = '70,72', InternExtern = 'i', BemerkungenDe = '', BemerkungenFr = '', BemerkungenIt = '', IBAN = 'CH410026126132002200A', KontoNr = '261-320022.00A', VertragNr = '261-320022', Clearing = '261' UNION ALL</t>
  </si>
  <si>
    <t>SELECT Suchname = 'Nothilfefonds Inner- Ausserschwyz', KorrekteBezeichnung = 'Nothilfefonds Inner- Ausserschwyz', Taetigkeitsgebiet = '70,72', InternExtern = 'i', BemerkungenDe = '', BemerkungenFr = '', BemerkungenIt = '', IBAN = '', KontoNr = '', VertragNr = '', Clearing = '' UNION ALL</t>
  </si>
  <si>
    <t>SELECT Suchname = 'Patenschaftsfonds UR SZ ZG', KorrekteBezeichnung = 'Patenschaftsfonds UR SZ ZG', Taetigkeitsgebiet = '70,72', InternExtern = 'i', BemerkungenDe = '', BemerkungenFr = '', BemerkungenIt = '', IBAN = '', KontoNr = '', VertragNr = '', Clearing = '' UNION ALL</t>
  </si>
  <si>
    <t>SELECT Suchname = 'FLB-Kanton TG/SH', KorrekteBezeichnung = 'FLB-Kanton TG/SH', Taetigkeitsgebiet = '23', InternExtern = 'i', BemerkungenDe = '', BemerkungenFr = '', BemerkungenIt = '', IBAN = 'CH360026126132002000L', KontoNr = '261-320020.00L', VertragNr = '261-320020', Clearing = '261' UNION ALL</t>
  </si>
  <si>
    <t>SELECT Suchname = 'Patenschaften TG/SH', KorrekteBezeichnung = 'Patenschaften TG/SH', Taetigkeitsgebiet = '23', InternExtern = 'i', BemerkungenDe = '', BemerkungenFr = '', BemerkungenIt = '', IBAN = '', KontoNr = '', VertragNr = '', Clearing = '' UNION ALL</t>
  </si>
  <si>
    <t>SELECT Suchname = 'FLB-Kanton SG/AI/AR', KorrekteBezeichnung = 'FLB-Kanton SG/AI/AR', Taetigkeitsgebiet = '67', InternExtern = 'i', BemerkungenDe = '', BemerkungenFr = '', BemerkungenIt = '', IBAN = 'CH590026126132001600V', KontoNr = '261-320016.00V', VertragNr = '261-320016', Clearing = '261' UNION ALL</t>
  </si>
  <si>
    <t>SELECT Suchname = 'Maier J. und W.', KorrekteBezeichnung = 'Maier J. und W.', Taetigkeitsgebiet = '67', InternExtern = 'i', BemerkungenDe = '', BemerkungenFr = '', BemerkungenIt = '', IBAN = '', KontoNr = '', VertragNr = '', Clearing = '' UNION ALL</t>
  </si>
  <si>
    <t>SELECT Suchname = 'Patenschaften SG', KorrekteBezeichnung = 'Patenschaften SG', Taetigkeitsgebiet = '67', InternExtern = 'i', BemerkungenDe = '', BemerkungenFr = '', BemerkungenIt = '', IBAN = '', KontoNr = '', VertragNr = '', Clearing = '' UNION ALL</t>
  </si>
  <si>
    <t>SELECT Suchname = 'FLB-Kanton LU/NW/OW', KorrekteBezeichnung = 'FLB-Kanton LU/NW/OW', Taetigkeitsgebiet = '65', InternExtern = 'i', BemerkungenDe = '', BemerkungenFr = '', BemerkungenIt = '', IBAN = 'CH340026126132001200W', KontoNr = '261-320012.00W', VertragNr = '261-320012', Clearing = '261' UNION ALL</t>
  </si>
  <si>
    <t>SELECT Suchname = 'Patenschaften LU-NW-OW', KorrekteBezeichnung = 'Patenschaften LU-NW-OW', Taetigkeitsgebiet = '65', InternExtern = 'i', BemerkungenDe = '', BemerkungenFr = '', BemerkungenIt = '', IBAN = '', KontoNr = '', VertragNr = '', Clearing = '' UNION ALL</t>
  </si>
  <si>
    <t>SELECT Suchname = 'ASRIM', KorrekteBezeichnung = 'Association de la Suisse Romande et italienne contre les Myopathies', Taetigkeitsgebiet = '28,18,61,66,64,10,69', InternExtern = 'e', BemerkungenDe = '', BemerkungenFr = 'maladies neuromusculaires', BemerkungenIt = '', IBAN = '', KontoNr = '', VertragNr = '', Clearing = '' UNION ALL</t>
  </si>
  <si>
    <t>SELECT Suchname = 'Das Leben meistern, Stiftung', KorrekteBezeichnung = 'Stiftung "Das Leben meistern"', Taetigkeitsgebiet = '10,61,68', InternExtern = 'e', BemerkungenDe = 'Schweizer Familien ab 3 Kindern', BemerkungenFr = '', BemerkungenIt = '', IBAN = '', KontoNr = '', VertragNr = '', Clearing = '' UNION ALL</t>
  </si>
  <si>
    <t>SELECT Suchname = 'Dätwlyer Stiftung', KorrekteBezeichnung = 'Dätwlyer Stiftung', Taetigkeitsgebiet = '70,72', InternExtern = 'e', BemerkungenDe = '', BemerkungenFr = '', BemerkungenIt = '', IBAN = '', KontoNr = '', VertragNr = '', Clearing = '' UNION ALL</t>
  </si>
  <si>
    <t>SELECT Suchname = 'Fischer-Stiftung, Roman', KorrekteBezeichnung = 'Roman-Fischer-Stiftung', Taetigkeitsgebiet = '65', InternExtern = 'e', BemerkungenDe = 'Für Menschen mit Behinderung, Hilfsmittel für Sehbehinderte  (v.a. Brillen oder med. Kosten)', BemerkungenFr = '', BemerkungenIt = '', IBAN = '', KontoNr = '', VertragNr = '', Clearing = '' UNION ALL</t>
  </si>
  <si>
    <t>SELECT Suchname = 'Gialdini, fondation, Giovanni et Mariora', KorrekteBezeichnung = 'Fondation Giovanni et Mariora Gialdini', Taetigkeitsgebiet = '61,28,66,64,18', InternExtern = 'e', BemerkungenDe = '', BemerkungenFr = 'Octroi de subsides, de secours, de dons ou de prêts sans intérêts en faveur d''aveugles, d''enfants jusqu''à 20 ans, de vieillards, de personnes infirmes, malades, délaissées ou indigentes.uniquement pour frais en Suisse', BemerkungenIt = '', IBAN = '', KontoNr = '', VertragNr = '', Clearing = '' UNION ALL</t>
  </si>
  <si>
    <t>SELECT Suchname = 'Hören &amp; Verstehen, Stiftung, pro audito', KorrekteBezeichnung = 'Stiftung Hören und Verstehen, pro audito', Taetigkeitsgebiet = '10,68,59', InternExtern = 'e', BemerkungenDe = 'Für Schwerhörige und Spätertaubte. Beiträge an Hörgeräte und Weiterbildung. Ebenfalls an Massnahmen zur Hebung der Versorgungsqualität Schwerhöriger mit Hörgeräten.', BemerkungenFr = '', BemerkungenIt = '', IBAN = '', KontoNr = '', VertragNr = '', Clearing = '' UNION ALL</t>
  </si>
  <si>
    <t>SELECT Suchname = 'Humanitas Stiftung', KorrekteBezeichnung = 'Stiftung Humanitas', Taetigkeitsgebiet = '39', InternExtern = 'e', BemerkungenDe = 'Beiträge zur Vermeidung von Notfällen. Geschäftsführung: Seehofstrasse 6, 8008 Zürich. Präsidentin: E. Ringier.', BemerkungenFr = '', BemerkungenIt = '', IBAN = '', KontoNr = '', VertragNr = '', Clearing = '' UNION ALL</t>
  </si>
  <si>
    <t>SELECT Suchname = 'Jenni-Stiftung, Paul Josef', KorrekteBezeichnung = 'Paul Josef Jenni-Stiftung', Taetigkeitsgebiet = '60', InternExtern = 'e', BemerkungenDe = '', BemerkungenFr = '', BemerkungenIt = '', IBAN = '', KontoNr = '', VertragNr = '', Clearing = '' UNION ALL</t>
  </si>
  <si>
    <t>SELECT Suchname = 'Kappeler Stiftung', KorrekteBezeichnung = 'Kappeler Stiftung', Taetigkeitsgebiet = '59', InternExtern = 'e', BemerkungenDe = 'Unterstützung von körperlich und geistig Behinderten im Bezirk Baden', BemerkungenFr = '', BemerkungenIt = '', IBAN = '', KontoNr = '', VertragNr = '', Clearing = '' UNION ALL</t>
  </si>
  <si>
    <t>SELECT Suchname = 'Kommission für Mütterferien Katholischer Frauenbund Basel-Stadt', KorrekteBezeichnung = 'Kommission für Mütterferien Katholischer Frauenbund Basel-Stadt', Taetigkeitsgebiet = '60', InternExtern = 'e', BemerkungenDe = '', BemerkungenFr = '', BemerkungenIt = '', IBAN = '', KontoNr = '', VertragNr = '', Clearing = '' UNION ALL</t>
  </si>
  <si>
    <t>SELECT Suchname = 'Mimosa fonds, Croix-Rouge', KorrekteBezeichnung = 'Fonds Mimosa, Croix-Rouge', Taetigkeitsgebiet = '61,28,66,64,18', InternExtern = 'e', BemerkungenDe = '', BemerkungenFr = 'S''adresser au service cantonal de la Croix Rouge. Par ex. camps de vacances pour mineurs et traitements orthodontiques', BemerkungenIt = '', IBAN = '', KontoNr = '', VertragNr = '', Clearing = '' UNION ALL</t>
  </si>
  <si>
    <t>SELECT Suchname = 'Mütter in Not, katholischer Frauenbund SG/AI/AR', KorrekteBezeichnung = 'katholischer Frauenbund St. Gallen-Appenzell', Taetigkeitsgebiet = '67', InternExtern = 'e', BemerkungenDe = '', BemerkungenFr = '', BemerkungenIt = '', IBAN = '', KontoNr = '', VertragNr = '', Clearing = '' UNION ALL</t>
  </si>
  <si>
    <t>SELECT Suchname = 'OHOm, Ostschweizer helfen Ostschweizern', KorrekteBezeichnung = 'Ostschweizer helfen Ostschweizern', Taetigkeitsgebiet = '67,63,23', InternExtern = 'e', BemerkungenDe = 'vom St. Galler Tagblatt jährliche Sammelaktion auf Weihnachten hin', BemerkungenFr = '', BemerkungenIt = '', IBAN = '', KontoNr = '', VertragNr = '', Clearing = '' UNION ALL</t>
  </si>
  <si>
    <t>SELECT Suchname = 'Ordòdy-König Stiftung, Ellionor', KorrekteBezeichnung = 'Ellionor von Ordòdy-König Stiftung', Taetigkeitsgebiet = '67,63,19,23', InternExtern = 'e', BemerkungenDe = 'Die Stiftung bezweckt, Personen, die im Kanton St. Gallen oder in benachbarten Kantonen wohnen und die unverschuldet in Not geraten sind, mit angemessenen Unterstützungsbeiträgen beizustehen.', BemerkungenFr = '', BemerkungenIt = '', IBAN = '', KontoNr = '', VertragNr = '', Clearing = '' UNION ALL</t>
  </si>
  <si>
    <t>SELECT Suchname = 'Orphelina-Stifung', KorrekteBezeichnung = 'Orphelina-Stifung', Taetigkeitsgebiet = '39', InternExtern = 'e', BemerkungenDe = 'Stiftung der Schweiz. Gemeinnützigen Gesellschaft. bezweckt die Förderung der Wohlfahrt von in der Schweiz sich dauernd oder vorübergehend aufhaltenden hilfsbedürftigen Kindern ohne Ansehen der Religion oder Nationalität. Eltern auf EL oder Sozialhilfeniveau. Mindestens Fr. 2''000.- beantragen.', BemerkungenFr = '', BemerkungenIt = '', IBAN = '', KontoNr = '', VertragNr = '', Clearing = '' UNION ALL</t>
  </si>
  <si>
    <t>SELECT Suchname = 'Patenschaft für Berggemeinden', KorrekteBezeichnung = 'Schweizerische Patenschaft für Berggemeinden', Taetigkeitsgebiet = '10,61,65,61,70,64,69,67,18,66,60,39', InternExtern = 'e', BemerkungenDe = 'Alle Behinderungen, für Menschen im CH-Berggebiet.', BemerkungenFr = '', BemerkungenIt = '', IBAN = '', KontoNr = '', VertragNr = '', Clearing = '' UNION ALL</t>
  </si>
  <si>
    <t>SELECT Suchname = 'Ronus-Schaufenbühl Stiftung, Peter und Johanna', KorrekteBezeichnung = 'Peter und Johanna Ronus-Schaufelbühl-Stiftung c/o Evangelisch-reformierte Kirche Basel-Stadt', Taetigkeitsgebiet = '60', InternExtern = 'e', BemerkungenDe = 'Finanzielle Unterstützung von notleidenden alleinerziehenden Müttern mit vorschulpflichtigen, schulpflichtigen oder sich in Ausbildung befindlichen Kindern.', BemerkungenFr = '', BemerkungenIt = '', IBAN = '', KontoNr = '', VertragNr = '', Clearing = '' UNION ALL</t>
  </si>
  <si>
    <t>SELECT Suchname = 'Sieber-Stiftung, Sylvia und Oskar', KorrekteBezeichnung = 'Sylvia und Oskar Sieber-Stiftung', Taetigkeitsgebiet = '19,23,59,67,70', InternExtern = 'e', BemerkungenDe = 'Stiftung der Schweiz. Gemeinnützigen Gesellschaft. Für in Not geratene Kinder und Mütter. Schweiz oder Aufenthaltsbew. C.', BemerkungenFr = '', BemerkungenIt = '', IBAN = '', KontoNr = '', VertragNr = '', Clearing = '' UNION ALL</t>
  </si>
  <si>
    <t>SELECT Suchname = 'Téléthon fondation', KorrekteBezeichnung = 'Fondation Téléthon', Taetigkeitsgebiet = '28,18,61,66,64,10,69,39', InternExtern = 'e', BemerkungenDe = 'Genetische Erkrankungen, seltene Erkrankungen.', BemerkungenFr = '', BemerkungenIt = '', IBAN = '', KontoNr = '', VertragNr = '', Clearing = '' UNION ALL</t>
  </si>
  <si>
    <t>SELECT Suchname = 'Tierspital Bern', KorrekteBezeichnung = 'Tierspital Bern', Taetigkeitsgebiet = '10', InternExtern = 'e', BemerkungenDe = 'Ermöglicht Tierhaltern mit einem begrenzten finanziellen Budget die Kosten der Behandlung im Tierspital Bern mitzutragen. Stiftung verfügt über ein begrenztes Kapital und kann deshalb nicht automatisch jeden Antrag bewilligen.', BemerkungenFr = '', BemerkungenIt = '', IBAN = '', KontoNr = '', VertragNr = '', Clearing = '' UNION ALL</t>
  </si>
  <si>
    <t>SELECT Suchname = 'Tissot fondation, Willy ', KorrekteBezeichnung = 'Fondation Willy Tissot', Taetigkeitsgebiet = '61,28,66,64,18', InternExtern = 'e', BemerkungenDe = '', BemerkungenFr = 'pour personnes aveugles, jeunes (jusqu''à 20 ans), personnes âgées, handicapées, malades, délaissées ou indigentes', BemerkungenIt = '', IBAN = '', KontoNr = '', VertragNr = '', Clearing = '' UNION ALL</t>
  </si>
  <si>
    <t>SELECT Suchname = 'Weihnachtsaktion Luzerner Zeitung', KorrekteBezeichnung = 'Weihnachtsaktion Luzerner Zeitung', Taetigkeitsgebiet = '65,70,72', InternExtern = 'e', BemerkungenDe = 'Für Einzelpersonen und Familien in schwierigen Situationen', BemerkungenFr = '', BemerkungenIt = '', IBAN = '', KontoNr = '', VertragNr = '', Clearing = '' UNION ALL</t>
  </si>
</sst>
</file>

<file path=xl/styles.xml><?xml version="1.0" encoding="utf-8"?>
<styleSheet xmlns="http://schemas.openxmlformats.org/spreadsheetml/2006/main">
  <fonts count="7">
    <font>
      <sz val="11"/>
      <color theme="1"/>
      <name val="Lucida Sans"/>
      <family val="2"/>
    </font>
    <font>
      <b/>
      <sz val="14"/>
      <color theme="1"/>
      <name val="Lucida Sans"/>
      <family val="2"/>
    </font>
    <font>
      <sz val="10"/>
      <color theme="1"/>
      <name val="Lucida Sans"/>
      <family val="2"/>
    </font>
    <font>
      <sz val="10"/>
      <name val="Lucida Sans"/>
      <family val="2"/>
    </font>
    <font>
      <sz val="11"/>
      <name val="Arial"/>
      <family val="2"/>
    </font>
    <font>
      <b/>
      <sz val="14"/>
      <color indexed="8"/>
      <name val="Lucida Sans"/>
      <family val="2"/>
    </font>
    <font>
      <sz val="10"/>
      <color rgb="FF2D3740"/>
      <name val="Lucida Sans"/>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33">
    <xf numFmtId="0" fontId="0" fillId="0" borderId="0" xfId="0"/>
    <xf numFmtId="0" fontId="1" fillId="0" borderId="0" xfId="0" applyFont="1"/>
    <xf numFmtId="0" fontId="2" fillId="0" borderId="0" xfId="0" applyFont="1"/>
    <xf numFmtId="0" fontId="2" fillId="0" borderId="0" xfId="0" applyFont="1" applyAlignment="1">
      <alignment wrapText="1"/>
    </xf>
    <xf numFmtId="0" fontId="3" fillId="0" borderId="0" xfId="0" applyFont="1" applyAlignment="1">
      <alignment wrapText="1"/>
    </xf>
    <xf numFmtId="0" fontId="2" fillId="0" borderId="0" xfId="0" applyFont="1" applyFill="1" applyAlignment="1">
      <alignment wrapText="1"/>
    </xf>
    <xf numFmtId="0" fontId="2" fillId="0" borderId="0" xfId="0" applyFont="1" applyAlignment="1">
      <alignment horizontal="center" wrapText="1"/>
    </xf>
    <xf numFmtId="0" fontId="5" fillId="0" borderId="0" xfId="0" applyFont="1"/>
    <xf numFmtId="49" fontId="2" fillId="0" borderId="0" xfId="0" applyNumberFormat="1" applyFont="1" applyAlignment="1">
      <alignment horizontal="center" wrapText="1"/>
    </xf>
    <xf numFmtId="0" fontId="0" fillId="0" borderId="0" xfId="0" applyFill="1" applyProtection="1">
      <protection locked="0"/>
    </xf>
    <xf numFmtId="0" fontId="0" fillId="0" borderId="0" xfId="0" applyFill="1" applyAlignment="1" applyProtection="1">
      <alignment wrapText="1"/>
      <protection locked="0"/>
    </xf>
    <xf numFmtId="0" fontId="0" fillId="0" borderId="0" xfId="0" applyFill="1"/>
    <xf numFmtId="0" fontId="2" fillId="0" borderId="0" xfId="0" applyFont="1" applyFill="1" applyAlignment="1" applyProtection="1">
      <alignment wrapText="1"/>
      <protection locked="0"/>
    </xf>
    <xf numFmtId="0" fontId="2" fillId="0" borderId="0" xfId="0" applyFont="1" applyFill="1" applyBorder="1" applyAlignment="1" applyProtection="1">
      <alignment wrapText="1"/>
      <protection locked="0"/>
    </xf>
    <xf numFmtId="0" fontId="2" fillId="0" borderId="0" xfId="0" applyFont="1" applyFill="1"/>
    <xf numFmtId="0" fontId="3" fillId="0" borderId="0" xfId="0" applyFont="1" applyFill="1" applyAlignment="1">
      <alignment wrapText="1"/>
    </xf>
    <xf numFmtId="0" fontId="3" fillId="0" borderId="0" xfId="1" applyFont="1" applyFill="1" applyAlignment="1" applyProtection="1">
      <alignment wrapText="1"/>
      <protection locked="0"/>
    </xf>
    <xf numFmtId="0" fontId="2" fillId="0" borderId="0" xfId="0" applyFont="1" applyFill="1" applyBorder="1" applyAlignment="1">
      <alignment wrapText="1"/>
    </xf>
    <xf numFmtId="0" fontId="2" fillId="0" borderId="0" xfId="0" applyFont="1" applyBorder="1" applyAlignment="1">
      <alignment wrapText="1"/>
    </xf>
    <xf numFmtId="0" fontId="3" fillId="0" borderId="0" xfId="1" applyFont="1" applyFill="1" applyBorder="1" applyAlignment="1" applyProtection="1">
      <alignment wrapText="1"/>
      <protection locked="0"/>
    </xf>
    <xf numFmtId="0" fontId="2" fillId="0" borderId="0" xfId="0" applyFont="1" applyFill="1" applyAlignment="1" applyProtection="1">
      <alignment horizontal="center" wrapText="1"/>
      <protection locked="0"/>
    </xf>
    <xf numFmtId="0" fontId="2" fillId="0" borderId="0" xfId="0" applyFont="1" applyFill="1" applyBorder="1" applyAlignment="1" applyProtection="1">
      <alignment horizontal="center" wrapText="1"/>
      <protection locked="0"/>
    </xf>
    <xf numFmtId="0" fontId="3" fillId="0" borderId="0" xfId="1" applyFont="1" applyFill="1" applyBorder="1" applyAlignment="1">
      <alignment wrapText="1"/>
    </xf>
    <xf numFmtId="0" fontId="2" fillId="0" borderId="0" xfId="0" applyFont="1" applyBorder="1" applyAlignment="1">
      <alignment horizontal="center" wrapText="1"/>
    </xf>
    <xf numFmtId="0" fontId="3" fillId="0" borderId="0" xfId="1" applyFont="1" applyFill="1" applyAlignment="1">
      <alignment wrapText="1"/>
    </xf>
    <xf numFmtId="0" fontId="2" fillId="0" borderId="0" xfId="0" applyFont="1" applyFill="1" applyAlignment="1">
      <alignment horizontal="center" wrapText="1"/>
    </xf>
    <xf numFmtId="0" fontId="3" fillId="0" borderId="0" xfId="0" applyFont="1" applyAlignment="1">
      <alignment vertical="center" wrapText="1"/>
    </xf>
    <xf numFmtId="49" fontId="2" fillId="0" borderId="0" xfId="0" applyNumberFormat="1" applyFont="1" applyAlignment="1">
      <alignment wrapText="1"/>
    </xf>
    <xf numFmtId="0" fontId="3" fillId="0" borderId="0" xfId="0" applyFont="1" applyFill="1" applyAlignment="1" applyProtection="1">
      <alignment wrapText="1"/>
      <protection locked="0"/>
    </xf>
    <xf numFmtId="0" fontId="2" fillId="0" borderId="0" xfId="0" applyFont="1" applyFill="1" applyBorder="1" applyAlignment="1">
      <alignment horizontal="center" wrapText="1"/>
    </xf>
    <xf numFmtId="0" fontId="6" fillId="0" borderId="0" xfId="0" applyFont="1" applyAlignment="1">
      <alignment horizontal="left" vertical="center" wrapText="1"/>
    </xf>
    <xf numFmtId="0" fontId="3" fillId="0" borderId="0" xfId="1" applyFont="1" applyFill="1" applyAlignment="1" applyProtection="1">
      <alignment horizontal="center" wrapText="1"/>
      <protection locked="0"/>
    </xf>
    <xf numFmtId="0" fontId="2" fillId="0" borderId="0" xfId="0" applyFont="1" applyFill="1" applyBorder="1"/>
  </cellXfs>
  <cellStyles count="2">
    <cellStyle name="Normal"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369"/>
  <sheetViews>
    <sheetView tabSelected="1" topLeftCell="J1" workbookViewId="0">
      <pane ySplit="6" topLeftCell="A7" activePane="bottomLeft" state="frozen"/>
      <selection pane="bottomLeft" activeCell="P11" sqref="P11"/>
    </sheetView>
  </sheetViews>
  <sheetFormatPr defaultColWidth="11.5546875" defaultRowHeight="14.25"/>
  <cols>
    <col min="1" max="1" width="31.33203125" customWidth="1"/>
    <col min="2" max="2" width="32.44140625" customWidth="1"/>
    <col min="3" max="3" width="8.44140625" hidden="1" customWidth="1"/>
    <col min="4" max="4" width="10.77734375" customWidth="1"/>
    <col min="5" max="5" width="7.5546875" customWidth="1"/>
    <col min="6" max="6" width="6.88671875" customWidth="1"/>
    <col min="7" max="9" width="51" customWidth="1"/>
    <col min="10" max="10" width="16.33203125" customWidth="1"/>
    <col min="11" max="11" width="20.88671875" customWidth="1"/>
    <col min="12" max="12" width="14.33203125" customWidth="1"/>
  </cols>
  <sheetData>
    <row r="1" spans="1:19" ht="18">
      <c r="A1" s="1" t="s">
        <v>153</v>
      </c>
      <c r="B1" s="1"/>
      <c r="C1" s="1"/>
    </row>
    <row r="2" spans="1:19" ht="18">
      <c r="A2" s="1"/>
      <c r="B2" s="1"/>
      <c r="C2" s="1"/>
    </row>
    <row r="3" spans="1:19" ht="18">
      <c r="A3" s="1" t="s">
        <v>0</v>
      </c>
      <c r="B3" s="1"/>
      <c r="C3" s="1"/>
    </row>
    <row r="4" spans="1:19" ht="18">
      <c r="A4" s="7" t="s">
        <v>228</v>
      </c>
      <c r="B4" s="1"/>
      <c r="C4" s="1"/>
    </row>
    <row r="6" spans="1:19" s="2" customFormat="1" ht="76.5">
      <c r="A6" s="27" t="s">
        <v>229</v>
      </c>
      <c r="B6" s="27" t="s">
        <v>230</v>
      </c>
      <c r="C6" s="27" t="s">
        <v>235</v>
      </c>
      <c r="D6" s="27" t="s">
        <v>231</v>
      </c>
      <c r="E6" s="27" t="s">
        <v>232</v>
      </c>
      <c r="F6" s="27" t="s">
        <v>233</v>
      </c>
      <c r="G6" s="27" t="s">
        <v>154</v>
      </c>
      <c r="H6" s="27" t="s">
        <v>234</v>
      </c>
      <c r="I6" s="27" t="s">
        <v>692</v>
      </c>
      <c r="J6" s="27" t="s">
        <v>237</v>
      </c>
      <c r="K6" s="27" t="s">
        <v>238</v>
      </c>
      <c r="L6" s="27" t="s">
        <v>239</v>
      </c>
      <c r="M6" s="27" t="s">
        <v>240</v>
      </c>
      <c r="N6" s="2" t="s">
        <v>811</v>
      </c>
      <c r="O6" s="2" t="s">
        <v>812</v>
      </c>
      <c r="P6" s="2" t="s">
        <v>813</v>
      </c>
      <c r="Q6" s="2" t="s">
        <v>814</v>
      </c>
      <c r="R6" s="2" t="s">
        <v>815</v>
      </c>
      <c r="S6" s="2" t="s">
        <v>816</v>
      </c>
    </row>
    <row r="7" spans="1:19" s="2" customFormat="1" ht="25.5">
      <c r="A7" s="5" t="s">
        <v>589</v>
      </c>
      <c r="B7" s="5" t="s">
        <v>588</v>
      </c>
      <c r="C7" s="3" t="s">
        <v>191</v>
      </c>
      <c r="D7" s="3" t="s">
        <v>1</v>
      </c>
      <c r="E7" s="6" t="s">
        <v>213</v>
      </c>
      <c r="F7" s="3"/>
      <c r="G7" s="3" t="s">
        <v>587</v>
      </c>
      <c r="H7" s="3"/>
      <c r="I7" s="3"/>
      <c r="N7" s="2" t="str">
        <f>IF(J7="","","261")</f>
        <v/>
      </c>
      <c r="O7" s="2">
        <f>IF(LEN(D7)=2,LOOKUP(D7,Kanton!$A$2:$A$22,Kanton!$B$2:$B$22),"")</f>
        <v>39</v>
      </c>
      <c r="P7" s="2" t="str">
        <f>IF(O7="","EMPTY","")</f>
        <v/>
      </c>
      <c r="Q7" s="2" t="str">
        <f>LEFT(E7,1)</f>
        <v>i</v>
      </c>
      <c r="R7" s="2" t="str">
        <f>CONCATENATE("SELECT Suchname = '",A7,"', KorrekteBezeichnung = '",B7,"', Taetigkeitsgebiet = '",O7,"', InternExtern = '",Q7,"', BemerkungenDe = '",G7,"', BemerkungenFr = '",H7,"', BemerkungenIt = '",I7,"', IBAN = '",K7,"', KontoNr = '",L7,"', VertragNr = '",M7,"', Clearing = '",N7,"' UNION ALL")</f>
        <v>SELECT Suchname = 'Ausserordentliche Direkthilfe, Fonds für, HS', KorrekteBezeichnung = 'Fonds für ausserordentliche Direkthilfe, HS', Taetigkeitsgebiet = '39', InternExtern = 'i', BemerkungenDe = 'Für komplizierte Fälle, die nicht mit FLB und externen Stiftungen gelöst werden können.', BemerkungenFr = '', BemerkungenIt = '', IBAN = '', KontoNr = '', VertragNr = '', Clearing = '' UNION ALL</v>
      </c>
      <c r="S7" s="2" t="s">
        <v>817</v>
      </c>
    </row>
    <row r="8" spans="1:19" s="2" customFormat="1" ht="25.5">
      <c r="A8" s="5" t="s">
        <v>87</v>
      </c>
      <c r="B8" s="5" t="s">
        <v>87</v>
      </c>
      <c r="C8" s="3" t="s">
        <v>191</v>
      </c>
      <c r="D8" s="3" t="s">
        <v>1</v>
      </c>
      <c r="E8" s="6" t="s">
        <v>213</v>
      </c>
      <c r="F8" s="3"/>
      <c r="G8" s="3" t="s">
        <v>787</v>
      </c>
      <c r="H8" s="3"/>
      <c r="I8" s="3"/>
      <c r="N8" s="2" t="str">
        <f t="shared" ref="N8:N71" si="0">IF(J8="","","261")</f>
        <v/>
      </c>
      <c r="O8" s="2">
        <f>IF(LEN(D8)=2,LOOKUP(D8,Kanton!$A$2:$A$22,Kanton!$B$2:$B$22),"")</f>
        <v>39</v>
      </c>
      <c r="P8" s="2" t="str">
        <f t="shared" ref="P8:P71" si="1">IF(O8="","EMPTY","")</f>
        <v/>
      </c>
      <c r="Q8" s="2" t="str">
        <f t="shared" ref="Q8:Q71" si="2">LEFT(E8,1)</f>
        <v>i</v>
      </c>
      <c r="R8" s="2" t="str">
        <f t="shared" ref="R8:R71" si="3">CONCATENATE("SELECT Suchname = '",A8,"', KorrekteBezeichnung = '",B8,"', Taetigkeitsgebiet = '",O8,"', InternExtern = '",Q8,"', BemerkungenDe = '",G8,"', BemerkungenFr = '",H8,"', BemerkungenIt = '",I8,"', IBAN = '",K8,"', KontoNr = '",L8,"', VertragNr = '",M8,"', Clearing = '",N8,"' UNION ALL")</f>
        <v>SELECT Suchname = 'Autofonds Pro Infirmis Hauptsitz', KorrekteBezeichnung = 'Autofonds Pro Infirmis Hauptsitz', Taetigkeitsgebiet = '39', InternExtern = 'i', BemerkungenDe = 'Behinderungsbedingte Autoanschaffungen. Max. Fr. 5''000.-. Erst, wenn FLB und externe Quellen ausgeschöpft.', BemerkungenFr = '', BemerkungenIt = '', IBAN = '', KontoNr = '', VertragNr = '', Clearing = '' UNION ALL</v>
      </c>
      <c r="S8" s="2" t="s">
        <v>818</v>
      </c>
    </row>
    <row r="9" spans="1:19" s="2" customFormat="1" ht="12.75">
      <c r="A9" s="5" t="s">
        <v>257</v>
      </c>
      <c r="B9" s="5" t="s">
        <v>258</v>
      </c>
      <c r="C9" s="5" t="s">
        <v>191</v>
      </c>
      <c r="D9" s="5" t="s">
        <v>1</v>
      </c>
      <c r="E9" s="8" t="s">
        <v>213</v>
      </c>
      <c r="F9" s="27"/>
      <c r="G9" s="27"/>
      <c r="H9" s="27"/>
      <c r="I9" s="27"/>
      <c r="J9" s="5" t="s">
        <v>259</v>
      </c>
      <c r="K9" s="5" t="s">
        <v>314</v>
      </c>
      <c r="L9" s="5" t="s">
        <v>315</v>
      </c>
      <c r="M9" s="5" t="s">
        <v>316</v>
      </c>
      <c r="N9" s="2" t="str">
        <f t="shared" si="0"/>
        <v>261</v>
      </c>
      <c r="O9" s="2">
        <f>IF(LEN(D9)=2,LOOKUP(D9,Kanton!$A$2:$A$22,Kanton!$B$2:$B$22),"")</f>
        <v>39</v>
      </c>
      <c r="P9" s="2" t="str">
        <f t="shared" si="1"/>
        <v/>
      </c>
      <c r="Q9" s="2" t="str">
        <f t="shared" si="2"/>
        <v>i</v>
      </c>
      <c r="R9" s="2" t="str">
        <f t="shared" si="3"/>
        <v>SELECT Suchname = 'FLB-Schweiz', KorrekteBezeichnung = 'Schweizerische FLB-Stelle', Taetigkeitsgebiet = '39', InternExtern = 'i', BemerkungenDe = '', BemerkungenFr = '', BemerkungenIt = '', IBAN = 'CH480026126132002900F', KontoNr = '261-320029.00F', VertragNr = '261-320029', Clearing = '261' UNION ALL</v>
      </c>
      <c r="S9" s="2" t="s">
        <v>819</v>
      </c>
    </row>
    <row r="10" spans="1:19" s="2" customFormat="1" ht="12.75">
      <c r="A10" s="5" t="s">
        <v>590</v>
      </c>
      <c r="B10" s="3" t="s">
        <v>106</v>
      </c>
      <c r="C10" s="3" t="s">
        <v>191</v>
      </c>
      <c r="D10" s="3" t="s">
        <v>1</v>
      </c>
      <c r="E10" s="6" t="s">
        <v>213</v>
      </c>
      <c r="F10" s="3"/>
      <c r="G10" s="3"/>
      <c r="H10" s="3"/>
      <c r="I10" s="3"/>
      <c r="N10" s="2" t="str">
        <f t="shared" si="0"/>
        <v/>
      </c>
      <c r="O10" s="2">
        <f>IF(LEN(D10)=2,LOOKUP(D10,Kanton!$A$2:$A$22,Kanton!$B$2:$B$22),"")</f>
        <v>39</v>
      </c>
      <c r="P10" s="2" t="str">
        <f t="shared" si="1"/>
        <v/>
      </c>
      <c r="Q10" s="2" t="str">
        <f t="shared" si="2"/>
        <v>i</v>
      </c>
      <c r="R10" s="2" t="str">
        <f t="shared" si="3"/>
        <v>SELECT Suchname = 'Göhner-Stiftung, Ernst', KorrekteBezeichnung = 'Ernst Göhner-Stiftung', Taetigkeitsgebiet = '39', InternExtern = 'i', BemerkungenDe = '', BemerkungenFr = '', BemerkungenIt = '', IBAN = '', KontoNr = '', VertragNr = '', Clearing = '' UNION ALL</v>
      </c>
      <c r="S10" s="2" t="s">
        <v>820</v>
      </c>
    </row>
    <row r="11" spans="1:19" s="2" customFormat="1" ht="51">
      <c r="A11" s="5" t="s">
        <v>114</v>
      </c>
      <c r="B11" s="5" t="s">
        <v>114</v>
      </c>
      <c r="C11" s="3" t="s">
        <v>191</v>
      </c>
      <c r="D11" s="3" t="s">
        <v>1</v>
      </c>
      <c r="E11" s="6" t="s">
        <v>213</v>
      </c>
      <c r="F11" s="3"/>
      <c r="G11" s="3" t="s">
        <v>695</v>
      </c>
      <c r="H11" s="3"/>
      <c r="I11" s="3"/>
      <c r="N11" s="2" t="str">
        <f t="shared" si="0"/>
        <v/>
      </c>
      <c r="O11" s="2">
        <f>IF(LEN(D11)=2,LOOKUP(D11,Kanton!$A$2:$A$22,Kanton!$B$2:$B$22),"")</f>
        <v>39</v>
      </c>
      <c r="P11" s="2" t="str">
        <f t="shared" si="1"/>
        <v/>
      </c>
      <c r="Q11" s="2" t="str">
        <f t="shared" si="2"/>
        <v>i</v>
      </c>
      <c r="R11" s="2" t="str">
        <f t="shared" si="3"/>
        <v>SELECT Suchname = 'Love Ride Switzerland', KorrekteBezeichnung = 'Love Ride Switzerland', Taetigkeitsgebiet = '39', InternExtern = 'i', BemerkungenDe = 'Alle Behinderungen. Prioritär Muskelerkrankung. Unterstützung zu Themen Mobilität (Autoanschaffung) und Lebensfreude. Da nur sporadische Entscheidsitzungen stattfinden, wird das Gesuch in der Regel via FLB-Schweiz oder anderer interner Fonds HS vorfinanziert.', BemerkungenFr = '', BemerkungenIt = '', IBAN = '', KontoNr = '', VertragNr = '', Clearing = '' UNION ALL</v>
      </c>
      <c r="S11" s="2" t="s">
        <v>821</v>
      </c>
    </row>
    <row r="12" spans="1:19" s="2" customFormat="1" ht="12.75">
      <c r="A12" s="5" t="s">
        <v>591</v>
      </c>
      <c r="B12" s="5" t="s">
        <v>69</v>
      </c>
      <c r="C12" s="3" t="s">
        <v>191</v>
      </c>
      <c r="D12" s="3" t="s">
        <v>68</v>
      </c>
      <c r="E12" s="6" t="s">
        <v>227</v>
      </c>
      <c r="F12" s="3"/>
      <c r="G12" s="3"/>
      <c r="H12" s="3"/>
      <c r="I12" s="3"/>
      <c r="N12" s="2" t="str">
        <f t="shared" si="0"/>
        <v/>
      </c>
      <c r="O12" s="2">
        <f>IF(LEN(D12)=2,LOOKUP(D12,Kanton!$A$2:$A$22,Kanton!$B$2:$B$22),"")</f>
        <v>19</v>
      </c>
      <c r="P12" s="2" t="str">
        <f t="shared" si="1"/>
        <v/>
      </c>
      <c r="Q12" s="2" t="str">
        <f t="shared" si="2"/>
        <v>i</v>
      </c>
      <c r="R12" s="2" t="str">
        <f t="shared" si="3"/>
        <v>SELECT Suchname = 'Ältere Behinderte, Fonds für', KorrekteBezeichnung = 'Fonds für "ältere" Behinderte', Taetigkeitsgebiet = '19', InternExtern = 'i', BemerkungenDe = '', BemerkungenFr = '', BemerkungenIt = '', IBAN = '', KontoNr = '', VertragNr = '', Clearing = '' UNION ALL</v>
      </c>
      <c r="S12" s="2" t="s">
        <v>822</v>
      </c>
    </row>
    <row r="13" spans="1:19" s="2" customFormat="1" ht="12.75">
      <c r="A13" s="5" t="s">
        <v>256</v>
      </c>
      <c r="B13" s="5" t="s">
        <v>256</v>
      </c>
      <c r="C13" s="5" t="s">
        <v>191</v>
      </c>
      <c r="D13" s="5" t="s">
        <v>68</v>
      </c>
      <c r="E13" s="8" t="s">
        <v>227</v>
      </c>
      <c r="F13" s="27"/>
      <c r="G13" s="27"/>
      <c r="H13" s="27"/>
      <c r="I13" s="27"/>
      <c r="J13" s="5" t="s">
        <v>259</v>
      </c>
      <c r="K13" s="5" t="s">
        <v>311</v>
      </c>
      <c r="L13" s="5" t="s">
        <v>312</v>
      </c>
      <c r="M13" s="5" t="s">
        <v>313</v>
      </c>
      <c r="N13" s="2" t="str">
        <f t="shared" si="0"/>
        <v>261</v>
      </c>
      <c r="O13" s="2">
        <f>IF(LEN(D13)=2,LOOKUP(D13,Kanton!$A$2:$A$22,Kanton!$B$2:$B$22),"")</f>
        <v>19</v>
      </c>
      <c r="P13" s="2" t="str">
        <f t="shared" si="1"/>
        <v/>
      </c>
      <c r="Q13" s="2" t="str">
        <f t="shared" si="2"/>
        <v>i</v>
      </c>
      <c r="R13" s="2" t="str">
        <f t="shared" si="3"/>
        <v>SELECT Suchname = 'FLB-Kanton ZH', KorrekteBezeichnung = 'FLB-Kanton ZH', Taetigkeitsgebiet = '19', InternExtern = 'i', BemerkungenDe = '', BemerkungenFr = '', BemerkungenIt = '', IBAN = 'CH650026126132002600R', KontoNr = '261-320026.00R', VertragNr = '261-320026', Clearing = '261' UNION ALL</v>
      </c>
      <c r="S13" s="2" t="s">
        <v>823</v>
      </c>
    </row>
    <row r="14" spans="1:19" s="2" customFormat="1" ht="12.75">
      <c r="A14" s="5" t="s">
        <v>104</v>
      </c>
      <c r="B14" s="5" t="s">
        <v>104</v>
      </c>
      <c r="C14" s="3" t="s">
        <v>191</v>
      </c>
      <c r="D14" s="3" t="s">
        <v>68</v>
      </c>
      <c r="E14" s="6" t="s">
        <v>227</v>
      </c>
      <c r="F14" s="3"/>
      <c r="G14" s="3"/>
      <c r="H14" s="3"/>
      <c r="I14" s="3"/>
      <c r="N14" s="2" t="str">
        <f t="shared" si="0"/>
        <v/>
      </c>
      <c r="O14" s="2">
        <f>IF(LEN(D14)=2,LOOKUP(D14,Kanton!$A$2:$A$22,Kanton!$B$2:$B$22),"")</f>
        <v>19</v>
      </c>
      <c r="P14" s="2" t="str">
        <f t="shared" si="1"/>
        <v/>
      </c>
      <c r="Q14" s="2" t="str">
        <f t="shared" si="2"/>
        <v>i</v>
      </c>
      <c r="R14" s="2" t="str">
        <f t="shared" si="3"/>
        <v>SELECT Suchname = 'Patenschaften ZH', KorrekteBezeichnung = 'Patenschaften ZH', Taetigkeitsgebiet = '19', InternExtern = 'i', BemerkungenDe = '', BemerkungenFr = '', BemerkungenIt = '', IBAN = '', KontoNr = '', VertragNr = '', Clearing = '' UNION ALL</v>
      </c>
      <c r="S14" s="2" t="s">
        <v>824</v>
      </c>
    </row>
    <row r="15" spans="1:19" s="2" customFormat="1" ht="12.75">
      <c r="A15" s="5" t="s">
        <v>592</v>
      </c>
      <c r="B15" s="5" t="s">
        <v>67</v>
      </c>
      <c r="C15" s="3" t="s">
        <v>191</v>
      </c>
      <c r="D15" s="3" t="s">
        <v>66</v>
      </c>
      <c r="E15" s="6" t="s">
        <v>226</v>
      </c>
      <c r="F15" s="3"/>
      <c r="G15" s="3"/>
      <c r="H15" s="3"/>
      <c r="I15" s="3"/>
      <c r="N15" s="2" t="str">
        <f t="shared" si="0"/>
        <v/>
      </c>
      <c r="O15" s="2">
        <f>IF(LEN(D15)=2,LOOKUP(D15,Kanton!$A$2:$A$22,Kanton!$B$2:$B$22),"")</f>
        <v>18</v>
      </c>
      <c r="P15" s="2" t="str">
        <f t="shared" si="1"/>
        <v/>
      </c>
      <c r="Q15" s="2" t="str">
        <f t="shared" si="2"/>
        <v>i</v>
      </c>
      <c r="R15" s="2" t="str">
        <f t="shared" si="3"/>
        <v>SELECT Suchname = 'Loisirs, fonds', KorrekteBezeichnung = 'Fonds loisirs', Taetigkeitsgebiet = '18', InternExtern = 'i', BemerkungenDe = '', BemerkungenFr = '', BemerkungenIt = '', IBAN = '', KontoNr = '', VertragNr = '', Clearing = '' UNION ALL</v>
      </c>
      <c r="S15" s="2" t="s">
        <v>825</v>
      </c>
    </row>
    <row r="16" spans="1:19" s="2" customFormat="1" ht="12.75">
      <c r="A16" s="5" t="s">
        <v>255</v>
      </c>
      <c r="B16" s="5" t="s">
        <v>255</v>
      </c>
      <c r="C16" s="5" t="s">
        <v>191</v>
      </c>
      <c r="D16" s="5" t="s">
        <v>66</v>
      </c>
      <c r="E16" s="8" t="s">
        <v>226</v>
      </c>
      <c r="F16" s="27"/>
      <c r="G16" s="27"/>
      <c r="H16" s="27"/>
      <c r="I16" s="27"/>
      <c r="J16" s="5" t="s">
        <v>259</v>
      </c>
      <c r="K16" s="5" t="s">
        <v>308</v>
      </c>
      <c r="L16" s="5" t="s">
        <v>309</v>
      </c>
      <c r="M16" s="5" t="s">
        <v>310</v>
      </c>
      <c r="N16" s="2" t="str">
        <f t="shared" si="0"/>
        <v>261</v>
      </c>
      <c r="O16" s="2">
        <f>IF(LEN(D16)=2,LOOKUP(D16,Kanton!$A$2:$A$22,Kanton!$B$2:$B$22),"")</f>
        <v>18</v>
      </c>
      <c r="P16" s="2" t="str">
        <f t="shared" si="1"/>
        <v/>
      </c>
      <c r="Q16" s="2" t="str">
        <f t="shared" si="2"/>
        <v>i</v>
      </c>
      <c r="R16" s="2" t="str">
        <f t="shared" si="3"/>
        <v>SELECT Suchname = 'PAH-Canton VD', KorrekteBezeichnung = 'PAH-Canton VD', Taetigkeitsgebiet = '18', InternExtern = 'i', BemerkungenDe = '', BemerkungenFr = '', BemerkungenIt = '', IBAN = 'CH080026126132002300D', KontoNr = '261-320023.00D', VertragNr = '261-320023', Clearing = '261' UNION ALL</v>
      </c>
      <c r="S16" s="2" t="s">
        <v>826</v>
      </c>
    </row>
    <row r="17" spans="1:19" s="2" customFormat="1" ht="12.75">
      <c r="A17" s="5" t="s">
        <v>75</v>
      </c>
      <c r="B17" s="5" t="s">
        <v>75</v>
      </c>
      <c r="C17" s="3" t="s">
        <v>191</v>
      </c>
      <c r="D17" s="3" t="s">
        <v>66</v>
      </c>
      <c r="E17" s="6" t="s">
        <v>226</v>
      </c>
      <c r="F17" s="3"/>
      <c r="G17" s="3"/>
      <c r="H17" s="3"/>
      <c r="I17" s="3"/>
      <c r="N17" s="2" t="str">
        <f t="shared" si="0"/>
        <v/>
      </c>
      <c r="O17" s="2">
        <f>IF(LEN(D17)=2,LOOKUP(D17,Kanton!$A$2:$A$22,Kanton!$B$2:$B$22),"")</f>
        <v>18</v>
      </c>
      <c r="P17" s="2" t="str">
        <f t="shared" si="1"/>
        <v/>
      </c>
      <c r="Q17" s="2" t="str">
        <f t="shared" si="2"/>
        <v>i</v>
      </c>
      <c r="R17" s="2" t="str">
        <f t="shared" si="3"/>
        <v>SELECT Suchname = 'Parrainages VD', KorrekteBezeichnung = 'Parrainages VD', Taetigkeitsgebiet = '18', InternExtern = 'i', BemerkungenDe = '', BemerkungenFr = '', BemerkungenIt = '', IBAN = '', KontoNr = '', VertragNr = '', Clearing = '' UNION ALL</v>
      </c>
      <c r="S17" s="2" t="s">
        <v>827</v>
      </c>
    </row>
    <row r="18" spans="1:19" s="2" customFormat="1" ht="12.75">
      <c r="A18" s="5" t="s">
        <v>781</v>
      </c>
      <c r="B18" s="5" t="s">
        <v>65</v>
      </c>
      <c r="C18" s="3" t="s">
        <v>191</v>
      </c>
      <c r="D18" s="3" t="s">
        <v>105</v>
      </c>
      <c r="E18" s="6" t="s">
        <v>225</v>
      </c>
      <c r="F18" s="3"/>
      <c r="G18" s="3"/>
      <c r="H18" s="3"/>
      <c r="I18" s="3"/>
      <c r="N18" s="2" t="str">
        <f t="shared" si="0"/>
        <v/>
      </c>
      <c r="O18" s="2" t="s">
        <v>1078</v>
      </c>
      <c r="P18" s="2" t="str">
        <f t="shared" si="1"/>
        <v/>
      </c>
      <c r="Q18" s="2" t="str">
        <f t="shared" si="2"/>
        <v>i</v>
      </c>
      <c r="R18" s="2" t="str">
        <f t="shared" si="3"/>
        <v>SELECT Suchname = 'Arnold, Erbengemeinschaft, für CM-Kinder', KorrekteBezeichnung = 'Erbengemeinschaft Arnold für CM-Kinder', Taetigkeitsgebiet = '70,72', InternExtern = 'i', BemerkungenDe = '', BemerkungenFr = '', BemerkungenIt = '', IBAN = '', KontoNr = '', VertragNr = '', Clearing = '' UNION ALL</v>
      </c>
      <c r="S18" s="2" t="s">
        <v>1090</v>
      </c>
    </row>
    <row r="19" spans="1:19" s="2" customFormat="1" ht="12.75">
      <c r="A19" s="5" t="s">
        <v>254</v>
      </c>
      <c r="B19" s="5" t="s">
        <v>254</v>
      </c>
      <c r="C19" s="5" t="s">
        <v>191</v>
      </c>
      <c r="D19" s="3" t="s">
        <v>105</v>
      </c>
      <c r="E19" s="8" t="s">
        <v>225</v>
      </c>
      <c r="F19" s="27"/>
      <c r="G19" s="27"/>
      <c r="H19" s="27"/>
      <c r="I19" s="27"/>
      <c r="J19" s="5" t="s">
        <v>259</v>
      </c>
      <c r="K19" s="5" t="s">
        <v>305</v>
      </c>
      <c r="L19" s="5" t="s">
        <v>306</v>
      </c>
      <c r="M19" s="5" t="s">
        <v>307</v>
      </c>
      <c r="N19" s="2" t="str">
        <f t="shared" si="0"/>
        <v>261</v>
      </c>
      <c r="O19" s="2" t="s">
        <v>1078</v>
      </c>
      <c r="P19" s="2" t="str">
        <f t="shared" si="1"/>
        <v/>
      </c>
      <c r="Q19" s="2" t="str">
        <f t="shared" si="2"/>
        <v>i</v>
      </c>
      <c r="R19" s="2" t="str">
        <f t="shared" si="3"/>
        <v>SELECT Suchname = 'FLB-Kanton UR/SZ/ZG', KorrekteBezeichnung = 'FLB-Kanton UR/SZ/ZG', Taetigkeitsgebiet = '70,72', InternExtern = 'i', BemerkungenDe = '', BemerkungenFr = '', BemerkungenIt = '', IBAN = 'CH410026126132002200A', KontoNr = '261-320022.00A', VertragNr = '261-320022', Clearing = '261' UNION ALL</v>
      </c>
      <c r="S19" s="2" t="s">
        <v>1091</v>
      </c>
    </row>
    <row r="20" spans="1:19" s="2" customFormat="1" ht="12.75">
      <c r="A20" s="5" t="s">
        <v>64</v>
      </c>
      <c r="B20" s="5" t="s">
        <v>64</v>
      </c>
      <c r="C20" s="3" t="s">
        <v>191</v>
      </c>
      <c r="D20" s="3" t="s">
        <v>119</v>
      </c>
      <c r="E20" s="6" t="s">
        <v>225</v>
      </c>
      <c r="F20" s="3"/>
      <c r="G20" s="30"/>
      <c r="H20" s="3"/>
      <c r="I20" s="3"/>
      <c r="N20" s="2" t="str">
        <f t="shared" si="0"/>
        <v/>
      </c>
      <c r="O20" s="2" t="s">
        <v>1078</v>
      </c>
      <c r="P20" s="2" t="str">
        <f t="shared" si="1"/>
        <v/>
      </c>
      <c r="Q20" s="2" t="str">
        <f t="shared" si="2"/>
        <v>i</v>
      </c>
      <c r="R20" s="2" t="str">
        <f t="shared" si="3"/>
        <v>SELECT Suchname = 'Nothilfefonds Inner- Ausserschwyz', KorrekteBezeichnung = 'Nothilfefonds Inner- Ausserschwyz', Taetigkeitsgebiet = '70,72', InternExtern = 'i', BemerkungenDe = '', BemerkungenFr = '', BemerkungenIt = '', IBAN = '', KontoNr = '', VertragNr = '', Clearing = '' UNION ALL</v>
      </c>
      <c r="S20" s="2" t="s">
        <v>1092</v>
      </c>
    </row>
    <row r="21" spans="1:19" s="2" customFormat="1" ht="12.75">
      <c r="A21" s="5" t="s">
        <v>478</v>
      </c>
      <c r="B21" s="5" t="s">
        <v>478</v>
      </c>
      <c r="C21" s="5"/>
      <c r="D21" s="5" t="s">
        <v>471</v>
      </c>
      <c r="E21" s="6" t="s">
        <v>225</v>
      </c>
      <c r="F21" s="3"/>
      <c r="G21" s="3"/>
      <c r="H21" s="3"/>
      <c r="I21" s="3"/>
      <c r="N21" s="2" t="str">
        <f t="shared" si="0"/>
        <v/>
      </c>
      <c r="O21" s="2" t="s">
        <v>1078</v>
      </c>
      <c r="P21" s="2" t="str">
        <f t="shared" si="1"/>
        <v/>
      </c>
      <c r="Q21" s="2" t="str">
        <f t="shared" si="2"/>
        <v>i</v>
      </c>
      <c r="R21" s="2" t="str">
        <f t="shared" si="3"/>
        <v>SELECT Suchname = 'Patenschaftsfonds UR SZ ZG', KorrekteBezeichnung = 'Patenschaftsfonds UR SZ ZG', Taetigkeitsgebiet = '70,72', InternExtern = 'i', BemerkungenDe = '', BemerkungenFr = '', BemerkungenIt = '', IBAN = '', KontoNr = '', VertragNr = '', Clearing = '' UNION ALL</v>
      </c>
      <c r="S21" s="2" t="s">
        <v>1093</v>
      </c>
    </row>
    <row r="22" spans="1:19" s="2" customFormat="1" ht="12.75">
      <c r="A22" s="5" t="s">
        <v>593</v>
      </c>
      <c r="B22" s="5" t="s">
        <v>63</v>
      </c>
      <c r="C22" s="3" t="s">
        <v>191</v>
      </c>
      <c r="D22" s="3" t="s">
        <v>60</v>
      </c>
      <c r="E22" s="6" t="s">
        <v>224</v>
      </c>
      <c r="F22" s="3"/>
      <c r="G22" s="3"/>
      <c r="H22" s="3"/>
      <c r="I22" s="3"/>
      <c r="N22" s="2" t="str">
        <f t="shared" si="0"/>
        <v/>
      </c>
      <c r="O22" s="2">
        <f>IF(LEN(D22)=2,LOOKUP(D22,Kanton!$A$2:$A$22,Kanton!$B$2:$B$22),"")</f>
        <v>69</v>
      </c>
      <c r="P22" s="2" t="str">
        <f t="shared" si="1"/>
        <v/>
      </c>
      <c r="Q22" s="2" t="str">
        <f t="shared" si="2"/>
        <v>i</v>
      </c>
      <c r="R22" s="2" t="str">
        <f t="shared" si="3"/>
        <v>SELECT Suchname = 'Audiolesi, fondo', KorrekteBezeichnung = 'Fondo audiolesi', Taetigkeitsgebiet = '69', InternExtern = 'i', BemerkungenDe = '', BemerkungenFr = '', BemerkungenIt = '', IBAN = '', KontoNr = '', VertragNr = '', Clearing = '' UNION ALL</v>
      </c>
      <c r="S22" s="2" t="s">
        <v>828</v>
      </c>
    </row>
    <row r="23" spans="1:19" s="2" customFormat="1" ht="12.75">
      <c r="A23" s="5" t="s">
        <v>594</v>
      </c>
      <c r="B23" s="5" t="s">
        <v>61</v>
      </c>
      <c r="C23" s="3" t="s">
        <v>191</v>
      </c>
      <c r="D23" s="3" t="s">
        <v>60</v>
      </c>
      <c r="E23" s="6" t="s">
        <v>224</v>
      </c>
      <c r="F23" s="3"/>
      <c r="G23" s="3"/>
      <c r="H23" s="3"/>
      <c r="I23" s="3"/>
      <c r="N23" s="2" t="str">
        <f t="shared" si="0"/>
        <v/>
      </c>
      <c r="O23" s="2">
        <f>IF(LEN(D23)=2,LOOKUP(D23,Kanton!$A$2:$A$22,Kanton!$B$2:$B$22),"")</f>
        <v>69</v>
      </c>
      <c r="P23" s="2" t="str">
        <f t="shared" si="1"/>
        <v/>
      </c>
      <c r="Q23" s="2" t="str">
        <f t="shared" si="2"/>
        <v>i</v>
      </c>
      <c r="R23" s="2" t="str">
        <f t="shared" si="3"/>
        <v>SELECT Suchname = 'Bambini Cerebolesi, fondo', KorrekteBezeichnung = 'Fondo Bambini Cerebolesi', Taetigkeitsgebiet = '69', InternExtern = 'i', BemerkungenDe = '', BemerkungenFr = '', BemerkungenIt = '', IBAN = '', KontoNr = '', VertragNr = '', Clearing = '' UNION ALL</v>
      </c>
      <c r="S23" s="2" t="s">
        <v>829</v>
      </c>
    </row>
    <row r="24" spans="1:19" s="2" customFormat="1" ht="12.75">
      <c r="A24" s="5" t="s">
        <v>595</v>
      </c>
      <c r="B24" s="5" t="s">
        <v>59</v>
      </c>
      <c r="C24" s="3" t="s">
        <v>191</v>
      </c>
      <c r="D24" s="3" t="s">
        <v>60</v>
      </c>
      <c r="E24" s="6" t="s">
        <v>224</v>
      </c>
      <c r="F24" s="3"/>
      <c r="G24" s="3"/>
      <c r="H24" s="3"/>
      <c r="I24" s="3"/>
      <c r="N24" s="2" t="str">
        <f t="shared" si="0"/>
        <v/>
      </c>
      <c r="O24" s="2">
        <f>IF(LEN(D24)=2,LOOKUP(D24,Kanton!$A$2:$A$22,Kanton!$B$2:$B$22),"")</f>
        <v>69</v>
      </c>
      <c r="P24" s="2" t="str">
        <f t="shared" si="1"/>
        <v/>
      </c>
      <c r="Q24" s="2" t="str">
        <f t="shared" si="2"/>
        <v>i</v>
      </c>
      <c r="R24" s="2" t="str">
        <f t="shared" si="3"/>
        <v>SELECT Suchname = 'Nessi, fondo', KorrekteBezeichnung = 'Fondo nessi', Taetigkeitsgebiet = '69', InternExtern = 'i', BemerkungenDe = '', BemerkungenFr = '', BemerkungenIt = '', IBAN = '', KontoNr = '', VertragNr = '', Clearing = '' UNION ALL</v>
      </c>
      <c r="S24" s="2" t="s">
        <v>830</v>
      </c>
    </row>
    <row r="25" spans="1:19" s="2" customFormat="1" ht="12.75">
      <c r="A25" s="5" t="s">
        <v>85</v>
      </c>
      <c r="B25" s="5" t="s">
        <v>85</v>
      </c>
      <c r="C25" s="3" t="s">
        <v>191</v>
      </c>
      <c r="D25" s="3" t="s">
        <v>60</v>
      </c>
      <c r="E25" s="6" t="s">
        <v>224</v>
      </c>
      <c r="F25" s="3"/>
      <c r="G25" s="3"/>
      <c r="H25" s="3"/>
      <c r="I25" s="3"/>
      <c r="N25" s="2" t="str">
        <f t="shared" si="0"/>
        <v/>
      </c>
      <c r="O25" s="2">
        <f>IF(LEN(D25)=2,LOOKUP(D25,Kanton!$A$2:$A$22,Kanton!$B$2:$B$22),"")</f>
        <v>69</v>
      </c>
      <c r="P25" s="2" t="str">
        <f t="shared" si="1"/>
        <v/>
      </c>
      <c r="Q25" s="2" t="str">
        <f t="shared" si="2"/>
        <v>i</v>
      </c>
      <c r="R25" s="2" t="str">
        <f t="shared" si="3"/>
        <v>SELECT Suchname = 'Padrinati TI', KorrekteBezeichnung = 'Padrinati TI', Taetigkeitsgebiet = '69', InternExtern = 'i', BemerkungenDe = '', BemerkungenFr = '', BemerkungenIt = '', IBAN = '', KontoNr = '', VertragNr = '', Clearing = '' UNION ALL</v>
      </c>
      <c r="S25" s="2" t="s">
        <v>831</v>
      </c>
    </row>
    <row r="26" spans="1:19" s="2" customFormat="1" ht="12.75">
      <c r="A26" s="5" t="s">
        <v>253</v>
      </c>
      <c r="B26" s="5" t="s">
        <v>253</v>
      </c>
      <c r="C26" s="5" t="s">
        <v>191</v>
      </c>
      <c r="D26" s="3" t="s">
        <v>60</v>
      </c>
      <c r="E26" s="8" t="s">
        <v>224</v>
      </c>
      <c r="F26" s="27"/>
      <c r="G26" s="27"/>
      <c r="H26" s="27"/>
      <c r="I26" s="27"/>
      <c r="J26" s="5" t="s">
        <v>259</v>
      </c>
      <c r="K26" s="5" t="s">
        <v>302</v>
      </c>
      <c r="L26" s="5" t="s">
        <v>303</v>
      </c>
      <c r="M26" s="5" t="s">
        <v>304</v>
      </c>
      <c r="N26" s="2" t="str">
        <f t="shared" si="0"/>
        <v>261</v>
      </c>
      <c r="O26" s="2">
        <f>IF(LEN(D26)=2,LOOKUP(D26,Kanton!$A$2:$A$22,Kanton!$B$2:$B$22),"")</f>
        <v>69</v>
      </c>
      <c r="P26" s="2" t="str">
        <f t="shared" si="1"/>
        <v/>
      </c>
      <c r="Q26" s="2" t="str">
        <f t="shared" si="2"/>
        <v>i</v>
      </c>
      <c r="R26" s="2" t="str">
        <f t="shared" si="3"/>
        <v>SELECT Suchname = 'PAH-Cantone TI', KorrekteBezeichnung = 'PAH-Cantone TI', Taetigkeitsgebiet = '69', InternExtern = 'i', BemerkungenDe = '', BemerkungenFr = '', BemerkungenIt = '', IBAN = 'CH730026126132002100P', KontoNr = '261-320021.00P', VertragNr = '261-320021', Clearing = '261' UNION ALL</v>
      </c>
      <c r="S26" s="2" t="s">
        <v>832</v>
      </c>
    </row>
    <row r="27" spans="1:19" s="2" customFormat="1" ht="12.75">
      <c r="A27" s="5" t="s">
        <v>596</v>
      </c>
      <c r="B27" s="5" t="s">
        <v>62</v>
      </c>
      <c r="C27" s="3" t="s">
        <v>191</v>
      </c>
      <c r="D27" s="3" t="s">
        <v>60</v>
      </c>
      <c r="E27" s="6" t="s">
        <v>224</v>
      </c>
      <c r="F27" s="3"/>
      <c r="G27" s="3"/>
      <c r="H27" s="3"/>
      <c r="I27" s="3"/>
      <c r="N27" s="2" t="str">
        <f t="shared" si="0"/>
        <v/>
      </c>
      <c r="O27" s="2">
        <f>IF(LEN(D27)=2,LOOKUP(D27,Kanton!$A$2:$A$22,Kanton!$B$2:$B$22),"")</f>
        <v>69</v>
      </c>
      <c r="P27" s="2" t="str">
        <f t="shared" si="1"/>
        <v/>
      </c>
      <c r="Q27" s="2" t="str">
        <f t="shared" si="2"/>
        <v>i</v>
      </c>
      <c r="R27" s="2" t="str">
        <f t="shared" si="3"/>
        <v>SELECT Suchname = 'Peretti, fondo', KorrekteBezeichnung = 'Fondo Peretti', Taetigkeitsgebiet = '69', InternExtern = 'i', BemerkungenDe = '', BemerkungenFr = '', BemerkungenIt = '', IBAN = '', KontoNr = '', VertragNr = '', Clearing = '' UNION ALL</v>
      </c>
      <c r="S27" s="2" t="s">
        <v>833</v>
      </c>
    </row>
    <row r="28" spans="1:19" s="2" customFormat="1" ht="12.75">
      <c r="A28" s="15" t="s">
        <v>86</v>
      </c>
      <c r="B28" s="4" t="s">
        <v>86</v>
      </c>
      <c r="C28" s="3" t="s">
        <v>191</v>
      </c>
      <c r="D28" s="3" t="s">
        <v>1</v>
      </c>
      <c r="E28" s="6" t="s">
        <v>223</v>
      </c>
      <c r="F28" s="3"/>
      <c r="G28" s="3"/>
      <c r="H28" s="3"/>
      <c r="I28" s="3"/>
      <c r="N28" s="2" t="str">
        <f t="shared" si="0"/>
        <v/>
      </c>
      <c r="O28" s="2">
        <f>IF(LEN(D28)=2,LOOKUP(D28,Kanton!$A$2:$A$22,Kanton!$B$2:$B$22),"")</f>
        <v>39</v>
      </c>
      <c r="P28" s="2" t="str">
        <f t="shared" si="1"/>
        <v/>
      </c>
      <c r="Q28" s="2" t="str">
        <f t="shared" si="2"/>
        <v>i</v>
      </c>
      <c r="R28" s="2" t="str">
        <f t="shared" si="3"/>
        <v>SELECT Suchname = 'Brantomyfonds', KorrekteBezeichnung = 'Brantomyfonds', Taetigkeitsgebiet = '39', InternExtern = 'i', BemerkungenDe = '', BemerkungenFr = '', BemerkungenIt = '', IBAN = '', KontoNr = '', VertragNr = '', Clearing = '' UNION ALL</v>
      </c>
      <c r="S28" s="2" t="s">
        <v>834</v>
      </c>
    </row>
    <row r="29" spans="1:19" s="2" customFormat="1" ht="12.75">
      <c r="A29" s="5" t="s">
        <v>698</v>
      </c>
      <c r="B29" s="5" t="s">
        <v>698</v>
      </c>
      <c r="C29" s="5" t="s">
        <v>191</v>
      </c>
      <c r="D29" s="5" t="s">
        <v>84</v>
      </c>
      <c r="E29" s="8" t="s">
        <v>223</v>
      </c>
      <c r="F29" s="27"/>
      <c r="G29" s="27"/>
      <c r="H29" s="27"/>
      <c r="I29" s="27"/>
      <c r="J29" s="5" t="s">
        <v>259</v>
      </c>
      <c r="K29" s="5" t="s">
        <v>299</v>
      </c>
      <c r="L29" s="5" t="s">
        <v>300</v>
      </c>
      <c r="M29" s="5" t="s">
        <v>301</v>
      </c>
      <c r="N29" s="2" t="str">
        <f t="shared" si="0"/>
        <v>261</v>
      </c>
      <c r="O29" s="2">
        <v>23</v>
      </c>
      <c r="P29" s="2" t="str">
        <f t="shared" si="1"/>
        <v/>
      </c>
      <c r="Q29" s="2" t="str">
        <f t="shared" si="2"/>
        <v>i</v>
      </c>
      <c r="R29" s="2" t="str">
        <f t="shared" si="3"/>
        <v>SELECT Suchname = 'FLB-Kanton TG/SH', KorrekteBezeichnung = 'FLB-Kanton TG/SH', Taetigkeitsgebiet = '23', InternExtern = 'i', BemerkungenDe = '', BemerkungenFr = '', BemerkungenIt = '', IBAN = 'CH360026126132002000L', KontoNr = '261-320020.00L', VertragNr = '261-320020', Clearing = '261' UNION ALL</v>
      </c>
      <c r="S29" s="2" t="s">
        <v>1094</v>
      </c>
    </row>
    <row r="30" spans="1:19" s="2" customFormat="1" ht="12.75">
      <c r="A30" s="5" t="s">
        <v>699</v>
      </c>
      <c r="B30" s="5" t="s">
        <v>699</v>
      </c>
      <c r="C30" s="3" t="s">
        <v>191</v>
      </c>
      <c r="D30" s="3" t="s">
        <v>84</v>
      </c>
      <c r="E30" s="6" t="s">
        <v>223</v>
      </c>
      <c r="F30" s="3"/>
      <c r="G30" s="3"/>
      <c r="H30" s="3"/>
      <c r="I30" s="3"/>
      <c r="N30" s="2" t="str">
        <f t="shared" si="0"/>
        <v/>
      </c>
      <c r="O30" s="2">
        <v>23</v>
      </c>
      <c r="P30" s="2" t="str">
        <f t="shared" si="1"/>
        <v/>
      </c>
      <c r="Q30" s="2" t="str">
        <f t="shared" si="2"/>
        <v>i</v>
      </c>
      <c r="R30" s="2" t="str">
        <f t="shared" si="3"/>
        <v>SELECT Suchname = 'Patenschaften TG/SH', KorrekteBezeichnung = 'Patenschaften TG/SH', Taetigkeitsgebiet = '23', InternExtern = 'i', BemerkungenDe = '', BemerkungenFr = '', BemerkungenIt = '', IBAN = '', KontoNr = '', VertragNr = '', Clearing = '' UNION ALL</v>
      </c>
      <c r="S30" s="2" t="s">
        <v>1095</v>
      </c>
    </row>
    <row r="31" spans="1:19" s="2" customFormat="1" ht="12.75">
      <c r="A31" s="5" t="s">
        <v>252</v>
      </c>
      <c r="B31" s="5" t="s">
        <v>252</v>
      </c>
      <c r="C31" s="5" t="s">
        <v>191</v>
      </c>
      <c r="D31" s="5" t="s">
        <v>58</v>
      </c>
      <c r="E31" s="8" t="s">
        <v>222</v>
      </c>
      <c r="F31" s="27"/>
      <c r="G31" s="27"/>
      <c r="H31" s="27"/>
      <c r="I31" s="27"/>
      <c r="J31" s="5" t="s">
        <v>259</v>
      </c>
      <c r="K31" s="5" t="s">
        <v>296</v>
      </c>
      <c r="L31" s="5" t="s">
        <v>297</v>
      </c>
      <c r="M31" s="5" t="s">
        <v>298</v>
      </c>
      <c r="N31" s="2" t="str">
        <f t="shared" si="0"/>
        <v>261</v>
      </c>
      <c r="O31" s="2">
        <f>IF(LEN(D31)=2,LOOKUP(D31,Kanton!$A$2:$A$22,Kanton!$B$2:$B$22),"")</f>
        <v>68</v>
      </c>
      <c r="P31" s="2" t="str">
        <f t="shared" si="1"/>
        <v/>
      </c>
      <c r="Q31" s="2" t="str">
        <f t="shared" si="2"/>
        <v>i</v>
      </c>
      <c r="R31" s="2" t="str">
        <f t="shared" si="3"/>
        <v>SELECT Suchname = 'FLB-Kanton SO', KorrekteBezeichnung = 'FLB-Kanton SO', Taetigkeitsgebiet = '68', InternExtern = 'i', BemerkungenDe = '', BemerkungenFr = '', BemerkungenIt = '', IBAN = 'CH960026126132001800Q', KontoNr = '261-320018.00Q', VertragNr = '261-320018', Clearing = '261' UNION ALL</v>
      </c>
      <c r="S31" s="2" t="s">
        <v>835</v>
      </c>
    </row>
    <row r="32" spans="1:19" s="2" customFormat="1" ht="12.75">
      <c r="A32" s="5" t="s">
        <v>81</v>
      </c>
      <c r="B32" s="5" t="s">
        <v>81</v>
      </c>
      <c r="C32" s="3" t="s">
        <v>191</v>
      </c>
      <c r="D32" s="3" t="s">
        <v>58</v>
      </c>
      <c r="E32" s="6" t="s">
        <v>222</v>
      </c>
      <c r="F32" s="3"/>
      <c r="G32" s="3"/>
      <c r="H32" s="3"/>
      <c r="I32" s="3"/>
      <c r="N32" s="2" t="str">
        <f t="shared" si="0"/>
        <v/>
      </c>
      <c r="O32" s="2">
        <f>IF(LEN(D32)=2,LOOKUP(D32,Kanton!$A$2:$A$22,Kanton!$B$2:$B$22),"")</f>
        <v>68</v>
      </c>
      <c r="P32" s="2" t="str">
        <f t="shared" si="1"/>
        <v/>
      </c>
      <c r="Q32" s="2" t="str">
        <f t="shared" si="2"/>
        <v>i</v>
      </c>
      <c r="R32" s="2" t="str">
        <f t="shared" si="3"/>
        <v>SELECT Suchname = 'Patenschaften SO', KorrekteBezeichnung = 'Patenschaften SO', Taetigkeitsgebiet = '68', InternExtern = 'i', BemerkungenDe = '', BemerkungenFr = '', BemerkungenIt = '', IBAN = '', KontoNr = '', VertragNr = '', Clearing = '' UNION ALL</v>
      </c>
      <c r="S32" s="2" t="s">
        <v>836</v>
      </c>
    </row>
    <row r="33" spans="1:19" s="2" customFormat="1" ht="12.75">
      <c r="A33" s="5" t="s">
        <v>57</v>
      </c>
      <c r="B33" s="5" t="s">
        <v>57</v>
      </c>
      <c r="C33" s="3" t="s">
        <v>191</v>
      </c>
      <c r="D33" s="3" t="s">
        <v>55</v>
      </c>
      <c r="E33" s="6" t="s">
        <v>221</v>
      </c>
      <c r="F33" s="3" t="s">
        <v>88</v>
      </c>
      <c r="G33" s="3"/>
      <c r="H33" s="3"/>
      <c r="I33" s="3"/>
      <c r="N33" s="2" t="str">
        <f t="shared" si="0"/>
        <v/>
      </c>
      <c r="O33" s="2">
        <f>IF(LEN(D33)=2,LOOKUP(D33,Kanton!$A$2:$A$22,Kanton!$B$2:$B$22),"")</f>
        <v>66</v>
      </c>
      <c r="P33" s="2" t="str">
        <f t="shared" si="1"/>
        <v/>
      </c>
      <c r="Q33" s="2" t="str">
        <f t="shared" si="2"/>
        <v>i</v>
      </c>
      <c r="R33" s="2" t="str">
        <f t="shared" si="3"/>
        <v>SELECT Suchname = 'CP Klienten AI', KorrekteBezeichnung = 'CP Klienten AI', Taetigkeitsgebiet = '66', InternExtern = 'i', BemerkungenDe = '', BemerkungenFr = '', BemerkungenIt = '', IBAN = '', KontoNr = '', VertragNr = '', Clearing = '' UNION ALL</v>
      </c>
      <c r="S33" s="2" t="s">
        <v>837</v>
      </c>
    </row>
    <row r="34" spans="1:19" s="2" customFormat="1" ht="12.75">
      <c r="A34" s="5" t="s">
        <v>697</v>
      </c>
      <c r="B34" s="5" t="s">
        <v>697</v>
      </c>
      <c r="C34" s="5" t="s">
        <v>191</v>
      </c>
      <c r="D34" s="5" t="s">
        <v>696</v>
      </c>
      <c r="E34" s="8" t="s">
        <v>221</v>
      </c>
      <c r="F34" s="27"/>
      <c r="G34" s="27"/>
      <c r="H34" s="27"/>
      <c r="I34" s="27"/>
      <c r="J34" s="5" t="s">
        <v>259</v>
      </c>
      <c r="K34" s="5" t="s">
        <v>293</v>
      </c>
      <c r="L34" s="5" t="s">
        <v>294</v>
      </c>
      <c r="M34" s="5" t="s">
        <v>295</v>
      </c>
      <c r="N34" s="2" t="str">
        <f t="shared" si="0"/>
        <v>261</v>
      </c>
      <c r="O34" s="2">
        <v>67</v>
      </c>
      <c r="P34" s="2" t="str">
        <f t="shared" si="1"/>
        <v/>
      </c>
      <c r="Q34" s="2" t="str">
        <f t="shared" si="2"/>
        <v>i</v>
      </c>
      <c r="R34" s="2" t="str">
        <f t="shared" si="3"/>
        <v>SELECT Suchname = 'FLB-Kanton SG/AI/AR', KorrekteBezeichnung = 'FLB-Kanton SG/AI/AR', Taetigkeitsgebiet = '67', InternExtern = 'i', BemerkungenDe = '', BemerkungenFr = '', BemerkungenIt = '', IBAN = 'CH590026126132001600V', KontoNr = '261-320016.00V', VertragNr = '261-320016', Clearing = '261' UNION ALL</v>
      </c>
      <c r="S34" s="2" t="s">
        <v>1096</v>
      </c>
    </row>
    <row r="35" spans="1:19" s="2" customFormat="1" ht="12.75">
      <c r="A35" s="5" t="s">
        <v>56</v>
      </c>
      <c r="B35" s="5" t="s">
        <v>56</v>
      </c>
      <c r="C35" s="3" t="s">
        <v>191</v>
      </c>
      <c r="D35" s="5" t="s">
        <v>696</v>
      </c>
      <c r="E35" s="6" t="s">
        <v>221</v>
      </c>
      <c r="F35" s="3"/>
      <c r="G35" s="3"/>
      <c r="H35" s="3"/>
      <c r="I35" s="3"/>
      <c r="N35" s="2" t="str">
        <f t="shared" si="0"/>
        <v/>
      </c>
      <c r="O35" s="2">
        <v>67</v>
      </c>
      <c r="P35" s="2" t="str">
        <f t="shared" si="1"/>
        <v/>
      </c>
      <c r="Q35" s="2" t="str">
        <f t="shared" si="2"/>
        <v>i</v>
      </c>
      <c r="R35" s="2" t="str">
        <f t="shared" si="3"/>
        <v>SELECT Suchname = 'Maier J. und W.', KorrekteBezeichnung = 'Maier J. und W.', Taetigkeitsgebiet = '67', InternExtern = 'i', BemerkungenDe = '', BemerkungenFr = '', BemerkungenIt = '', IBAN = '', KontoNr = '', VertragNr = '', Clearing = '' UNION ALL</v>
      </c>
      <c r="S35" s="2" t="s">
        <v>1097</v>
      </c>
    </row>
    <row r="36" spans="1:19" s="2" customFormat="1" ht="12.75">
      <c r="A36" s="5" t="s">
        <v>83</v>
      </c>
      <c r="B36" s="5" t="s">
        <v>83</v>
      </c>
      <c r="C36" s="3" t="s">
        <v>191</v>
      </c>
      <c r="D36" s="5" t="s">
        <v>696</v>
      </c>
      <c r="E36" s="6" t="s">
        <v>221</v>
      </c>
      <c r="F36" s="3"/>
      <c r="G36" s="3"/>
      <c r="H36" s="3"/>
      <c r="I36" s="3"/>
      <c r="N36" s="2" t="str">
        <f t="shared" si="0"/>
        <v/>
      </c>
      <c r="O36" s="2">
        <v>67</v>
      </c>
      <c r="P36" s="2" t="str">
        <f t="shared" si="1"/>
        <v/>
      </c>
      <c r="Q36" s="2" t="str">
        <f t="shared" si="2"/>
        <v>i</v>
      </c>
      <c r="R36" s="2" t="str">
        <f t="shared" si="3"/>
        <v>SELECT Suchname = 'Patenschaften SG', KorrekteBezeichnung = 'Patenschaften SG', Taetigkeitsgebiet = '67', InternExtern = 'i', BemerkungenDe = '', BemerkungenFr = '', BemerkungenIt = '', IBAN = '', KontoNr = '', VertragNr = '', Clearing = '' UNION ALL</v>
      </c>
      <c r="S36" s="2" t="s">
        <v>1098</v>
      </c>
    </row>
    <row r="37" spans="1:19" s="2" customFormat="1" ht="12.75">
      <c r="A37" s="5" t="s">
        <v>597</v>
      </c>
      <c r="B37" s="5" t="s">
        <v>52</v>
      </c>
      <c r="C37" s="3" t="s">
        <v>191</v>
      </c>
      <c r="D37" s="3" t="s">
        <v>50</v>
      </c>
      <c r="E37" s="6" t="s">
        <v>220</v>
      </c>
      <c r="F37" s="3"/>
      <c r="G37" s="3"/>
      <c r="H37" s="3" t="s">
        <v>48</v>
      </c>
      <c r="I37" s="3"/>
      <c r="N37" s="2" t="str">
        <f t="shared" si="0"/>
        <v/>
      </c>
      <c r="O37" s="2">
        <f>IF(LEN(D37)=2,LOOKUP(D37,Kanton!$A$2:$A$22,Kanton!$B$2:$B$22),"")</f>
        <v>66</v>
      </c>
      <c r="P37" s="2" t="str">
        <f t="shared" si="1"/>
        <v/>
      </c>
      <c r="Q37" s="2" t="str">
        <f t="shared" si="2"/>
        <v>i</v>
      </c>
      <c r="R37" s="2" t="str">
        <f t="shared" si="3"/>
        <v>SELECT Suchname = 'Adultes, fonds', KorrekteBezeichnung = 'Fonds Adultes ', Taetigkeitsgebiet = '66', InternExtern = 'i', BemerkungenDe = '', BemerkungenFr = 'montant unique', BemerkungenIt = '', IBAN = '', KontoNr = '', VertragNr = '', Clearing = '' UNION ALL</v>
      </c>
      <c r="S37" s="2" t="s">
        <v>838</v>
      </c>
    </row>
    <row r="38" spans="1:19" s="2" customFormat="1" ht="12.75">
      <c r="A38" s="5" t="s">
        <v>598</v>
      </c>
      <c r="B38" s="5" t="s">
        <v>54</v>
      </c>
      <c r="C38" s="3" t="s">
        <v>191</v>
      </c>
      <c r="D38" s="3" t="s">
        <v>50</v>
      </c>
      <c r="E38" s="6" t="s">
        <v>220</v>
      </c>
      <c r="F38" s="3"/>
      <c r="G38" s="3"/>
      <c r="H38" s="3" t="s">
        <v>48</v>
      </c>
      <c r="I38" s="3"/>
      <c r="N38" s="2" t="str">
        <f t="shared" si="0"/>
        <v/>
      </c>
      <c r="O38" s="2">
        <f>IF(LEN(D38)=2,LOOKUP(D38,Kanton!$A$2:$A$22,Kanton!$B$2:$B$22),"")</f>
        <v>66</v>
      </c>
      <c r="P38" s="2" t="str">
        <f t="shared" si="1"/>
        <v/>
      </c>
      <c r="Q38" s="2" t="str">
        <f t="shared" si="2"/>
        <v>i</v>
      </c>
      <c r="R38" s="2" t="str">
        <f t="shared" si="3"/>
        <v>SELECT Suchname = 'Jérémie, fonds', KorrekteBezeichnung = 'Fonds Jérémie', Taetigkeitsgebiet = '66', InternExtern = 'i', BemerkungenDe = '', BemerkungenFr = 'montant unique', BemerkungenIt = '', IBAN = '', KontoNr = '', VertragNr = '', Clearing = '' UNION ALL</v>
      </c>
      <c r="S38" s="2" t="s">
        <v>839</v>
      </c>
    </row>
    <row r="39" spans="1:19" s="2" customFormat="1" ht="12.75">
      <c r="A39" s="5" t="s">
        <v>599</v>
      </c>
      <c r="B39" s="5" t="s">
        <v>51</v>
      </c>
      <c r="C39" s="3" t="s">
        <v>191</v>
      </c>
      <c r="D39" s="3" t="s">
        <v>50</v>
      </c>
      <c r="E39" s="6" t="s">
        <v>220</v>
      </c>
      <c r="F39" s="3"/>
      <c r="G39" s="3"/>
      <c r="H39" s="3" t="s">
        <v>48</v>
      </c>
      <c r="I39" s="3"/>
      <c r="N39" s="2" t="str">
        <f t="shared" si="0"/>
        <v/>
      </c>
      <c r="O39" s="2">
        <f>IF(LEN(D39)=2,LOOKUP(D39,Kanton!$A$2:$A$22,Kanton!$B$2:$B$22),"")</f>
        <v>66</v>
      </c>
      <c r="P39" s="2" t="str">
        <f t="shared" si="1"/>
        <v/>
      </c>
      <c r="Q39" s="2" t="str">
        <f t="shared" si="2"/>
        <v>i</v>
      </c>
      <c r="R39" s="2" t="str">
        <f t="shared" si="3"/>
        <v>SELECT Suchname = 'Jeunesse, fonds', KorrekteBezeichnung = 'Fonds Jeunesse', Taetigkeitsgebiet = '66', InternExtern = 'i', BemerkungenDe = '', BemerkungenFr = 'montant unique', BemerkungenIt = '', IBAN = '', KontoNr = '', VertragNr = '', Clearing = '' UNION ALL</v>
      </c>
      <c r="S39" s="2" t="s">
        <v>840</v>
      </c>
    </row>
    <row r="40" spans="1:19" s="2" customFormat="1" ht="12.75">
      <c r="A40" s="5" t="s">
        <v>251</v>
      </c>
      <c r="B40" s="5" t="s">
        <v>251</v>
      </c>
      <c r="C40" s="5" t="s">
        <v>191</v>
      </c>
      <c r="D40" s="5" t="s">
        <v>50</v>
      </c>
      <c r="E40" s="8" t="s">
        <v>220</v>
      </c>
      <c r="F40" s="27"/>
      <c r="G40" s="27"/>
      <c r="H40" s="27"/>
      <c r="I40" s="27"/>
      <c r="J40" s="5" t="s">
        <v>259</v>
      </c>
      <c r="K40" s="5" t="s">
        <v>290</v>
      </c>
      <c r="L40" s="5" t="s">
        <v>291</v>
      </c>
      <c r="M40" s="5" t="s">
        <v>292</v>
      </c>
      <c r="N40" s="2" t="str">
        <f t="shared" si="0"/>
        <v>261</v>
      </c>
      <c r="O40" s="2">
        <f>IF(LEN(D40)=2,LOOKUP(D40,Kanton!$A$2:$A$22,Kanton!$B$2:$B$22),"")</f>
        <v>66</v>
      </c>
      <c r="P40" s="2" t="str">
        <f t="shared" si="1"/>
        <v/>
      </c>
      <c r="Q40" s="2" t="str">
        <f t="shared" si="2"/>
        <v>i</v>
      </c>
      <c r="R40" s="2" t="str">
        <f t="shared" si="3"/>
        <v>SELECT Suchname = 'PAH-Canton NE', KorrekteBezeichnung = 'PAH-Canton NE', Taetigkeitsgebiet = '66', InternExtern = 'i', BemerkungenDe = '', BemerkungenFr = '', BemerkungenIt = '', IBAN = 'CH830026126132001300E', KontoNr = '261-320013.00E', VertragNr = '261-320013', Clearing = '261' UNION ALL</v>
      </c>
      <c r="S40" s="2" t="s">
        <v>841</v>
      </c>
    </row>
    <row r="41" spans="1:19" s="2" customFormat="1" ht="12.75">
      <c r="A41" s="5" t="s">
        <v>74</v>
      </c>
      <c r="B41" s="5" t="s">
        <v>74</v>
      </c>
      <c r="C41" s="3" t="s">
        <v>191</v>
      </c>
      <c r="D41" s="3" t="s">
        <v>50</v>
      </c>
      <c r="E41" s="6" t="s">
        <v>220</v>
      </c>
      <c r="F41" s="3"/>
      <c r="G41" s="3"/>
      <c r="H41" s="3"/>
      <c r="I41" s="3"/>
      <c r="N41" s="2" t="str">
        <f t="shared" si="0"/>
        <v/>
      </c>
      <c r="O41" s="2">
        <f>IF(LEN(D41)=2,LOOKUP(D41,Kanton!$A$2:$A$22,Kanton!$B$2:$B$22),"")</f>
        <v>66</v>
      </c>
      <c r="P41" s="2" t="str">
        <f t="shared" si="1"/>
        <v/>
      </c>
      <c r="Q41" s="2" t="str">
        <f t="shared" si="2"/>
        <v>i</v>
      </c>
      <c r="R41" s="2" t="str">
        <f t="shared" si="3"/>
        <v>SELECT Suchname = 'Parrainages NE', KorrekteBezeichnung = 'Parrainages NE', Taetigkeitsgebiet = '66', InternExtern = 'i', BemerkungenDe = '', BemerkungenFr = '', BemerkungenIt = '', IBAN = '', KontoNr = '', VertragNr = '', Clearing = '' UNION ALL</v>
      </c>
      <c r="S41" s="2" t="s">
        <v>842</v>
      </c>
    </row>
    <row r="42" spans="1:19" s="2" customFormat="1" ht="12.75">
      <c r="A42" s="5" t="s">
        <v>600</v>
      </c>
      <c r="B42" s="5" t="s">
        <v>53</v>
      </c>
      <c r="C42" s="3" t="s">
        <v>191</v>
      </c>
      <c r="D42" s="3" t="s">
        <v>50</v>
      </c>
      <c r="E42" s="6" t="s">
        <v>220</v>
      </c>
      <c r="F42" s="3"/>
      <c r="G42" s="3"/>
      <c r="H42" s="3" t="s">
        <v>48</v>
      </c>
      <c r="I42" s="3"/>
      <c r="N42" s="2" t="str">
        <f t="shared" si="0"/>
        <v/>
      </c>
      <c r="O42" s="2">
        <f>IF(LEN(D42)=2,LOOKUP(D42,Kanton!$A$2:$A$22,Kanton!$B$2:$B$22),"")</f>
        <v>66</v>
      </c>
      <c r="P42" s="2" t="str">
        <f t="shared" si="1"/>
        <v/>
      </c>
      <c r="Q42" s="2" t="str">
        <f t="shared" si="2"/>
        <v>i</v>
      </c>
      <c r="R42" s="2" t="str">
        <f t="shared" si="3"/>
        <v>SELECT Suchname = 'Prêts, fonds', KorrekteBezeichnung = 'Fonds Prêts', Taetigkeitsgebiet = '66', InternExtern = 'i', BemerkungenDe = '', BemerkungenFr = 'montant unique', BemerkungenIt = '', IBAN = '', KontoNr = '', VertragNr = '', Clearing = '' UNION ALL</v>
      </c>
      <c r="S42" s="2" t="s">
        <v>843</v>
      </c>
    </row>
    <row r="43" spans="1:19" s="2" customFormat="1" ht="12.75">
      <c r="A43" s="5" t="s">
        <v>250</v>
      </c>
      <c r="B43" s="5" t="s">
        <v>250</v>
      </c>
      <c r="C43" s="5" t="s">
        <v>191</v>
      </c>
      <c r="D43" s="5" t="s">
        <v>80</v>
      </c>
      <c r="E43" s="8" t="s">
        <v>219</v>
      </c>
      <c r="F43" s="27"/>
      <c r="G43" s="27"/>
      <c r="H43" s="27"/>
      <c r="I43" s="27"/>
      <c r="J43" s="5" t="s">
        <v>259</v>
      </c>
      <c r="K43" s="5" t="s">
        <v>287</v>
      </c>
      <c r="L43" s="5" t="s">
        <v>288</v>
      </c>
      <c r="M43" s="5" t="s">
        <v>289</v>
      </c>
      <c r="N43" s="2" t="str">
        <f t="shared" si="0"/>
        <v>261</v>
      </c>
      <c r="O43" s="2">
        <v>65</v>
      </c>
      <c r="P43" s="2" t="str">
        <f t="shared" si="1"/>
        <v/>
      </c>
      <c r="Q43" s="2" t="str">
        <f t="shared" si="2"/>
        <v>i</v>
      </c>
      <c r="R43" s="2" t="str">
        <f t="shared" si="3"/>
        <v>SELECT Suchname = 'FLB-Kanton LU/NW/OW', KorrekteBezeichnung = 'FLB-Kanton LU/NW/OW', Taetigkeitsgebiet = '65', InternExtern = 'i', BemerkungenDe = '', BemerkungenFr = '', BemerkungenIt = '', IBAN = 'CH340026126132001200W', KontoNr = '261-320012.00W', VertragNr = '261-320012', Clearing = '261' UNION ALL</v>
      </c>
      <c r="S43" s="2" t="s">
        <v>1099</v>
      </c>
    </row>
    <row r="44" spans="1:19" s="2" customFormat="1" ht="12.75">
      <c r="A44" s="5" t="s">
        <v>79</v>
      </c>
      <c r="B44" s="5" t="s">
        <v>79</v>
      </c>
      <c r="C44" s="3" t="s">
        <v>191</v>
      </c>
      <c r="D44" s="3" t="s">
        <v>80</v>
      </c>
      <c r="E44" s="6" t="s">
        <v>219</v>
      </c>
      <c r="F44" s="3"/>
      <c r="G44" s="3"/>
      <c r="H44" s="3"/>
      <c r="I44" s="3"/>
      <c r="N44" s="2" t="str">
        <f t="shared" si="0"/>
        <v/>
      </c>
      <c r="O44" s="2">
        <v>65</v>
      </c>
      <c r="P44" s="2" t="str">
        <f t="shared" si="1"/>
        <v/>
      </c>
      <c r="Q44" s="2" t="str">
        <f t="shared" si="2"/>
        <v>i</v>
      </c>
      <c r="R44" s="2" t="str">
        <f t="shared" si="3"/>
        <v>SELECT Suchname = 'Patenschaften LU-NW-OW', KorrekteBezeichnung = 'Patenschaften LU-NW-OW', Taetigkeitsgebiet = '65', InternExtern = 'i', BemerkungenDe = '', BemerkungenFr = '', BemerkungenIt = '', IBAN = '', KontoNr = '', VertragNr = '', Clearing = '' UNION ALL</v>
      </c>
      <c r="S44" s="2" t="s">
        <v>1100</v>
      </c>
    </row>
    <row r="45" spans="1:19" s="2" customFormat="1" ht="12.75">
      <c r="A45" s="5" t="s">
        <v>601</v>
      </c>
      <c r="B45" s="5" t="s">
        <v>49</v>
      </c>
      <c r="C45" s="3" t="s">
        <v>191</v>
      </c>
      <c r="D45" s="3" t="s">
        <v>45</v>
      </c>
      <c r="E45" s="6" t="s">
        <v>218</v>
      </c>
      <c r="F45" s="3"/>
      <c r="G45" s="3"/>
      <c r="H45" s="3"/>
      <c r="I45" s="3"/>
      <c r="N45" s="2" t="str">
        <f t="shared" si="0"/>
        <v/>
      </c>
      <c r="O45" s="2">
        <f>IF(LEN(D45)=2,LOOKUP(D45,Kanton!$A$2:$A$22,Kanton!$B$2:$B$22),"")</f>
        <v>64</v>
      </c>
      <c r="P45" s="2" t="str">
        <f t="shared" si="1"/>
        <v/>
      </c>
      <c r="Q45" s="2" t="str">
        <f t="shared" si="2"/>
        <v>i</v>
      </c>
      <c r="R45" s="2" t="str">
        <f t="shared" si="3"/>
        <v>SELECT Suchname = 'Accompagnement à domicile, fonds', KorrekteBezeichnung = 'Fonds Accompagnement à domicile', Taetigkeitsgebiet = '64', InternExtern = 'i', BemerkungenDe = '', BemerkungenFr = '', BemerkungenIt = '', IBAN = '', KontoNr = '', VertragNr = '', Clearing = '' UNION ALL</v>
      </c>
      <c r="S45" s="2" t="s">
        <v>844</v>
      </c>
    </row>
    <row r="46" spans="1:19" s="2" customFormat="1" ht="12.75">
      <c r="A46" s="5" t="s">
        <v>602</v>
      </c>
      <c r="B46" s="5" t="s">
        <v>47</v>
      </c>
      <c r="C46" s="3" t="s">
        <v>191</v>
      </c>
      <c r="D46" s="3" t="s">
        <v>45</v>
      </c>
      <c r="E46" s="6" t="s">
        <v>218</v>
      </c>
      <c r="F46" s="3"/>
      <c r="G46" s="3"/>
      <c r="H46" s="3" t="s">
        <v>48</v>
      </c>
      <c r="I46" s="3"/>
      <c r="N46" s="2" t="str">
        <f t="shared" si="0"/>
        <v/>
      </c>
      <c r="O46" s="2">
        <f>IF(LEN(D46)=2,LOOKUP(D46,Kanton!$A$2:$A$22,Kanton!$B$2:$B$22),"")</f>
        <v>64</v>
      </c>
      <c r="P46" s="2" t="str">
        <f t="shared" si="1"/>
        <v/>
      </c>
      <c r="Q46" s="2" t="str">
        <f t="shared" si="2"/>
        <v>i</v>
      </c>
      <c r="R46" s="2" t="str">
        <f t="shared" si="3"/>
        <v>SELECT Suchname = 'Hofstetter, fonds', KorrekteBezeichnung = 'Fonds Hofstetter', Taetigkeitsgebiet = '64', InternExtern = 'i', BemerkungenDe = '', BemerkungenFr = 'montant unique', BemerkungenIt = '', IBAN = '', KontoNr = '', VertragNr = '', Clearing = '' UNION ALL</v>
      </c>
      <c r="S46" s="2" t="s">
        <v>845</v>
      </c>
    </row>
    <row r="47" spans="1:19" s="2" customFormat="1" ht="12.75">
      <c r="A47" s="5" t="s">
        <v>249</v>
      </c>
      <c r="B47" s="5" t="s">
        <v>249</v>
      </c>
      <c r="C47" s="5" t="s">
        <v>191</v>
      </c>
      <c r="D47" s="5" t="s">
        <v>45</v>
      </c>
      <c r="E47" s="8" t="s">
        <v>218</v>
      </c>
      <c r="F47" s="27"/>
      <c r="G47" s="27"/>
      <c r="H47" s="27"/>
      <c r="I47" s="27"/>
      <c r="J47" s="5" t="s">
        <v>259</v>
      </c>
      <c r="K47" s="5" t="s">
        <v>284</v>
      </c>
      <c r="L47" s="5" t="s">
        <v>285</v>
      </c>
      <c r="M47" s="5" t="s">
        <v>286</v>
      </c>
      <c r="N47" s="2" t="str">
        <f t="shared" si="0"/>
        <v>261</v>
      </c>
      <c r="O47" s="2">
        <f>IF(LEN(D47)=2,LOOKUP(D47,Kanton!$A$2:$A$22,Kanton!$B$2:$B$22),"")</f>
        <v>64</v>
      </c>
      <c r="P47" s="2" t="str">
        <f t="shared" si="1"/>
        <v/>
      </c>
      <c r="Q47" s="2" t="str">
        <f t="shared" si="2"/>
        <v>i</v>
      </c>
      <c r="R47" s="2" t="str">
        <f t="shared" si="3"/>
        <v>SELECT Suchname = 'PAH-Canton JU', KorrekteBezeichnung = 'PAH-Canton JU', Taetigkeitsgebiet = '64', InternExtern = 'i', BemerkungenDe = '', BemerkungenFr = '', BemerkungenIt = '', IBAN = 'CH140026126132001100D', KontoNr = '261-320011.00D', VertragNr = '261-320011', Clearing = '261' UNION ALL</v>
      </c>
      <c r="S47" s="2" t="s">
        <v>846</v>
      </c>
    </row>
    <row r="48" spans="1:19" s="2" customFormat="1" ht="12.75">
      <c r="A48" s="5" t="s">
        <v>73</v>
      </c>
      <c r="B48" s="5" t="s">
        <v>73</v>
      </c>
      <c r="C48" s="3" t="s">
        <v>191</v>
      </c>
      <c r="D48" s="3" t="s">
        <v>45</v>
      </c>
      <c r="E48" s="6" t="s">
        <v>218</v>
      </c>
      <c r="F48" s="3"/>
      <c r="G48" s="3"/>
      <c r="H48" s="3"/>
      <c r="I48" s="3"/>
      <c r="N48" s="2" t="str">
        <f t="shared" si="0"/>
        <v/>
      </c>
      <c r="O48" s="2">
        <f>IF(LEN(D48)=2,LOOKUP(D48,Kanton!$A$2:$A$22,Kanton!$B$2:$B$22),"")</f>
        <v>64</v>
      </c>
      <c r="P48" s="2" t="str">
        <f t="shared" si="1"/>
        <v/>
      </c>
      <c r="Q48" s="2" t="str">
        <f t="shared" si="2"/>
        <v>i</v>
      </c>
      <c r="R48" s="2" t="str">
        <f t="shared" si="3"/>
        <v>SELECT Suchname = 'Parrainages JU', KorrekteBezeichnung = 'Parrainages JU', Taetigkeitsgebiet = '64', InternExtern = 'i', BemerkungenDe = '', BemerkungenFr = '', BemerkungenIt = '', IBAN = '', KontoNr = '', VertragNr = '', Clearing = '' UNION ALL</v>
      </c>
      <c r="S48" s="2" t="s">
        <v>847</v>
      </c>
    </row>
    <row r="49" spans="1:19" s="2" customFormat="1" ht="12.75">
      <c r="A49" s="5" t="s">
        <v>603</v>
      </c>
      <c r="B49" s="5" t="s">
        <v>46</v>
      </c>
      <c r="C49" s="3" t="s">
        <v>191</v>
      </c>
      <c r="D49" s="3" t="s">
        <v>45</v>
      </c>
      <c r="E49" s="6" t="s">
        <v>218</v>
      </c>
      <c r="F49" s="3"/>
      <c r="G49" s="3"/>
      <c r="H49" s="3"/>
      <c r="I49" s="3"/>
      <c r="N49" s="2" t="str">
        <f t="shared" si="0"/>
        <v/>
      </c>
      <c r="O49" s="2">
        <f>IF(LEN(D49)=2,LOOKUP(D49,Kanton!$A$2:$A$22,Kanton!$B$2:$B$22),"")</f>
        <v>64</v>
      </c>
      <c r="P49" s="2" t="str">
        <f t="shared" si="1"/>
        <v/>
      </c>
      <c r="Q49" s="2" t="str">
        <f t="shared" si="2"/>
        <v>i</v>
      </c>
      <c r="R49" s="2" t="str">
        <f t="shared" si="3"/>
        <v>SELECT Suchname = 'Rhumatisme, ligue jurassienne contre le ', KorrekteBezeichnung = 'Ligue jurassienne contre le rhumatisme', Taetigkeitsgebiet = '64', InternExtern = 'i', BemerkungenDe = '', BemerkungenFr = '', BemerkungenIt = '', IBAN = '', KontoNr = '', VertragNr = '', Clearing = '' UNION ALL</v>
      </c>
      <c r="S49" s="2" t="s">
        <v>848</v>
      </c>
    </row>
    <row r="50" spans="1:19" s="2" customFormat="1" ht="12.75">
      <c r="A50" s="5" t="s">
        <v>44</v>
      </c>
      <c r="B50" s="5" t="s">
        <v>604</v>
      </c>
      <c r="C50" s="3" t="s">
        <v>191</v>
      </c>
      <c r="D50" s="3" t="s">
        <v>42</v>
      </c>
      <c r="E50" s="6" t="s">
        <v>217</v>
      </c>
      <c r="F50" s="3"/>
      <c r="G50" s="3"/>
      <c r="H50" s="3"/>
      <c r="I50" s="3"/>
      <c r="N50" s="2" t="str">
        <f t="shared" si="0"/>
        <v/>
      </c>
      <c r="O50" s="2">
        <f>IF(LEN(D50)=2,LOOKUP(D50,Kanton!$A$2:$A$22,Kanton!$B$2:$B$22),"")</f>
        <v>63</v>
      </c>
      <c r="P50" s="2" t="str">
        <f t="shared" si="1"/>
        <v/>
      </c>
      <c r="Q50" s="2" t="str">
        <f t="shared" si="2"/>
        <v>i</v>
      </c>
      <c r="R50" s="2" t="str">
        <f t="shared" si="3"/>
        <v>SELECT Suchname = 'Caflisch Stiftung, C.+E.', KorrekteBezeichnung = 'C. und E. Caflisch Stiftung', Taetigkeitsgebiet = '63', InternExtern = 'i', BemerkungenDe = '', BemerkungenFr = '', BemerkungenIt = '', IBAN = '', KontoNr = '', VertragNr = '', Clearing = '' UNION ALL</v>
      </c>
      <c r="S50" s="2" t="s">
        <v>849</v>
      </c>
    </row>
    <row r="51" spans="1:19" s="2" customFormat="1" ht="12.75">
      <c r="A51" s="5" t="s">
        <v>779</v>
      </c>
      <c r="B51" s="5" t="s">
        <v>43</v>
      </c>
      <c r="C51" s="3" t="s">
        <v>191</v>
      </c>
      <c r="D51" s="3" t="s">
        <v>42</v>
      </c>
      <c r="E51" s="6" t="s">
        <v>217</v>
      </c>
      <c r="F51" s="3"/>
      <c r="G51" s="3"/>
      <c r="H51" s="3"/>
      <c r="I51" s="3"/>
      <c r="N51" s="2" t="str">
        <f t="shared" si="0"/>
        <v/>
      </c>
      <c r="O51" s="2">
        <f>IF(LEN(D51)=2,LOOKUP(D51,Kanton!$A$2:$A$22,Kanton!$B$2:$B$22),"")</f>
        <v>63</v>
      </c>
      <c r="P51" s="2" t="str">
        <f t="shared" si="1"/>
        <v/>
      </c>
      <c r="Q51" s="2" t="str">
        <f t="shared" si="2"/>
        <v>i</v>
      </c>
      <c r="R51" s="2" t="str">
        <f t="shared" si="3"/>
        <v>SELECT Suchname = 'Coray, Legat', KorrekteBezeichnung = 'Legat Coray', Taetigkeitsgebiet = '63', InternExtern = 'i', BemerkungenDe = '', BemerkungenFr = '', BemerkungenIt = '', IBAN = '', KontoNr = '', VertragNr = '', Clearing = '' UNION ALL</v>
      </c>
      <c r="S51" s="2" t="s">
        <v>850</v>
      </c>
    </row>
    <row r="52" spans="1:19" s="2" customFormat="1" ht="12.75">
      <c r="A52" s="5" t="s">
        <v>248</v>
      </c>
      <c r="B52" s="5" t="s">
        <v>248</v>
      </c>
      <c r="C52" s="5" t="s">
        <v>191</v>
      </c>
      <c r="D52" s="5" t="s">
        <v>42</v>
      </c>
      <c r="E52" s="8" t="s">
        <v>217</v>
      </c>
      <c r="F52" s="27"/>
      <c r="G52" s="27"/>
      <c r="H52" s="27"/>
      <c r="I52" s="27"/>
      <c r="J52" s="5" t="s">
        <v>259</v>
      </c>
      <c r="K52" s="5" t="s">
        <v>281</v>
      </c>
      <c r="L52" s="5" t="s">
        <v>282</v>
      </c>
      <c r="M52" s="5" t="s">
        <v>283</v>
      </c>
      <c r="N52" s="2" t="str">
        <f t="shared" si="0"/>
        <v>261</v>
      </c>
      <c r="O52" s="2">
        <f>IF(LEN(D52)=2,LOOKUP(D52,Kanton!$A$2:$A$22,Kanton!$B$2:$B$22),"")</f>
        <v>63</v>
      </c>
      <c r="P52" s="2" t="str">
        <f t="shared" si="1"/>
        <v/>
      </c>
      <c r="Q52" s="2" t="str">
        <f t="shared" si="2"/>
        <v>i</v>
      </c>
      <c r="R52" s="2" t="str">
        <f t="shared" si="3"/>
        <v>SELECT Suchname = 'FLB-Kanton GR', KorrekteBezeichnung = 'FLB-Kanton GR', Taetigkeitsgebiet = '63', InternExtern = 'i', BemerkungenDe = '', BemerkungenFr = '', BemerkungenIt = '', IBAN = 'CH470026126132001000A', KontoNr = '261-320010.00A', VertragNr = '261-320010', Clearing = '261' UNION ALL</v>
      </c>
      <c r="S52" s="2" t="s">
        <v>851</v>
      </c>
    </row>
    <row r="53" spans="1:19" s="2" customFormat="1" ht="12.75">
      <c r="A53" s="5" t="s">
        <v>77</v>
      </c>
      <c r="B53" s="5" t="s">
        <v>77</v>
      </c>
      <c r="C53" s="3" t="s">
        <v>191</v>
      </c>
      <c r="D53" s="3" t="s">
        <v>42</v>
      </c>
      <c r="E53" s="6" t="s">
        <v>217</v>
      </c>
      <c r="F53" s="3"/>
      <c r="G53" s="3"/>
      <c r="H53" s="3"/>
      <c r="I53" s="3"/>
      <c r="N53" s="2" t="str">
        <f t="shared" si="0"/>
        <v/>
      </c>
      <c r="O53" s="2">
        <f>IF(LEN(D53)=2,LOOKUP(D53,Kanton!$A$2:$A$22,Kanton!$B$2:$B$22),"")</f>
        <v>63</v>
      </c>
      <c r="P53" s="2" t="str">
        <f t="shared" si="1"/>
        <v/>
      </c>
      <c r="Q53" s="2" t="str">
        <f t="shared" si="2"/>
        <v>i</v>
      </c>
      <c r="R53" s="2" t="str">
        <f t="shared" si="3"/>
        <v>SELECT Suchname = 'Patenschaften GR', KorrekteBezeichnung = 'Patenschaften GR', Taetigkeitsgebiet = '63', InternExtern = 'i', BemerkungenDe = '', BemerkungenFr = '', BemerkungenIt = '', IBAN = '', KontoNr = '', VertragNr = '', Clearing = '' UNION ALL</v>
      </c>
      <c r="S53" s="2" t="s">
        <v>852</v>
      </c>
    </row>
    <row r="54" spans="1:19" s="2" customFormat="1" ht="12.75">
      <c r="A54" s="5" t="s">
        <v>247</v>
      </c>
      <c r="B54" s="5" t="s">
        <v>247</v>
      </c>
      <c r="C54" s="5" t="s">
        <v>191</v>
      </c>
      <c r="D54" s="5" t="s">
        <v>40</v>
      </c>
      <c r="E54" s="8" t="s">
        <v>216</v>
      </c>
      <c r="F54" s="27"/>
      <c r="G54" s="27"/>
      <c r="H54" s="27"/>
      <c r="I54" s="27"/>
      <c r="J54" s="5" t="s">
        <v>259</v>
      </c>
      <c r="K54" s="5" t="s">
        <v>278</v>
      </c>
      <c r="L54" s="5" t="s">
        <v>279</v>
      </c>
      <c r="M54" s="5" t="s">
        <v>280</v>
      </c>
      <c r="N54" s="2" t="str">
        <f t="shared" si="0"/>
        <v>261</v>
      </c>
      <c r="O54" s="2">
        <f>IF(LEN(D54)=2,LOOKUP(D54,Kanton!$A$2:$A$22,Kanton!$B$2:$B$22),"")</f>
        <v>62</v>
      </c>
      <c r="P54" s="2" t="str">
        <f t="shared" si="1"/>
        <v/>
      </c>
      <c r="Q54" s="2" t="str">
        <f t="shared" si="2"/>
        <v>i</v>
      </c>
      <c r="R54" s="2" t="str">
        <f t="shared" si="3"/>
        <v>SELECT Suchname = 'FLB-Kanton GL', KorrekteBezeichnung = 'FLB-Kanton GL', Taetigkeitsgebiet = '62', InternExtern = 'i', BemerkungenDe = '', BemerkungenFr = '', BemerkungenIt = '', IBAN = 'CH470026126132000900J', KontoNr = '261-320009.00J', VertragNr = '261-320009', Clearing = '261' UNION ALL</v>
      </c>
      <c r="S54" s="2" t="s">
        <v>853</v>
      </c>
    </row>
    <row r="55" spans="1:19" s="2" customFormat="1" ht="12.75">
      <c r="A55" s="5" t="s">
        <v>700</v>
      </c>
      <c r="B55" s="5" t="s">
        <v>41</v>
      </c>
      <c r="C55" s="3" t="s">
        <v>191</v>
      </c>
      <c r="D55" s="3" t="s">
        <v>40</v>
      </c>
      <c r="E55" s="6" t="s">
        <v>216</v>
      </c>
      <c r="F55" s="3"/>
      <c r="G55" s="3"/>
      <c r="H55" s="3"/>
      <c r="I55" s="3"/>
      <c r="N55" s="2" t="str">
        <f t="shared" si="0"/>
        <v/>
      </c>
      <c r="O55" s="2">
        <f>IF(LEN(D55)=2,LOOKUP(D55,Kanton!$A$2:$A$22,Kanton!$B$2:$B$22),"")</f>
        <v>62</v>
      </c>
      <c r="P55" s="2" t="str">
        <f t="shared" si="1"/>
        <v/>
      </c>
      <c r="Q55" s="2" t="str">
        <f t="shared" si="2"/>
        <v>i</v>
      </c>
      <c r="R55" s="2" t="str">
        <f t="shared" si="3"/>
        <v>SELECT Suchname = 'GGG Kinder und Jugendliche, Fonds für ', KorrekteBezeichnung = 'GGG Fonds für Kinder und Jugendliche', Taetigkeitsgebiet = '62', InternExtern = 'i', BemerkungenDe = '', BemerkungenFr = '', BemerkungenIt = '', IBAN = '', KontoNr = '', VertragNr = '', Clearing = '' UNION ALL</v>
      </c>
      <c r="S55" s="2" t="s">
        <v>854</v>
      </c>
    </row>
    <row r="56" spans="1:19" s="2" customFormat="1" ht="12.75">
      <c r="A56" s="5" t="s">
        <v>76</v>
      </c>
      <c r="B56" s="5" t="s">
        <v>76</v>
      </c>
      <c r="C56" s="3" t="s">
        <v>191</v>
      </c>
      <c r="D56" s="3" t="s">
        <v>40</v>
      </c>
      <c r="E56" s="6" t="s">
        <v>216</v>
      </c>
      <c r="F56" s="3"/>
      <c r="G56" s="3"/>
      <c r="H56" s="3"/>
      <c r="I56" s="3"/>
      <c r="N56" s="2" t="str">
        <f t="shared" si="0"/>
        <v/>
      </c>
      <c r="O56" s="2">
        <f>IF(LEN(D56)=2,LOOKUP(D56,Kanton!$A$2:$A$22,Kanton!$B$2:$B$22),"")</f>
        <v>62</v>
      </c>
      <c r="P56" s="2" t="str">
        <f t="shared" si="1"/>
        <v/>
      </c>
      <c r="Q56" s="2" t="str">
        <f t="shared" si="2"/>
        <v>i</v>
      </c>
      <c r="R56" s="2" t="str">
        <f t="shared" si="3"/>
        <v>SELECT Suchname = 'Patenschaften GL', KorrekteBezeichnung = 'Patenschaften GL', Taetigkeitsgebiet = '62', InternExtern = 'i', BemerkungenDe = '', BemerkungenFr = '', BemerkungenIt = '', IBAN = '', KontoNr = '', VertragNr = '', Clearing = '' UNION ALL</v>
      </c>
      <c r="S56" s="2" t="s">
        <v>855</v>
      </c>
    </row>
    <row r="57" spans="1:19" s="2" customFormat="1" ht="12.75">
      <c r="A57" s="5" t="s">
        <v>605</v>
      </c>
      <c r="B57" s="5" t="s">
        <v>39</v>
      </c>
      <c r="C57" s="3" t="s">
        <v>191</v>
      </c>
      <c r="D57" s="3" t="s">
        <v>38</v>
      </c>
      <c r="E57" s="6" t="s">
        <v>215</v>
      </c>
      <c r="F57" s="3"/>
      <c r="G57" s="3"/>
      <c r="H57" s="3"/>
      <c r="I57" s="3"/>
      <c r="N57" s="2" t="str">
        <f t="shared" si="0"/>
        <v/>
      </c>
      <c r="O57" s="2">
        <f>IF(LEN(D57)=2,LOOKUP(D57,Kanton!$A$2:$A$22,Kanton!$B$2:$B$22),"")</f>
        <v>28</v>
      </c>
      <c r="P57" s="2" t="str">
        <f t="shared" si="1"/>
        <v/>
      </c>
      <c r="Q57" s="2" t="str">
        <f t="shared" si="2"/>
        <v>i</v>
      </c>
      <c r="R57" s="2" t="str">
        <f t="shared" si="3"/>
        <v>SELECT Suchname = 'Meuron, fonds', KorrekteBezeichnung = 'Fonds Meuron', Taetigkeitsgebiet = '28', InternExtern = 'i', BemerkungenDe = '', BemerkungenFr = '', BemerkungenIt = '', IBAN = '', KontoNr = '', VertragNr = '', Clearing = '' UNION ALL</v>
      </c>
      <c r="S57" s="2" t="s">
        <v>856</v>
      </c>
    </row>
    <row r="58" spans="1:19" s="2" customFormat="1" ht="12.75">
      <c r="A58" s="5" t="s">
        <v>246</v>
      </c>
      <c r="B58" s="5" t="s">
        <v>246</v>
      </c>
      <c r="C58" s="5" t="s">
        <v>191</v>
      </c>
      <c r="D58" s="5" t="s">
        <v>38</v>
      </c>
      <c r="E58" s="8" t="s">
        <v>215</v>
      </c>
      <c r="F58" s="27"/>
      <c r="G58" s="27"/>
      <c r="H58" s="27"/>
      <c r="I58" s="27"/>
      <c r="J58" s="5" t="s">
        <v>259</v>
      </c>
      <c r="K58" s="5" t="s">
        <v>275</v>
      </c>
      <c r="L58" s="5" t="s">
        <v>276</v>
      </c>
      <c r="M58" s="5" t="s">
        <v>277</v>
      </c>
      <c r="N58" s="2" t="str">
        <f t="shared" si="0"/>
        <v>261</v>
      </c>
      <c r="O58" s="2">
        <f>IF(LEN(D58)=2,LOOKUP(D58,Kanton!$A$2:$A$22,Kanton!$B$2:$B$22),"")</f>
        <v>28</v>
      </c>
      <c r="P58" s="2" t="str">
        <f t="shared" si="1"/>
        <v/>
      </c>
      <c r="Q58" s="2" t="str">
        <f t="shared" si="2"/>
        <v>i</v>
      </c>
      <c r="R58" s="2" t="str">
        <f t="shared" si="3"/>
        <v>SELECT Suchname = 'PAH-Canton GE', KorrekteBezeichnung = 'PAH-Canton GE', Taetigkeitsgebiet = '28', InternExtern = 'i', BemerkungenDe = '', BemerkungenFr = '', BemerkungenIt = '', IBAN = 'CH530026126132000800H', KontoNr = '261-320008.00H', VertragNr = '261-320008', Clearing = '261' UNION ALL</v>
      </c>
      <c r="S58" s="2" t="s">
        <v>857</v>
      </c>
    </row>
    <row r="59" spans="1:19" s="2" customFormat="1" ht="12.75">
      <c r="A59" s="5" t="s">
        <v>72</v>
      </c>
      <c r="B59" s="5" t="s">
        <v>72</v>
      </c>
      <c r="C59" s="3" t="s">
        <v>191</v>
      </c>
      <c r="D59" s="3" t="s">
        <v>38</v>
      </c>
      <c r="E59" s="6" t="s">
        <v>215</v>
      </c>
      <c r="F59" s="3"/>
      <c r="G59" s="3"/>
      <c r="H59" s="3"/>
      <c r="I59" s="3"/>
      <c r="N59" s="2" t="str">
        <f t="shared" si="0"/>
        <v/>
      </c>
      <c r="O59" s="2">
        <f>IF(LEN(D59)=2,LOOKUP(D59,Kanton!$A$2:$A$22,Kanton!$B$2:$B$22),"")</f>
        <v>28</v>
      </c>
      <c r="P59" s="2" t="str">
        <f t="shared" si="1"/>
        <v/>
      </c>
      <c r="Q59" s="2" t="str">
        <f t="shared" si="2"/>
        <v>i</v>
      </c>
      <c r="R59" s="2" t="str">
        <f t="shared" si="3"/>
        <v>SELECT Suchname = 'Parrainages GE', KorrekteBezeichnung = 'Parrainages GE', Taetigkeitsgebiet = '28', InternExtern = 'i', BemerkungenDe = '', BemerkungenFr = '', BemerkungenIt = '', IBAN = '', KontoNr = '', VertragNr = '', Clearing = '' UNION ALL</v>
      </c>
      <c r="S59" s="2" t="s">
        <v>858</v>
      </c>
    </row>
    <row r="60" spans="1:19" s="2" customFormat="1" ht="12.75">
      <c r="A60" s="5" t="s">
        <v>606</v>
      </c>
      <c r="B60" s="5" t="s">
        <v>37</v>
      </c>
      <c r="C60" s="3" t="s">
        <v>191</v>
      </c>
      <c r="D60" s="3" t="s">
        <v>38</v>
      </c>
      <c r="E60" s="6" t="s">
        <v>215</v>
      </c>
      <c r="F60" s="3"/>
      <c r="G60" s="3"/>
      <c r="H60" s="3"/>
      <c r="I60" s="3"/>
      <c r="N60" s="2" t="str">
        <f t="shared" si="0"/>
        <v/>
      </c>
      <c r="O60" s="2">
        <f>IF(LEN(D60)=2,LOOKUP(D60,Kanton!$A$2:$A$22,Kanton!$B$2:$B$22),"")</f>
        <v>28</v>
      </c>
      <c r="P60" s="2" t="str">
        <f t="shared" si="1"/>
        <v/>
      </c>
      <c r="Q60" s="2" t="str">
        <f t="shared" si="2"/>
        <v>i</v>
      </c>
      <c r="R60" s="2" t="str">
        <f t="shared" si="3"/>
        <v>SELECT Suchname = 'Scolarité spéciale, fonds', KorrekteBezeichnung = 'Fonds scolarité spéciale', Taetigkeitsgebiet = '28', InternExtern = 'i', BemerkungenDe = '', BemerkungenFr = '', BemerkungenIt = '', IBAN = '', KontoNr = '', VertragNr = '', Clearing = '' UNION ALL</v>
      </c>
      <c r="S60" s="2" t="s">
        <v>859</v>
      </c>
    </row>
    <row r="61" spans="1:19" s="2" customFormat="1" ht="12.75">
      <c r="A61" s="5" t="s">
        <v>245</v>
      </c>
      <c r="B61" s="5" t="s">
        <v>245</v>
      </c>
      <c r="C61" s="5" t="s">
        <v>191</v>
      </c>
      <c r="D61" s="5" t="s">
        <v>36</v>
      </c>
      <c r="E61" s="8" t="s">
        <v>214</v>
      </c>
      <c r="F61" s="27"/>
      <c r="G61" s="27"/>
      <c r="H61" s="27"/>
      <c r="I61" s="27"/>
      <c r="J61" s="5" t="s">
        <v>259</v>
      </c>
      <c r="K61" s="5" t="s">
        <v>272</v>
      </c>
      <c r="L61" s="5" t="s">
        <v>273</v>
      </c>
      <c r="M61" s="5" t="s">
        <v>274</v>
      </c>
      <c r="N61" s="2" t="str">
        <f t="shared" si="0"/>
        <v>261</v>
      </c>
      <c r="O61" s="2">
        <f>IF(LEN(D61)=2,LOOKUP(D61,Kanton!$A$2:$A$22,Kanton!$B$2:$B$22),"")</f>
        <v>61</v>
      </c>
      <c r="P61" s="2" t="str">
        <f t="shared" si="1"/>
        <v/>
      </c>
      <c r="Q61" s="2" t="str">
        <f t="shared" si="2"/>
        <v>i</v>
      </c>
      <c r="R61" s="2" t="str">
        <f t="shared" si="3"/>
        <v>SELECT Suchname = 'PAH-Canton FR', KorrekteBezeichnung = 'PAH-Canton FR', Taetigkeitsgebiet = '61', InternExtern = 'i', BemerkungenDe = '', BemerkungenFr = '', BemerkungenIt = '', IBAN = 'CH640026126132000700M', KontoNr = '261-320007.00M', VertragNr = '261-320007', Clearing = '261' UNION ALL</v>
      </c>
      <c r="S61" s="2" t="s">
        <v>860</v>
      </c>
    </row>
    <row r="62" spans="1:19" s="2" customFormat="1" ht="12.75">
      <c r="A62" s="5" t="s">
        <v>71</v>
      </c>
      <c r="B62" s="5" t="s">
        <v>71</v>
      </c>
      <c r="C62" s="3" t="s">
        <v>191</v>
      </c>
      <c r="D62" s="3" t="s">
        <v>36</v>
      </c>
      <c r="E62" s="6" t="s">
        <v>214</v>
      </c>
      <c r="F62" s="3"/>
      <c r="G62" s="3"/>
      <c r="H62" s="3"/>
      <c r="I62" s="3"/>
      <c r="N62" s="2" t="str">
        <f t="shared" si="0"/>
        <v/>
      </c>
      <c r="O62" s="2">
        <f>IF(LEN(D62)=2,LOOKUP(D62,Kanton!$A$2:$A$22,Kanton!$B$2:$B$22),"")</f>
        <v>61</v>
      </c>
      <c r="P62" s="2" t="str">
        <f t="shared" si="1"/>
        <v/>
      </c>
      <c r="Q62" s="2" t="str">
        <f t="shared" si="2"/>
        <v>i</v>
      </c>
      <c r="R62" s="2" t="str">
        <f t="shared" si="3"/>
        <v>SELECT Suchname = 'Parrainages FR', KorrekteBezeichnung = 'Parrainages FR', Taetigkeitsgebiet = '61', InternExtern = 'i', BemerkungenDe = '', BemerkungenFr = '', BemerkungenIt = '', IBAN = '', KontoNr = '', VertragNr = '', Clearing = '' UNION ALL</v>
      </c>
      <c r="S62" s="2" t="s">
        <v>861</v>
      </c>
    </row>
    <row r="63" spans="1:19" s="14" customFormat="1" ht="12.75">
      <c r="A63" s="12" t="s">
        <v>525</v>
      </c>
      <c r="B63" s="12" t="s">
        <v>525</v>
      </c>
      <c r="C63" s="12" t="s">
        <v>432</v>
      </c>
      <c r="D63" s="12" t="s">
        <v>432</v>
      </c>
      <c r="E63" s="20" t="s">
        <v>317</v>
      </c>
      <c r="F63" s="12"/>
      <c r="G63" s="12"/>
      <c r="H63" s="12"/>
      <c r="I63" s="12"/>
      <c r="N63" s="2" t="str">
        <f t="shared" si="0"/>
        <v/>
      </c>
      <c r="O63" s="2">
        <f>IF(LEN(D63)=2,LOOKUP(D63,Kanton!$A$2:$A$22,Kanton!$B$2:$B$22),"")</f>
        <v>60</v>
      </c>
      <c r="P63" s="2" t="str">
        <f t="shared" si="1"/>
        <v/>
      </c>
      <c r="Q63" s="2" t="str">
        <f t="shared" si="2"/>
        <v>i</v>
      </c>
      <c r="R63" s="2" t="str">
        <f t="shared" si="3"/>
        <v>SELECT Suchname = 'Drei-König-Fonds', KorrekteBezeichnung = 'Drei-König-Fonds', Taetigkeitsgebiet = '60', InternExtern = 'i', BemerkungenDe = '', BemerkungenFr = '', BemerkungenIt = '', IBAN = '', KontoNr = '', VertragNr = '', Clearing = '' UNION ALL</v>
      </c>
      <c r="S63" s="14" t="s">
        <v>862</v>
      </c>
    </row>
    <row r="64" spans="1:19" s="2" customFormat="1" ht="12.75">
      <c r="A64" s="5" t="s">
        <v>244</v>
      </c>
      <c r="B64" s="5" t="s">
        <v>244</v>
      </c>
      <c r="C64" s="5" t="s">
        <v>191</v>
      </c>
      <c r="D64" s="5" t="s">
        <v>432</v>
      </c>
      <c r="E64" s="8" t="s">
        <v>317</v>
      </c>
      <c r="F64" s="27"/>
      <c r="G64" s="27"/>
      <c r="H64" s="27"/>
      <c r="I64" s="27"/>
      <c r="J64" s="5" t="s">
        <v>259</v>
      </c>
      <c r="K64" s="5" t="s">
        <v>269</v>
      </c>
      <c r="L64" s="5" t="s">
        <v>270</v>
      </c>
      <c r="M64" s="5" t="s">
        <v>271</v>
      </c>
      <c r="N64" s="2" t="str">
        <f t="shared" si="0"/>
        <v>261</v>
      </c>
      <c r="O64" s="2">
        <f>IF(LEN(D64)=2,LOOKUP(D64,Kanton!$A$2:$A$22,Kanton!$B$2:$B$22),"")</f>
        <v>60</v>
      </c>
      <c r="P64" s="2" t="str">
        <f t="shared" si="1"/>
        <v/>
      </c>
      <c r="Q64" s="2" t="str">
        <f t="shared" si="2"/>
        <v>i</v>
      </c>
      <c r="R64" s="2" t="str">
        <f t="shared" si="3"/>
        <v>SELECT Suchname = 'FLB-Kanton BS', KorrekteBezeichnung = 'FLB-Kanton BS', Taetigkeitsgebiet = '60', InternExtern = 'i', BemerkungenDe = '', BemerkungenFr = '', BemerkungenIt = '', IBAN = 'CH050026126132000600Q', KontoNr = '261-320006.00Q', VertragNr = '261-320006', Clearing = '261' UNION ALL</v>
      </c>
      <c r="S64" s="2" t="s">
        <v>863</v>
      </c>
    </row>
    <row r="65" spans="1:19" s="2" customFormat="1" ht="12.75">
      <c r="A65" s="5" t="s">
        <v>431</v>
      </c>
      <c r="B65" s="5" t="s">
        <v>431</v>
      </c>
      <c r="C65" s="5" t="s">
        <v>191</v>
      </c>
      <c r="D65" s="5" t="s">
        <v>432</v>
      </c>
      <c r="E65" s="8" t="s">
        <v>317</v>
      </c>
      <c r="F65" s="27"/>
      <c r="G65" s="27"/>
      <c r="H65" s="27"/>
      <c r="I65" s="27"/>
      <c r="J65" s="5"/>
      <c r="K65" s="5"/>
      <c r="L65" s="5"/>
      <c r="M65" s="5"/>
      <c r="N65" s="2" t="str">
        <f t="shared" si="0"/>
        <v/>
      </c>
      <c r="O65" s="2">
        <f>IF(LEN(D65)=2,LOOKUP(D65,Kanton!$A$2:$A$22,Kanton!$B$2:$B$22),"")</f>
        <v>60</v>
      </c>
      <c r="P65" s="2" t="str">
        <f t="shared" si="1"/>
        <v/>
      </c>
      <c r="Q65" s="2" t="str">
        <f t="shared" si="2"/>
        <v>i</v>
      </c>
      <c r="R65" s="2" t="str">
        <f t="shared" si="3"/>
        <v>SELECT Suchname = 'Patenschaften BS', KorrekteBezeichnung = 'Patenschaften BS', Taetigkeitsgebiet = '60', InternExtern = 'i', BemerkungenDe = '', BemerkungenFr = '', BemerkungenIt = '', IBAN = '', KontoNr = '', VertragNr = '', Clearing = '' UNION ALL</v>
      </c>
      <c r="S65" s="2" t="s">
        <v>864</v>
      </c>
    </row>
    <row r="66" spans="1:19" s="14" customFormat="1" ht="12.75">
      <c r="A66" s="12" t="s">
        <v>526</v>
      </c>
      <c r="B66" s="12" t="s">
        <v>527</v>
      </c>
      <c r="C66" s="12" t="s">
        <v>432</v>
      </c>
      <c r="D66" s="12" t="s">
        <v>432</v>
      </c>
      <c r="E66" s="20" t="s">
        <v>317</v>
      </c>
      <c r="F66" s="12"/>
      <c r="G66" s="12"/>
      <c r="H66" s="12"/>
      <c r="I66" s="12"/>
      <c r="N66" s="2" t="str">
        <f t="shared" si="0"/>
        <v/>
      </c>
      <c r="O66" s="2">
        <f>IF(LEN(D66)=2,LOOKUP(D66,Kanton!$A$2:$A$22,Kanton!$B$2:$B$22),"")</f>
        <v>60</v>
      </c>
      <c r="P66" s="2" t="str">
        <f t="shared" si="1"/>
        <v/>
      </c>
      <c r="Q66" s="2" t="str">
        <f t="shared" si="2"/>
        <v>i</v>
      </c>
      <c r="R66" s="2" t="str">
        <f t="shared" si="3"/>
        <v>SELECT Suchname = 'Schaub-Fonds, Emma', KorrekteBezeichnung = 'Emma Schaub-Fonds', Taetigkeitsgebiet = '60', InternExtern = 'i', BemerkungenDe = '', BemerkungenFr = '', BemerkungenIt = '', IBAN = '', KontoNr = '', VertragNr = '', Clearing = '' UNION ALL</v>
      </c>
      <c r="S66" s="14" t="s">
        <v>865</v>
      </c>
    </row>
    <row r="67" spans="1:19" s="2" customFormat="1" ht="12.75">
      <c r="A67" s="5" t="s">
        <v>243</v>
      </c>
      <c r="B67" s="5" t="s">
        <v>243</v>
      </c>
      <c r="C67" s="5" t="s">
        <v>191</v>
      </c>
      <c r="D67" s="5" t="s">
        <v>35</v>
      </c>
      <c r="E67" s="8" t="s">
        <v>212</v>
      </c>
      <c r="F67" s="27"/>
      <c r="G67" s="27"/>
      <c r="H67" s="27"/>
      <c r="I67" s="27"/>
      <c r="J67" s="5" t="s">
        <v>259</v>
      </c>
      <c r="K67" s="5" t="s">
        <v>266</v>
      </c>
      <c r="L67" s="5" t="s">
        <v>267</v>
      </c>
      <c r="M67" s="5" t="s">
        <v>268</v>
      </c>
      <c r="N67" s="2" t="str">
        <f t="shared" si="0"/>
        <v>261</v>
      </c>
      <c r="O67" s="2">
        <f>IF(LEN(D67)=2,LOOKUP(D67,Kanton!$A$2:$A$22,Kanton!$B$2:$B$22),"")</f>
        <v>60</v>
      </c>
      <c r="P67" s="2" t="str">
        <f t="shared" si="1"/>
        <v/>
      </c>
      <c r="Q67" s="2" t="str">
        <f t="shared" si="2"/>
        <v>i</v>
      </c>
      <c r="R67" s="2" t="str">
        <f t="shared" si="3"/>
        <v>SELECT Suchname = 'FLB-Kanton BL', KorrekteBezeichnung = 'FLB-Kanton BL', Taetigkeitsgebiet = '60', InternExtern = 'i', BemerkungenDe = '', BemerkungenFr = '', BemerkungenIt = '', IBAN = 'CH600026126132000500F', KontoNr = '261-320005.00F', VertragNr = '261-320005', Clearing = '261' UNION ALL</v>
      </c>
      <c r="S67" s="2" t="s">
        <v>866</v>
      </c>
    </row>
    <row r="68" spans="1:19" s="2" customFormat="1" ht="25.5">
      <c r="A68" s="5" t="s">
        <v>780</v>
      </c>
      <c r="B68" s="5" t="s">
        <v>433</v>
      </c>
      <c r="C68" s="3" t="s">
        <v>191</v>
      </c>
      <c r="D68" s="3" t="s">
        <v>35</v>
      </c>
      <c r="E68" s="6" t="s">
        <v>212</v>
      </c>
      <c r="F68" s="3"/>
      <c r="G68" s="3" t="s">
        <v>445</v>
      </c>
      <c r="H68" s="3"/>
      <c r="I68" s="3"/>
      <c r="N68" s="2" t="str">
        <f t="shared" si="0"/>
        <v/>
      </c>
      <c r="O68" s="2">
        <f>IF(LEN(D68)=2,LOOKUP(D68,Kanton!$A$2:$A$22,Kanton!$B$2:$B$22),"")</f>
        <v>60</v>
      </c>
      <c r="P68" s="2" t="str">
        <f t="shared" si="1"/>
        <v/>
      </c>
      <c r="Q68" s="2" t="str">
        <f t="shared" si="2"/>
        <v>i</v>
      </c>
      <c r="R68" s="2" t="str">
        <f t="shared" si="3"/>
        <v>SELECT Suchname = 'Mosaik, Fonds, Stiftung', KorrekteBezeichnung = 'Fonds Stiftung Mosaik', Taetigkeitsgebiet = '60', InternExtern = 'i', BemerkungenDe = 'Für Familien (mindestens 2 Generationen im gleichen Haushalt, eine davon minderjährig oder in Ausbildung). ', BemerkungenFr = '', BemerkungenIt = '', IBAN = '', KontoNr = '', VertragNr = '', Clearing = '' UNION ALL</v>
      </c>
      <c r="S68" s="2" t="s">
        <v>867</v>
      </c>
    </row>
    <row r="69" spans="1:19" s="2" customFormat="1" ht="12.75">
      <c r="A69" s="5" t="s">
        <v>242</v>
      </c>
      <c r="B69" s="5" t="s">
        <v>242</v>
      </c>
      <c r="C69" s="5" t="s">
        <v>191</v>
      </c>
      <c r="D69" s="5" t="s">
        <v>3</v>
      </c>
      <c r="E69" s="8" t="s">
        <v>211</v>
      </c>
      <c r="F69" s="27"/>
      <c r="G69" s="27"/>
      <c r="H69" s="27"/>
      <c r="I69" s="27"/>
      <c r="J69" s="5" t="s">
        <v>259</v>
      </c>
      <c r="K69" s="5" t="s">
        <v>263</v>
      </c>
      <c r="L69" s="5" t="s">
        <v>264</v>
      </c>
      <c r="M69" s="5" t="s">
        <v>265</v>
      </c>
      <c r="N69" s="2" t="str">
        <f t="shared" si="0"/>
        <v>261</v>
      </c>
      <c r="O69" s="2">
        <f>IF(LEN(D69)=2,LOOKUP(D69,Kanton!$A$2:$A$22,Kanton!$B$2:$B$22),"")</f>
        <v>10</v>
      </c>
      <c r="P69" s="2" t="str">
        <f t="shared" si="1"/>
        <v/>
      </c>
      <c r="Q69" s="2" t="str">
        <f t="shared" si="2"/>
        <v>i</v>
      </c>
      <c r="R69" s="2" t="str">
        <f t="shared" si="3"/>
        <v>SELECT Suchname = 'FLB-Kanton BE', KorrekteBezeichnung = 'FLB-Kanton BE', Taetigkeitsgebiet = '10', InternExtern = 'i', BemerkungenDe = '', BemerkungenFr = '', BemerkungenIt = '', IBAN = 'CH650026126132000400V', KontoNr = '261-320004.00V', VertragNr = '261-320004', Clearing = '261' UNION ALL</v>
      </c>
      <c r="S69" s="2" t="s">
        <v>868</v>
      </c>
    </row>
    <row r="70" spans="1:19" s="2" customFormat="1" ht="12.75">
      <c r="A70" s="5" t="s">
        <v>34</v>
      </c>
      <c r="B70" s="5" t="s">
        <v>34</v>
      </c>
      <c r="C70" s="3" t="s">
        <v>191</v>
      </c>
      <c r="D70" s="3" t="s">
        <v>3</v>
      </c>
      <c r="E70" s="6" t="s">
        <v>211</v>
      </c>
      <c r="F70" s="3"/>
      <c r="G70" s="3"/>
      <c r="H70" s="3"/>
      <c r="I70" s="3"/>
      <c r="N70" s="2" t="str">
        <f t="shared" si="0"/>
        <v/>
      </c>
      <c r="O70" s="2">
        <f>IF(LEN(D70)=2,LOOKUP(D70,Kanton!$A$2:$A$22,Kanton!$B$2:$B$22),"")</f>
        <v>10</v>
      </c>
      <c r="P70" s="2" t="str">
        <f t="shared" si="1"/>
        <v/>
      </c>
      <c r="Q70" s="2" t="str">
        <f t="shared" si="2"/>
        <v>i</v>
      </c>
      <c r="R70" s="2" t="str">
        <f t="shared" si="3"/>
        <v>SELECT Suchname = 'Hilfskredit', KorrekteBezeichnung = 'Hilfskredit', Taetigkeitsgebiet = '10', InternExtern = 'i', BemerkungenDe = '', BemerkungenFr = '', BemerkungenIt = '', IBAN = '', KontoNr = '', VertragNr = '', Clearing = '' UNION ALL</v>
      </c>
      <c r="S70" s="2" t="s">
        <v>869</v>
      </c>
    </row>
    <row r="71" spans="1:19" s="2" customFormat="1" ht="25.5">
      <c r="A71" s="5" t="s">
        <v>613</v>
      </c>
      <c r="B71" s="3" t="s">
        <v>107</v>
      </c>
      <c r="C71" s="3" t="s">
        <v>191</v>
      </c>
      <c r="D71" s="3" t="s">
        <v>3</v>
      </c>
      <c r="E71" s="6" t="s">
        <v>211</v>
      </c>
      <c r="F71" s="3"/>
      <c r="G71" s="3" t="s">
        <v>108</v>
      </c>
      <c r="H71" s="3"/>
      <c r="I71" s="3"/>
      <c r="N71" s="2" t="str">
        <f t="shared" si="0"/>
        <v/>
      </c>
      <c r="O71" s="2">
        <f>IF(LEN(D71)=2,LOOKUP(D71,Kanton!$A$2:$A$22,Kanton!$B$2:$B$22),"")</f>
        <v>10</v>
      </c>
      <c r="P71" s="2" t="str">
        <f t="shared" si="1"/>
        <v/>
      </c>
      <c r="Q71" s="2" t="str">
        <f t="shared" si="2"/>
        <v>i</v>
      </c>
      <c r="R71" s="2" t="str">
        <f t="shared" si="3"/>
        <v>SELECT Suchname = 'MpB, Fonds', KorrekteBezeichnung = 'Fonds für Menschen mit psychischer Behinderung', Taetigkeitsgebiet = '10', InternExtern = 'i', BemerkungenDe = 'Behinderung: Psychische Erkrankung', BemerkungenFr = '', BemerkungenIt = '', IBAN = '', KontoNr = '', VertragNr = '', Clearing = '' UNION ALL</v>
      </c>
      <c r="S71" s="2" t="s">
        <v>870</v>
      </c>
    </row>
    <row r="72" spans="1:19" s="2" customFormat="1" ht="12.75">
      <c r="A72" s="5" t="s">
        <v>78</v>
      </c>
      <c r="B72" s="5" t="s">
        <v>78</v>
      </c>
      <c r="C72" s="3" t="s">
        <v>191</v>
      </c>
      <c r="D72" s="3" t="s">
        <v>3</v>
      </c>
      <c r="E72" s="6" t="s">
        <v>211</v>
      </c>
      <c r="F72" s="3"/>
      <c r="G72" s="3"/>
      <c r="H72" s="3"/>
      <c r="I72" s="3"/>
      <c r="N72" s="2" t="str">
        <f t="shared" ref="N72:N135" si="4">IF(J72="","","261")</f>
        <v/>
      </c>
      <c r="O72" s="2">
        <f>IF(LEN(D72)=2,LOOKUP(D72,Kanton!$A$2:$A$22,Kanton!$B$2:$B$22),"")</f>
        <v>10</v>
      </c>
      <c r="P72" s="2" t="str">
        <f t="shared" ref="P72:P135" si="5">IF(O72="","EMPTY","")</f>
        <v/>
      </c>
      <c r="Q72" s="2" t="str">
        <f t="shared" ref="Q72:Q135" si="6">LEFT(E72,1)</f>
        <v>i</v>
      </c>
      <c r="R72" s="2" t="str">
        <f t="shared" ref="R72:R135" si="7">CONCATENATE("SELECT Suchname = '",A72,"', KorrekteBezeichnung = '",B72,"', Taetigkeitsgebiet = '",O72,"', InternExtern = '",Q72,"', BemerkungenDe = '",G72,"', BemerkungenFr = '",H72,"', BemerkungenIt = '",I72,"', IBAN = '",K72,"', KontoNr = '",L72,"', VertragNr = '",M72,"', Clearing = '",N72,"' UNION ALL")</f>
        <v>SELECT Suchname = 'Patenschaften BE', KorrekteBezeichnung = 'Patenschaften BE', Taetigkeitsgebiet = '10', InternExtern = 'i', BemerkungenDe = '', BemerkungenFr = '', BemerkungenIt = '', IBAN = '', KontoNr = '', VertragNr = '', Clearing = '' UNION ALL</v>
      </c>
      <c r="S72" s="2" t="s">
        <v>871</v>
      </c>
    </row>
    <row r="73" spans="1:19" s="2" customFormat="1" ht="12.75">
      <c r="A73" s="5" t="s">
        <v>33</v>
      </c>
      <c r="B73" s="5" t="s">
        <v>33</v>
      </c>
      <c r="C73" s="3" t="s">
        <v>191</v>
      </c>
      <c r="D73" s="3" t="s">
        <v>3</v>
      </c>
      <c r="E73" s="6" t="s">
        <v>211</v>
      </c>
      <c r="F73" s="3"/>
      <c r="G73" s="3"/>
      <c r="H73" s="3"/>
      <c r="I73" s="3"/>
      <c r="N73" s="2" t="str">
        <f t="shared" si="4"/>
        <v/>
      </c>
      <c r="O73" s="2">
        <f>IF(LEN(D73)=2,LOOKUP(D73,Kanton!$A$2:$A$22,Kanton!$B$2:$B$22),"")</f>
        <v>10</v>
      </c>
      <c r="P73" s="2" t="str">
        <f t="shared" si="5"/>
        <v/>
      </c>
      <c r="Q73" s="2" t="str">
        <f t="shared" si="6"/>
        <v>i</v>
      </c>
      <c r="R73" s="2" t="str">
        <f t="shared" si="7"/>
        <v>SELECT Suchname = 'Rheumaliga Bern', KorrekteBezeichnung = 'Rheumaliga Bern', Taetigkeitsgebiet = '10', InternExtern = 'i', BemerkungenDe = '', BemerkungenFr = '', BemerkungenIt = '', IBAN = '', KontoNr = '', VertragNr = '', Clearing = '' UNION ALL</v>
      </c>
      <c r="S73" s="2" t="s">
        <v>872</v>
      </c>
    </row>
    <row r="74" spans="1:19" s="2" customFormat="1" ht="12.75">
      <c r="A74" s="5" t="s">
        <v>131</v>
      </c>
      <c r="B74" s="5" t="s">
        <v>131</v>
      </c>
      <c r="C74" s="3" t="s">
        <v>191</v>
      </c>
      <c r="D74" s="3" t="s">
        <v>3</v>
      </c>
      <c r="E74" s="6" t="s">
        <v>211</v>
      </c>
      <c r="F74" s="3"/>
      <c r="G74" s="3"/>
      <c r="H74" s="3"/>
      <c r="I74" s="3"/>
      <c r="N74" s="2" t="str">
        <f t="shared" si="4"/>
        <v/>
      </c>
      <c r="O74" s="2">
        <f>IF(LEN(D74)=2,LOOKUP(D74,Kanton!$A$2:$A$22,Kanton!$B$2:$B$22),"")</f>
        <v>10</v>
      </c>
      <c r="P74" s="2" t="str">
        <f t="shared" si="5"/>
        <v/>
      </c>
      <c r="Q74" s="2" t="str">
        <f t="shared" si="6"/>
        <v>i</v>
      </c>
      <c r="R74" s="2" t="str">
        <f t="shared" si="7"/>
        <v>SELECT Suchname = 'Rosa Roth Fonds', KorrekteBezeichnung = 'Rosa Roth Fonds', Taetigkeitsgebiet = '10', InternExtern = 'i', BemerkungenDe = '', BemerkungenFr = '', BemerkungenIt = '', IBAN = '', KontoNr = '', VertragNr = '', Clearing = '' UNION ALL</v>
      </c>
      <c r="S74" s="2" t="s">
        <v>873</v>
      </c>
    </row>
    <row r="75" spans="1:19" s="14" customFormat="1" ht="12.75">
      <c r="A75" s="12" t="s">
        <v>403</v>
      </c>
      <c r="B75" s="12" t="s">
        <v>404</v>
      </c>
      <c r="C75" s="12" t="s">
        <v>32</v>
      </c>
      <c r="D75" s="12" t="s">
        <v>32</v>
      </c>
      <c r="E75" s="20" t="s">
        <v>210</v>
      </c>
      <c r="F75" s="12"/>
      <c r="G75" s="12"/>
      <c r="H75" s="12"/>
      <c r="I75" s="12"/>
      <c r="N75" s="2" t="str">
        <f t="shared" si="4"/>
        <v/>
      </c>
      <c r="O75" s="2">
        <f>IF(LEN(D75)=2,LOOKUP(D75,Kanton!$A$2:$A$22,Kanton!$B$2:$B$22),"")</f>
        <v>59</v>
      </c>
      <c r="P75" s="2" t="str">
        <f t="shared" si="5"/>
        <v/>
      </c>
      <c r="Q75" s="2" t="str">
        <f t="shared" si="6"/>
        <v>i</v>
      </c>
      <c r="R75" s="2" t="str">
        <f t="shared" si="7"/>
        <v>SELECT Suchname = 'Familienfonds ', KorrekteBezeichnung = 'Familienfonds der Pro Infirmis Aargau', Taetigkeitsgebiet = '59', InternExtern = 'i', BemerkungenDe = '', BemerkungenFr = '', BemerkungenIt = '', IBAN = '', KontoNr = '', VertragNr = '', Clearing = '' UNION ALL</v>
      </c>
      <c r="S75" s="14" t="s">
        <v>874</v>
      </c>
    </row>
    <row r="76" spans="1:19" s="2" customFormat="1" ht="12.75">
      <c r="A76" s="5" t="s">
        <v>241</v>
      </c>
      <c r="B76" s="5" t="s">
        <v>241</v>
      </c>
      <c r="C76" s="5" t="s">
        <v>191</v>
      </c>
      <c r="D76" s="5" t="s">
        <v>32</v>
      </c>
      <c r="E76" s="8" t="s">
        <v>210</v>
      </c>
      <c r="F76" s="27"/>
      <c r="G76" s="27"/>
      <c r="H76" s="27"/>
      <c r="I76" s="27"/>
      <c r="J76" s="5" t="s">
        <v>259</v>
      </c>
      <c r="K76" s="5" t="s">
        <v>260</v>
      </c>
      <c r="L76" s="5" t="s">
        <v>261</v>
      </c>
      <c r="M76" s="5" t="s">
        <v>262</v>
      </c>
      <c r="N76" s="2" t="str">
        <f t="shared" si="4"/>
        <v>261</v>
      </c>
      <c r="O76" s="2">
        <f>IF(LEN(D76)=2,LOOKUP(D76,Kanton!$A$2:$A$22,Kanton!$B$2:$B$22),"")</f>
        <v>59</v>
      </c>
      <c r="P76" s="2" t="str">
        <f t="shared" si="5"/>
        <v/>
      </c>
      <c r="Q76" s="2" t="str">
        <f t="shared" si="6"/>
        <v>i</v>
      </c>
      <c r="R76" s="2" t="str">
        <f t="shared" si="7"/>
        <v>SELECT Suchname = 'FLB-Kanton AG', KorrekteBezeichnung = 'FLB-Kanton AG', Taetigkeitsgebiet = '59', InternExtern = 'i', BemerkungenDe = '', BemerkungenFr = '', BemerkungenIt = '', IBAN = 'CH890026126132000100E', KontoNr = '261-320001.00E', VertragNr = '261-320001', Clearing = '261' UNION ALL</v>
      </c>
      <c r="S76" s="2" t="s">
        <v>875</v>
      </c>
    </row>
    <row r="77" spans="1:19" s="2" customFormat="1" ht="12.75">
      <c r="A77" s="5" t="s">
        <v>82</v>
      </c>
      <c r="B77" s="5" t="s">
        <v>82</v>
      </c>
      <c r="C77" s="3" t="s">
        <v>191</v>
      </c>
      <c r="D77" s="3" t="s">
        <v>32</v>
      </c>
      <c r="E77" s="6" t="s">
        <v>210</v>
      </c>
      <c r="F77" s="3"/>
      <c r="G77" s="3"/>
      <c r="H77" s="3"/>
      <c r="I77" s="3"/>
      <c r="N77" s="2" t="str">
        <f t="shared" si="4"/>
        <v/>
      </c>
      <c r="O77" s="2">
        <f>IF(LEN(D77)=2,LOOKUP(D77,Kanton!$A$2:$A$22,Kanton!$B$2:$B$22),"")</f>
        <v>59</v>
      </c>
      <c r="P77" s="2" t="str">
        <f t="shared" si="5"/>
        <v/>
      </c>
      <c r="Q77" s="2" t="str">
        <f t="shared" si="6"/>
        <v>i</v>
      </c>
      <c r="R77" s="2" t="str">
        <f t="shared" si="7"/>
        <v>SELECT Suchname = 'Patenschaften AG', KorrekteBezeichnung = 'Patenschaften AG', Taetigkeitsgebiet = '59', InternExtern = 'i', BemerkungenDe = '', BemerkungenFr = '', BemerkungenIt = '', IBAN = '', KontoNr = '', VertragNr = '', Clearing = '' UNION ALL</v>
      </c>
      <c r="S77" s="2" t="s">
        <v>876</v>
      </c>
    </row>
    <row r="78" spans="1:19" s="14" customFormat="1" ht="12.75">
      <c r="A78" s="12" t="s">
        <v>607</v>
      </c>
      <c r="B78" s="12" t="s">
        <v>328</v>
      </c>
      <c r="C78" s="12" t="s">
        <v>42</v>
      </c>
      <c r="D78" s="12" t="s">
        <v>42</v>
      </c>
      <c r="E78" s="20" t="s">
        <v>70</v>
      </c>
      <c r="F78" s="12"/>
      <c r="G78" s="12" t="s">
        <v>329</v>
      </c>
      <c r="H78" s="12"/>
      <c r="I78" s="12"/>
      <c r="N78" s="2" t="str">
        <f t="shared" si="4"/>
        <v/>
      </c>
      <c r="O78" s="2">
        <f>IF(LEN(D78)=2,LOOKUP(D78,Kanton!$A$2:$A$22,Kanton!$B$2:$B$22),"")</f>
        <v>63</v>
      </c>
      <c r="P78" s="2" t="str">
        <f t="shared" si="5"/>
        <v/>
      </c>
      <c r="Q78" s="2" t="str">
        <f t="shared" si="6"/>
        <v>e</v>
      </c>
      <c r="R78" s="2" t="str">
        <f t="shared" si="7"/>
        <v>SELECT Suchname = 'à Porta-Stiftung, Dr. Stephan', KorrekteBezeichnung = 'Dr. Stephan à Porta-Stiftung', Taetigkeitsgebiet = '63', InternExtern = 'e', BemerkungenDe = 'Unterstützung von wohltätigen und gemeinnützigen Institutionen', BemerkungenFr = '', BemerkungenIt = '', IBAN = '', KontoNr = '', VertragNr = '', Clearing = '' UNION ALL</v>
      </c>
      <c r="S78" s="14" t="s">
        <v>877</v>
      </c>
    </row>
    <row r="79" spans="1:19" s="14" customFormat="1" ht="51">
      <c r="A79" s="12" t="s">
        <v>653</v>
      </c>
      <c r="B79" s="12" t="s">
        <v>377</v>
      </c>
      <c r="C79" s="12" t="s">
        <v>42</v>
      </c>
      <c r="D79" s="12" t="s">
        <v>1</v>
      </c>
      <c r="E79" s="20" t="s">
        <v>70</v>
      </c>
      <c r="F79" s="12"/>
      <c r="G79" s="12" t="s">
        <v>378</v>
      </c>
      <c r="H79" s="12"/>
      <c r="I79" s="12"/>
      <c r="N79" s="2" t="str">
        <f t="shared" si="4"/>
        <v/>
      </c>
      <c r="O79" s="2">
        <f>IF(LEN(D79)=2,LOOKUP(D79,Kanton!$A$2:$A$22,Kanton!$B$2:$B$22),"")</f>
        <v>39</v>
      </c>
      <c r="P79" s="2" t="str">
        <f t="shared" si="5"/>
        <v/>
      </c>
      <c r="Q79" s="2" t="str">
        <f t="shared" si="6"/>
        <v>e</v>
      </c>
      <c r="R79" s="2" t="str">
        <f t="shared" si="7"/>
        <v>SELECT Suchname = 'Abraham-Stiftung, Kurt', KorrekteBezeichnung = 'Kurt Abraham-Stiftung', Taetigkeitsgebiet = '39', InternExtern = 'e', BemerkungenDe = 'Hilfe an Körperbehinderte in der Ostschweiz. Der Zweck der Stiftung besteht im besonderen in der Unterstützung mittelloser Patienten der Gebiete Orthopädie und Querschnittlähmung, von geistig Behinderten.', BemerkungenFr = '', BemerkungenIt = '', IBAN = '', KontoNr = '', VertragNr = '', Clearing = '' UNION ALL</v>
      </c>
      <c r="S79" s="14" t="s">
        <v>878</v>
      </c>
    </row>
    <row r="80" spans="1:19" s="2" customFormat="1" ht="12.75">
      <c r="A80" s="5" t="s">
        <v>90</v>
      </c>
      <c r="B80" s="3" t="s">
        <v>90</v>
      </c>
      <c r="C80" s="3" t="s">
        <v>191</v>
      </c>
      <c r="D80" s="3" t="s">
        <v>1</v>
      </c>
      <c r="E80" s="6" t="s">
        <v>70</v>
      </c>
      <c r="F80" s="3"/>
      <c r="G80" s="3" t="s">
        <v>6</v>
      </c>
      <c r="H80" s="3"/>
      <c r="I80" s="3"/>
      <c r="N80" s="2" t="str">
        <f t="shared" si="4"/>
        <v/>
      </c>
      <c r="O80" s="2">
        <f>IF(LEN(D80)=2,LOOKUP(D80,Kanton!$A$2:$A$22,Kanton!$B$2:$B$22),"")</f>
        <v>39</v>
      </c>
      <c r="P80" s="2" t="str">
        <f t="shared" si="5"/>
        <v/>
      </c>
      <c r="Q80" s="2" t="str">
        <f t="shared" si="6"/>
        <v>e</v>
      </c>
      <c r="R80" s="2" t="str">
        <f t="shared" si="7"/>
        <v>SELECT Suchname = 'Aladdin-Stiftung', KorrekteBezeichnung = 'Aladdin-Stiftung', Taetigkeitsgebiet = '39', InternExtern = 'e', BemerkungenDe = 'Familien mit schwerkranken und behinderten Kindern', BemerkungenFr = '', BemerkungenIt = '', IBAN = '', KontoNr = '', VertragNr = '', Clearing = '' UNION ALL</v>
      </c>
      <c r="S80" s="2" t="s">
        <v>879</v>
      </c>
    </row>
    <row r="81" spans="1:19" s="2" customFormat="1" ht="12.75">
      <c r="A81" s="5" t="s">
        <v>611</v>
      </c>
      <c r="B81" s="3" t="s">
        <v>91</v>
      </c>
      <c r="C81" s="3" t="s">
        <v>191</v>
      </c>
      <c r="D81" s="3" t="s">
        <v>1</v>
      </c>
      <c r="E81" s="6" t="s">
        <v>70</v>
      </c>
      <c r="F81" s="3"/>
      <c r="G81" s="3" t="s">
        <v>7</v>
      </c>
      <c r="H81" s="3"/>
      <c r="I81" s="3"/>
      <c r="N81" s="2" t="str">
        <f t="shared" si="4"/>
        <v/>
      </c>
      <c r="O81" s="2">
        <f>IF(LEN(D81)=2,LOOKUP(D81,Kanton!$A$2:$A$22,Kanton!$B$2:$B$22),"")</f>
        <v>39</v>
      </c>
      <c r="P81" s="2" t="str">
        <f t="shared" si="5"/>
        <v/>
      </c>
      <c r="Q81" s="2" t="str">
        <f t="shared" si="6"/>
        <v>e</v>
      </c>
      <c r="R81" s="2" t="str">
        <f t="shared" si="7"/>
        <v>SELECT Suchname = 'Albisser-Stiftung, H.P.', KorrekteBezeichnung = 'H.P. Albisser-Stiftung', Taetigkeitsgebiet = '39', InternExtern = 'e', BemerkungenDe = 'Kommunikationsmittel für körperlich und geistig Behinderte', BemerkungenFr = '', BemerkungenIt = '', IBAN = '', KontoNr = '', VertragNr = '', Clearing = '' UNION ALL</v>
      </c>
      <c r="S81" s="2" t="s">
        <v>880</v>
      </c>
    </row>
    <row r="82" spans="1:19" s="14" customFormat="1" ht="38.25">
      <c r="A82" s="13" t="s">
        <v>579</v>
      </c>
      <c r="B82" s="13" t="s">
        <v>579</v>
      </c>
      <c r="C82" s="13" t="s">
        <v>32</v>
      </c>
      <c r="D82" s="13" t="s">
        <v>32</v>
      </c>
      <c r="E82" s="21" t="s">
        <v>70</v>
      </c>
      <c r="F82" s="13"/>
      <c r="G82" s="13" t="s">
        <v>405</v>
      </c>
      <c r="H82" s="12"/>
      <c r="I82" s="12"/>
      <c r="N82" s="2" t="str">
        <f t="shared" si="4"/>
        <v/>
      </c>
      <c r="O82" s="2">
        <f>IF(LEN(D82)=2,LOOKUP(D82,Kanton!$A$2:$A$22,Kanton!$B$2:$B$22),"")</f>
        <v>59</v>
      </c>
      <c r="P82" s="2" t="str">
        <f t="shared" si="5"/>
        <v/>
      </c>
      <c r="Q82" s="2" t="str">
        <f t="shared" si="6"/>
        <v>e</v>
      </c>
      <c r="R82" s="2" t="str">
        <f t="shared" si="7"/>
        <v>SELECT Suchname = 'Anker Verein für Psychisch Kranke Aargau', KorrekteBezeichnung = 'Anker Verein für Psychisch Kranke Aargau', Taetigkeitsgebiet = '59', InternExtern = 'e', BemerkungenDe = 'Unterstützung und Koordination aller Bestrebungen und Projekte zur gesellschaftlichen und  beruflichen Integration v. Menschein mit einer psychischen Krankheit oder Behinderung', BemerkungenFr = '', BemerkungenIt = '', IBAN = '', KontoNr = '', VertragNr = '', Clearing = '' UNION ALL</v>
      </c>
      <c r="S82" s="14" t="s">
        <v>881</v>
      </c>
    </row>
    <row r="83" spans="1:19" s="14" customFormat="1" ht="25.5">
      <c r="A83" s="13" t="s">
        <v>546</v>
      </c>
      <c r="B83" s="13" t="s">
        <v>547</v>
      </c>
      <c r="C83" s="13" t="s">
        <v>38</v>
      </c>
      <c r="D83" s="13" t="s">
        <v>38</v>
      </c>
      <c r="E83" s="21" t="s">
        <v>70</v>
      </c>
      <c r="F83" s="13"/>
      <c r="G83" s="17"/>
      <c r="H83" s="13" t="s">
        <v>548</v>
      </c>
      <c r="I83" s="13"/>
      <c r="N83" s="2" t="str">
        <f t="shared" si="4"/>
        <v/>
      </c>
      <c r="O83" s="2">
        <f>IF(LEN(D83)=2,LOOKUP(D83,Kanton!$A$2:$A$22,Kanton!$B$2:$B$22),"")</f>
        <v>28</v>
      </c>
      <c r="P83" s="2" t="str">
        <f t="shared" si="5"/>
        <v/>
      </c>
      <c r="Q83" s="2" t="str">
        <f t="shared" si="6"/>
        <v>e</v>
      </c>
      <c r="R83" s="2" t="str">
        <f t="shared" si="7"/>
        <v>SELECT Suchname = 'Appuis aux Ainés, association', KorrekteBezeichnung = 'Association Appuis aux Ainés', Taetigkeitsgebiet = '28', InternExtern = 'e', BemerkungenDe = '', BemerkungenFr = 'personnes de plus de 60 ans ou en préretraite, suisse ou permis C, revenus modestes', BemerkungenIt = '', IBAN = '', KontoNr = '', VertragNr = '', Clearing = '' UNION ALL</v>
      </c>
      <c r="S83" s="14" t="s">
        <v>882</v>
      </c>
    </row>
    <row r="84" spans="1:19" s="2" customFormat="1" ht="38.25">
      <c r="A84" s="5" t="s">
        <v>203</v>
      </c>
      <c r="B84" s="3" t="s">
        <v>204</v>
      </c>
      <c r="C84" s="3" t="s">
        <v>191</v>
      </c>
      <c r="D84" s="3" t="s">
        <v>580</v>
      </c>
      <c r="E84" s="6" t="s">
        <v>70</v>
      </c>
      <c r="F84" s="3" t="s">
        <v>205</v>
      </c>
      <c r="G84" s="3"/>
      <c r="H84" s="3" t="s">
        <v>206</v>
      </c>
      <c r="I84" s="3"/>
      <c r="N84" s="2" t="str">
        <f t="shared" si="4"/>
        <v/>
      </c>
      <c r="O84" s="2" t="s">
        <v>1079</v>
      </c>
      <c r="P84" s="2" t="str">
        <f t="shared" si="5"/>
        <v/>
      </c>
      <c r="Q84" s="2" t="str">
        <f t="shared" si="6"/>
        <v>e</v>
      </c>
      <c r="R84" s="2" t="str">
        <f t="shared" si="7"/>
        <v>SELECT Suchname = 'ASRIM', KorrekteBezeichnung = 'Association de la Suisse Romande et italienne contre les Myopathies', Taetigkeitsgebiet = '28,18,61,66,64,10,69', InternExtern = 'e', BemerkungenDe = '', BemerkungenFr = 'maladies neuromusculaires', BemerkungenIt = '', IBAN = '', KontoNr = '', VertragNr = '', Clearing = '' UNION ALL</v>
      </c>
      <c r="S84" s="2" t="s">
        <v>1101</v>
      </c>
    </row>
    <row r="85" spans="1:19" s="14" customFormat="1" ht="12.75">
      <c r="A85" s="12" t="s">
        <v>484</v>
      </c>
      <c r="B85" s="12" t="s">
        <v>485</v>
      </c>
      <c r="C85" s="12" t="s">
        <v>432</v>
      </c>
      <c r="D85" s="12" t="s">
        <v>432</v>
      </c>
      <c r="E85" s="20" t="s">
        <v>70</v>
      </c>
      <c r="F85" s="12"/>
      <c r="G85" s="12"/>
      <c r="H85" s="12"/>
      <c r="I85" s="12"/>
      <c r="N85" s="2" t="str">
        <f t="shared" si="4"/>
        <v/>
      </c>
      <c r="O85" s="2">
        <f>IF(LEN(D85)=2,LOOKUP(D85,Kanton!$A$2:$A$22,Kanton!$B$2:$B$22),"")</f>
        <v>60</v>
      </c>
      <c r="P85" s="2" t="str">
        <f t="shared" si="5"/>
        <v/>
      </c>
      <c r="Q85" s="2" t="str">
        <f t="shared" si="6"/>
        <v>e</v>
      </c>
      <c r="R85" s="2" t="str">
        <f t="shared" si="7"/>
        <v>SELECT Suchname = 'Aubry-Kappeler-Stiftung, Louise', KorrekteBezeichnung = 'Louise Aubry-Kappeler-Stiftung', Taetigkeitsgebiet = '60', InternExtern = 'e', BemerkungenDe = '', BemerkungenFr = '', BemerkungenIt = '', IBAN = '', KontoNr = '', VertragNr = '', Clearing = '' UNION ALL</v>
      </c>
      <c r="S85" s="14" t="s">
        <v>883</v>
      </c>
    </row>
    <row r="86" spans="1:19" s="2" customFormat="1" ht="12.75">
      <c r="A86" s="22" t="s">
        <v>681</v>
      </c>
      <c r="B86" s="22" t="s">
        <v>161</v>
      </c>
      <c r="C86" s="18" t="s">
        <v>191</v>
      </c>
      <c r="D86" s="18" t="s">
        <v>1</v>
      </c>
      <c r="E86" s="23" t="s">
        <v>70</v>
      </c>
      <c r="F86" s="18"/>
      <c r="G86" s="18" t="s">
        <v>207</v>
      </c>
      <c r="H86" s="3"/>
      <c r="I86" s="3"/>
      <c r="N86" s="2" t="str">
        <f t="shared" si="4"/>
        <v/>
      </c>
      <c r="O86" s="2">
        <f>IF(LEN(D86)=2,LOOKUP(D86,Kanton!$A$2:$A$22,Kanton!$B$2:$B$22),"")</f>
        <v>39</v>
      </c>
      <c r="P86" s="2" t="str">
        <f t="shared" si="5"/>
        <v/>
      </c>
      <c r="Q86" s="2" t="str">
        <f t="shared" si="6"/>
        <v>e</v>
      </c>
      <c r="R86" s="2" t="str">
        <f t="shared" si="7"/>
        <v>SELECT Suchname = 'Autismus, Stiftung', KorrekteBezeichnung = 'Stiftung Autismus', Taetigkeitsgebiet = '39', InternExtern = 'e', BemerkungenDe = 'Behinderung: Autismus. Ferien, Therapie, Einzelhilfe.', BemerkungenFr = '', BemerkungenIt = '', IBAN = '', KontoNr = '', VertragNr = '', Clearing = '' UNION ALL</v>
      </c>
      <c r="S86" s="2" t="s">
        <v>884</v>
      </c>
    </row>
    <row r="87" spans="1:19" s="14" customFormat="1" ht="25.5">
      <c r="A87" s="13" t="s">
        <v>549</v>
      </c>
      <c r="B87" s="13" t="s">
        <v>550</v>
      </c>
      <c r="C87" s="13" t="s">
        <v>38</v>
      </c>
      <c r="D87" s="13" t="s">
        <v>38</v>
      </c>
      <c r="E87" s="21" t="s">
        <v>70</v>
      </c>
      <c r="F87" s="13"/>
      <c r="G87" s="17"/>
      <c r="H87" s="13" t="s">
        <v>551</v>
      </c>
      <c r="I87" s="13"/>
      <c r="N87" s="2" t="str">
        <f t="shared" si="4"/>
        <v/>
      </c>
      <c r="O87" s="2">
        <f>IF(LEN(D87)=2,LOOKUP(D87,Kanton!$A$2:$A$22,Kanton!$B$2:$B$22),"")</f>
        <v>28</v>
      </c>
      <c r="P87" s="2" t="str">
        <f t="shared" si="5"/>
        <v/>
      </c>
      <c r="Q87" s="2" t="str">
        <f t="shared" si="6"/>
        <v>e</v>
      </c>
      <c r="R87" s="2" t="str">
        <f t="shared" si="7"/>
        <v>SELECT Suchname = 'Barbour, fondation', KorrekteBezeichnung = 'Fondation Barbour', Taetigkeitsgebiet = '28', InternExtern = 'e', BemerkungenDe = '', BemerkungenFr = 'aide pour les personnes de conditions modestes, formation pour les jeunes', BemerkungenIt = '', IBAN = '', KontoNr = '', VertragNr = '', Clearing = '' UNION ALL</v>
      </c>
      <c r="S87" s="14" t="s">
        <v>885</v>
      </c>
    </row>
    <row r="88" spans="1:19" s="14" customFormat="1" ht="12.75">
      <c r="A88" s="12" t="s">
        <v>488</v>
      </c>
      <c r="B88" s="12" t="s">
        <v>489</v>
      </c>
      <c r="C88" s="12" t="s">
        <v>432</v>
      </c>
      <c r="D88" s="12" t="s">
        <v>432</v>
      </c>
      <c r="E88" s="20" t="s">
        <v>70</v>
      </c>
      <c r="F88" s="12"/>
      <c r="G88" s="12"/>
      <c r="H88" s="12"/>
      <c r="I88" s="12"/>
      <c r="N88" s="2" t="str">
        <f t="shared" si="4"/>
        <v/>
      </c>
      <c r="O88" s="2">
        <f>IF(LEN(D88)=2,LOOKUP(D88,Kanton!$A$2:$A$22,Kanton!$B$2:$B$22),"")</f>
        <v>60</v>
      </c>
      <c r="P88" s="2" t="str">
        <f t="shared" si="5"/>
        <v/>
      </c>
      <c r="Q88" s="2" t="str">
        <f t="shared" si="6"/>
        <v>e</v>
      </c>
      <c r="R88" s="2" t="str">
        <f t="shared" si="7"/>
        <v>SELECT Suchname = 'Barell-Stiftung, C.', KorrekteBezeichnung = 'C. Barell-Stiftung', Taetigkeitsgebiet = '60', InternExtern = 'e', BemerkungenDe = '', BemerkungenFr = '', BemerkungenIt = '', IBAN = '', KontoNr = '', VertragNr = '', Clearing = '' UNION ALL</v>
      </c>
      <c r="S88" s="14" t="s">
        <v>886</v>
      </c>
    </row>
    <row r="89" spans="1:19" s="2" customFormat="1" ht="25.5">
      <c r="A89" s="22" t="s">
        <v>679</v>
      </c>
      <c r="B89" s="18" t="s">
        <v>680</v>
      </c>
      <c r="C89" s="18" t="s">
        <v>3</v>
      </c>
      <c r="D89" s="18" t="s">
        <v>3</v>
      </c>
      <c r="E89" s="23" t="s">
        <v>70</v>
      </c>
      <c r="F89" s="18"/>
      <c r="G89" s="18" t="s">
        <v>186</v>
      </c>
      <c r="H89" s="3" t="s">
        <v>788</v>
      </c>
      <c r="I89" s="3"/>
      <c r="N89" s="2" t="str">
        <f t="shared" si="4"/>
        <v/>
      </c>
      <c r="O89" s="2">
        <f>IF(LEN(D89)=2,LOOKUP(D89,Kanton!$A$2:$A$22,Kanton!$B$2:$B$22),"")</f>
        <v>10</v>
      </c>
      <c r="P89" s="2" t="str">
        <f t="shared" si="5"/>
        <v/>
      </c>
      <c r="Q89" s="2" t="str">
        <f t="shared" si="6"/>
        <v>e</v>
      </c>
      <c r="R89" s="2" t="str">
        <f t="shared" si="7"/>
        <v>SELECT Suchname = 'Bäuerlicher Solidaritätsfonds Bern, Stiftung', KorrekteBezeichnung = 'Stiftung bäuerlicher Solidaritätsfonds Bern', Taetigkeitsgebiet = '10', InternExtern = 'e', BemerkungenDe = 'soll der Landwirtschaft dienen, insbesondere der Entschuldung, Darlehenshilfe', BemerkungenFr = 's''engage en faveur de l''agriculture. Elle intervient dans le domaine du désendettement et de l''aide au crédit.', BemerkungenIt = '', IBAN = '', KontoNr = '', VertragNr = '', Clearing = '' UNION ALL</v>
      </c>
      <c r="S89" s="2" t="s">
        <v>887</v>
      </c>
    </row>
    <row r="90" spans="1:19" s="14" customFormat="1" ht="12.75">
      <c r="A90" s="12" t="s">
        <v>490</v>
      </c>
      <c r="B90" s="12" t="s">
        <v>491</v>
      </c>
      <c r="C90" s="12" t="s">
        <v>432</v>
      </c>
      <c r="D90" s="12" t="s">
        <v>432</v>
      </c>
      <c r="E90" s="20" t="s">
        <v>70</v>
      </c>
      <c r="F90" s="12"/>
      <c r="G90" s="12"/>
      <c r="H90" s="12"/>
      <c r="I90" s="12"/>
      <c r="N90" s="2" t="str">
        <f t="shared" si="4"/>
        <v/>
      </c>
      <c r="O90" s="2">
        <f>IF(LEN(D90)=2,LOOKUP(D90,Kanton!$A$2:$A$22,Kanton!$B$2:$B$22),"")</f>
        <v>60</v>
      </c>
      <c r="P90" s="2" t="str">
        <f t="shared" si="5"/>
        <v/>
      </c>
      <c r="Q90" s="2" t="str">
        <f t="shared" si="6"/>
        <v>e</v>
      </c>
      <c r="R90" s="2" t="str">
        <f t="shared" si="7"/>
        <v>SELECT Suchname = 'Baumann Stiftung, Stefanie und Wolfgang', KorrekteBezeichnung = 'Stefanie und Wolfgang Baumann Stiftung', Taetigkeitsgebiet = '60', InternExtern = 'e', BemerkungenDe = '', BemerkungenFr = '', BemerkungenIt = '', IBAN = '', KontoNr = '', VertragNr = '', Clearing = '' UNION ALL</v>
      </c>
      <c r="S90" s="14" t="s">
        <v>888</v>
      </c>
    </row>
    <row r="91" spans="1:19" s="14" customFormat="1" ht="12.75">
      <c r="A91" s="12" t="s">
        <v>486</v>
      </c>
      <c r="B91" s="12" t="s">
        <v>487</v>
      </c>
      <c r="C91" s="12" t="s">
        <v>432</v>
      </c>
      <c r="D91" s="12" t="s">
        <v>432</v>
      </c>
      <c r="E91" s="20" t="s">
        <v>70</v>
      </c>
      <c r="F91" s="12"/>
      <c r="G91" s="12"/>
      <c r="H91" s="12"/>
      <c r="I91" s="12"/>
      <c r="N91" s="2" t="str">
        <f t="shared" si="4"/>
        <v/>
      </c>
      <c r="O91" s="2">
        <f>IF(LEN(D91)=2,LOOKUP(D91,Kanton!$A$2:$A$22,Kanton!$B$2:$B$22),"")</f>
        <v>60</v>
      </c>
      <c r="P91" s="2" t="str">
        <f t="shared" si="5"/>
        <v/>
      </c>
      <c r="Q91" s="2" t="str">
        <f t="shared" si="6"/>
        <v>e</v>
      </c>
      <c r="R91" s="2" t="str">
        <f t="shared" si="7"/>
        <v>SELECT Suchname = 'BAZ hilft Not lindern', KorrekteBezeichnung = 'Basler Zeitung hilft Not lindern', Taetigkeitsgebiet = '60', InternExtern = 'e', BemerkungenDe = '', BemerkungenFr = '', BemerkungenIt = '', IBAN = '', KontoNr = '', VertragNr = '', Clearing = '' UNION ALL</v>
      </c>
      <c r="S91" s="14" t="s">
        <v>889</v>
      </c>
    </row>
    <row r="92" spans="1:19" s="14" customFormat="1" ht="38.25">
      <c r="A92" s="13" t="s">
        <v>457</v>
      </c>
      <c r="B92" s="13" t="s">
        <v>457</v>
      </c>
      <c r="C92" s="13" t="s">
        <v>3</v>
      </c>
      <c r="D92" s="13" t="s">
        <v>3</v>
      </c>
      <c r="E92" s="21" t="s">
        <v>70</v>
      </c>
      <c r="F92" s="13">
        <v>160</v>
      </c>
      <c r="G92" s="13" t="s">
        <v>458</v>
      </c>
      <c r="H92" s="12"/>
      <c r="I92" s="12"/>
      <c r="N92" s="2" t="str">
        <f t="shared" si="4"/>
        <v/>
      </c>
      <c r="O92" s="2">
        <f>IF(LEN(D92)=2,LOOKUP(D92,Kanton!$A$2:$A$22,Kanton!$B$2:$B$22),"")</f>
        <v>10</v>
      </c>
      <c r="P92" s="2" t="str">
        <f t="shared" si="5"/>
        <v/>
      </c>
      <c r="Q92" s="2" t="str">
        <f t="shared" si="6"/>
        <v>e</v>
      </c>
      <c r="R92" s="2" t="str">
        <f t="shared" si="7"/>
        <v>SELECT Suchname = 'Bebié Stiftung', KorrekteBezeichnung = 'Bebié Stiftung', Taetigkeitsgebiet = '10', InternExtern = 'e', BemerkungenDe = 'zh. Fischer Recht/Law Rechtsanwalt, Casinoplatz 8, 3011 Bern.Unterstützung von mittellosen, bedürftigen Menschen in der Stadt Bern', BemerkungenFr = '', BemerkungenIt = '', IBAN = '', KontoNr = '', VertragNr = '', Clearing = '' UNION ALL</v>
      </c>
      <c r="S92" s="14" t="s">
        <v>890</v>
      </c>
    </row>
    <row r="93" spans="1:19" s="14" customFormat="1" ht="25.5">
      <c r="A93" s="12" t="s">
        <v>610</v>
      </c>
      <c r="B93" s="12" t="s">
        <v>578</v>
      </c>
      <c r="C93" s="12" t="s">
        <v>68</v>
      </c>
      <c r="D93" s="12" t="s">
        <v>68</v>
      </c>
      <c r="E93" s="20" t="s">
        <v>70</v>
      </c>
      <c r="F93" s="12"/>
      <c r="G93" s="12" t="s">
        <v>702</v>
      </c>
      <c r="H93" s="12"/>
      <c r="I93" s="12"/>
      <c r="N93" s="2" t="str">
        <f t="shared" si="4"/>
        <v/>
      </c>
      <c r="O93" s="2">
        <f>IF(LEN(D93)=2,LOOKUP(D93,Kanton!$A$2:$A$22,Kanton!$B$2:$B$22),"")</f>
        <v>19</v>
      </c>
      <c r="P93" s="2" t="str">
        <f t="shared" si="5"/>
        <v/>
      </c>
      <c r="Q93" s="2" t="str">
        <f t="shared" si="6"/>
        <v>e</v>
      </c>
      <c r="R93" s="2" t="str">
        <f t="shared" si="7"/>
        <v>SELECT Suchname = 'Beer Stiftung, Geschwister Albert und Ida', KorrekteBezeichnung = 'Geschwister Albert und Ida Beer Stiftung', Taetigkeitsgebiet = '19', InternExtern = 'e', BemerkungenDe = 'Unterstützung bedürftiger, im Kanton Zürich wohnender Einzelpersonen', BemerkungenFr = '', BemerkungenIt = '', IBAN = '', KontoNr = '', VertragNr = '', Clearing = '' UNION ALL</v>
      </c>
      <c r="S93" s="14" t="s">
        <v>891</v>
      </c>
    </row>
    <row r="94" spans="1:19" s="14" customFormat="1" ht="12.75">
      <c r="A94" s="12" t="s">
        <v>663</v>
      </c>
      <c r="B94" s="12" t="s">
        <v>418</v>
      </c>
      <c r="C94" s="12" t="s">
        <v>416</v>
      </c>
      <c r="D94" s="12" t="s">
        <v>416</v>
      </c>
      <c r="E94" s="20" t="s">
        <v>70</v>
      </c>
      <c r="F94" s="12"/>
      <c r="G94" s="12" t="s">
        <v>703</v>
      </c>
      <c r="H94" s="12"/>
      <c r="I94" s="12"/>
      <c r="N94" s="2" t="str">
        <f t="shared" si="4"/>
        <v/>
      </c>
      <c r="O94" s="2">
        <f>IF(LEN(D94)=2,LOOKUP(D94,Kanton!$A$2:$A$22,Kanton!$B$2:$B$22),"")</f>
        <v>64</v>
      </c>
      <c r="P94" s="2" t="str">
        <f t="shared" si="5"/>
        <v/>
      </c>
      <c r="Q94" s="2" t="str">
        <f t="shared" si="6"/>
        <v>e</v>
      </c>
      <c r="R94" s="2" t="str">
        <f t="shared" si="7"/>
        <v>SELECT Suchname = 'Benes Fonds, Maria', KorrekteBezeichnung = 'Maria Benes Fonds', Taetigkeitsgebiet = '64', InternExtern = 'e', BemerkungenDe = 'Für bedürftige Familien im Kanton Luzern', BemerkungenFr = '', BemerkungenIt = '', IBAN = '', KontoNr = '', VertragNr = '', Clearing = '' UNION ALL</v>
      </c>
      <c r="S94" s="14" t="s">
        <v>892</v>
      </c>
    </row>
    <row r="95" spans="1:19" s="2" customFormat="1" ht="25.5">
      <c r="A95" s="5" t="s">
        <v>23</v>
      </c>
      <c r="B95" s="3" t="s">
        <v>95</v>
      </c>
      <c r="C95" s="3" t="s">
        <v>191</v>
      </c>
      <c r="D95" s="3" t="s">
        <v>1</v>
      </c>
      <c r="E95" s="6" t="s">
        <v>70</v>
      </c>
      <c r="F95" s="3"/>
      <c r="G95" s="3" t="s">
        <v>96</v>
      </c>
      <c r="H95" s="3"/>
      <c r="I95" s="3"/>
      <c r="N95" s="2" t="str">
        <f t="shared" si="4"/>
        <v/>
      </c>
      <c r="O95" s="2">
        <f>IF(LEN(D95)=2,LOOKUP(D95,Kanton!$A$2:$A$22,Kanton!$B$2:$B$22),"")</f>
        <v>39</v>
      </c>
      <c r="P95" s="2" t="str">
        <f t="shared" si="5"/>
        <v/>
      </c>
      <c r="Q95" s="2" t="str">
        <f t="shared" si="6"/>
        <v>e</v>
      </c>
      <c r="R95" s="2" t="str">
        <f t="shared" si="7"/>
        <v>SELECT Suchname = 'Berghilfe, Schweizer', KorrekteBezeichnung = 'Schweizer Berghilfe', Taetigkeitsgebiet = '39', InternExtern = 'e', BemerkungenDe = 'Alle Behinderungen. Beschränkt auf Menschen im Berggebiet, besonders Landwirtschaft, Gewerbe', BemerkungenFr = '', BemerkungenIt = '', IBAN = '', KontoNr = '', VertragNr = '', Clearing = '' UNION ALL</v>
      </c>
      <c r="S95" s="2" t="s">
        <v>893</v>
      </c>
    </row>
    <row r="96" spans="1:19" s="2" customFormat="1" ht="25.5">
      <c r="A96" s="5" t="s">
        <v>582</v>
      </c>
      <c r="B96" s="3" t="s">
        <v>97</v>
      </c>
      <c r="C96" s="3" t="s">
        <v>191</v>
      </c>
      <c r="D96" s="3" t="s">
        <v>1</v>
      </c>
      <c r="E96" s="6" t="s">
        <v>70</v>
      </c>
      <c r="F96" s="3"/>
      <c r="G96" s="3" t="s">
        <v>10</v>
      </c>
      <c r="H96" s="3"/>
      <c r="I96" s="3"/>
      <c r="N96" s="2" t="str">
        <f t="shared" si="4"/>
        <v/>
      </c>
      <c r="O96" s="2">
        <f>IF(LEN(D96)=2,LOOKUP(D96,Kanton!$A$2:$A$22,Kanton!$B$2:$B$22),"")</f>
        <v>39</v>
      </c>
      <c r="P96" s="2" t="str">
        <f t="shared" si="5"/>
        <v/>
      </c>
      <c r="Q96" s="2" t="str">
        <f t="shared" si="6"/>
        <v>e</v>
      </c>
      <c r="R96" s="2" t="str">
        <f t="shared" si="7"/>
        <v>SELECT Suchname = 'Bernays-Richard Stiftung, Alfred und Gertrud', KorrekteBezeichnung = 'Alfred und Gertrud Bernays-Richard-Stiftung', Taetigkeitsgebiet = '39', InternExtern = 'e', BemerkungenDe = 'Körperliche und geistige Behinderungen, Leistungen an berufliche Eingliederung', BemerkungenFr = '', BemerkungenIt = '', IBAN = '', KontoNr = '', VertragNr = '', Clearing = '' UNION ALL</v>
      </c>
      <c r="S96" s="2" t="s">
        <v>894</v>
      </c>
    </row>
    <row r="97" spans="1:19" s="14" customFormat="1" ht="12.75">
      <c r="A97" s="13" t="s">
        <v>381</v>
      </c>
      <c r="B97" s="13" t="s">
        <v>382</v>
      </c>
      <c r="C97" s="13" t="s">
        <v>383</v>
      </c>
      <c r="D97" s="13" t="s">
        <v>55</v>
      </c>
      <c r="E97" s="21" t="s">
        <v>70</v>
      </c>
      <c r="F97" s="13"/>
      <c r="G97" s="13" t="s">
        <v>384</v>
      </c>
      <c r="H97" s="12"/>
      <c r="I97" s="12"/>
      <c r="N97" s="2" t="str">
        <f t="shared" si="4"/>
        <v/>
      </c>
      <c r="O97" s="2">
        <f>IF(LEN(D97)=2,LOOKUP(D97,Kanton!$A$2:$A$22,Kanton!$B$2:$B$22),"")</f>
        <v>66</v>
      </c>
      <c r="P97" s="2" t="str">
        <f t="shared" si="5"/>
        <v/>
      </c>
      <c r="Q97" s="2" t="str">
        <f t="shared" si="6"/>
        <v>e</v>
      </c>
      <c r="R97" s="2" t="str">
        <f t="shared" si="7"/>
        <v>SELECT Suchname = 'Bersinger Stiftung', KorrekteBezeichnung = 'Bersinger Stiftung ', Taetigkeitsgebiet = '66', InternExtern = 'e', BemerkungenDe = 'von der Frauenzentrale des Kantons St. Gallen verwaltet', BemerkungenFr = '', BemerkungenIt = '', IBAN = '', KontoNr = '', VertragNr = '', Clearing = '' UNION ALL</v>
      </c>
      <c r="S97" s="14" t="s">
        <v>895</v>
      </c>
    </row>
    <row r="98" spans="1:19" s="14" customFormat="1" ht="12.75">
      <c r="A98" s="12" t="s">
        <v>704</v>
      </c>
      <c r="B98" s="12" t="s">
        <v>363</v>
      </c>
      <c r="C98" s="12" t="s">
        <v>42</v>
      </c>
      <c r="D98" s="12" t="s">
        <v>42</v>
      </c>
      <c r="E98" s="20" t="s">
        <v>70</v>
      </c>
      <c r="F98" s="12"/>
      <c r="G98" s="12" t="s">
        <v>364</v>
      </c>
      <c r="H98" s="12"/>
      <c r="I98" s="12"/>
      <c r="N98" s="2" t="str">
        <f t="shared" si="4"/>
        <v/>
      </c>
      <c r="O98" s="2">
        <f>IF(LEN(D98)=2,LOOKUP(D98,Kanton!$A$2:$A$22,Kanton!$B$2:$B$22),"")</f>
        <v>63</v>
      </c>
      <c r="P98" s="2" t="str">
        <f t="shared" si="5"/>
        <v/>
      </c>
      <c r="Q98" s="2" t="str">
        <f t="shared" si="6"/>
        <v>e</v>
      </c>
      <c r="R98" s="2" t="str">
        <f t="shared" si="7"/>
        <v>SELECT Suchname = 'Bischofberger Stiftung, Jacques', KorrekteBezeichnung = 'Stiftung Jacques Bischofberger', Taetigkeitsgebiet = '63', InternExtern = 'e', BemerkungenDe = 'Unterstützung und Förderung wohltätiger Institutionen', BemerkungenFr = '', BemerkungenIt = '', IBAN = '', KontoNr = '', VertragNr = '', Clearing = '' UNION ALL</v>
      </c>
      <c r="S98" s="14" t="s">
        <v>896</v>
      </c>
    </row>
    <row r="99" spans="1:19" s="14" customFormat="1" ht="12.75">
      <c r="A99" s="12" t="s">
        <v>492</v>
      </c>
      <c r="B99" s="12" t="s">
        <v>493</v>
      </c>
      <c r="C99" s="12" t="s">
        <v>432</v>
      </c>
      <c r="D99" s="12" t="s">
        <v>432</v>
      </c>
      <c r="E99" s="20" t="s">
        <v>70</v>
      </c>
      <c r="F99" s="12"/>
      <c r="G99" s="12"/>
      <c r="H99" s="12"/>
      <c r="I99" s="12"/>
      <c r="N99" s="2" t="str">
        <f t="shared" si="4"/>
        <v/>
      </c>
      <c r="O99" s="2">
        <f>IF(LEN(D99)=2,LOOKUP(D99,Kanton!$A$2:$A$22,Kanton!$B$2:$B$22),"")</f>
        <v>60</v>
      </c>
      <c r="P99" s="2" t="str">
        <f t="shared" si="5"/>
        <v/>
      </c>
      <c r="Q99" s="2" t="str">
        <f t="shared" si="6"/>
        <v>e</v>
      </c>
      <c r="R99" s="2" t="str">
        <f t="shared" si="7"/>
        <v>SELECT Suchname = 'Bloch-Hauser-Stiftung, Felix', KorrekteBezeichnung = 'Felix Bloch-Hauser-Stiftung', Taetigkeitsgebiet = '60', InternExtern = 'e', BemerkungenDe = '', BemerkungenFr = '', BemerkungenIt = '', IBAN = '', KontoNr = '', VertragNr = '', Clearing = '' UNION ALL</v>
      </c>
      <c r="S99" s="14" t="s">
        <v>897</v>
      </c>
    </row>
    <row r="100" spans="1:19" s="14" customFormat="1" ht="51">
      <c r="A100" s="12" t="s">
        <v>583</v>
      </c>
      <c r="B100" s="12" t="s">
        <v>370</v>
      </c>
      <c r="C100" s="12" t="s">
        <v>42</v>
      </c>
      <c r="D100" s="12" t="s">
        <v>42</v>
      </c>
      <c r="E100" s="20" t="s">
        <v>70</v>
      </c>
      <c r="F100" s="12"/>
      <c r="G100" s="12" t="s">
        <v>371</v>
      </c>
      <c r="H100" s="12"/>
      <c r="I100" s="12"/>
      <c r="N100" s="2" t="str">
        <f t="shared" si="4"/>
        <v/>
      </c>
      <c r="O100" s="2">
        <f>IF(LEN(D100)=2,LOOKUP(D100,Kanton!$A$2:$A$22,Kanton!$B$2:$B$22),"")</f>
        <v>63</v>
      </c>
      <c r="P100" s="2" t="str">
        <f t="shared" si="5"/>
        <v/>
      </c>
      <c r="Q100" s="2" t="str">
        <f t="shared" si="6"/>
        <v>e</v>
      </c>
      <c r="R100" s="2" t="str">
        <f t="shared" si="7"/>
        <v>SELECT Suchname = 'Blüchert Stiftung, Walter F.', KorrekteBezeichnung = 'Walter F. Blüchert Stiftung', Taetigkeitsgebiet = '63', InternExtern = 'e', BemerkungenDe = 'Ausschliesslich und direkte Unterstützung von minderbemittelten Einzelpers. auch in Alters- und Pflegeheimen, die infolge ihres körpelichen oder geistigen Zustandes oder ihrer wirtschaftlichen Not dringend der Hilfe bedürfen. ', BemerkungenFr = '', BemerkungenIt = '', IBAN = '', KontoNr = '', VertragNr = '', Clearing = '' UNION ALL</v>
      </c>
      <c r="S100" s="14" t="s">
        <v>898</v>
      </c>
    </row>
    <row r="101" spans="1:19" s="14" customFormat="1" ht="25.5">
      <c r="A101" s="12" t="s">
        <v>664</v>
      </c>
      <c r="B101" s="12" t="s">
        <v>573</v>
      </c>
      <c r="C101" s="12" t="s">
        <v>68</v>
      </c>
      <c r="D101" s="12" t="s">
        <v>68</v>
      </c>
      <c r="E101" s="20" t="s">
        <v>70</v>
      </c>
      <c r="F101" s="12"/>
      <c r="G101" s="12" t="s">
        <v>705</v>
      </c>
      <c r="H101" s="12"/>
      <c r="I101" s="12"/>
      <c r="N101" s="2" t="str">
        <f t="shared" si="4"/>
        <v/>
      </c>
      <c r="O101" s="2">
        <f>IF(LEN(D101)=2,LOOKUP(D101,Kanton!$A$2:$A$22,Kanton!$B$2:$B$22),"")</f>
        <v>19</v>
      </c>
      <c r="P101" s="2" t="str">
        <f t="shared" si="5"/>
        <v/>
      </c>
      <c r="Q101" s="2" t="str">
        <f t="shared" si="6"/>
        <v>e</v>
      </c>
      <c r="R101" s="2" t="str">
        <f t="shared" si="7"/>
        <v>SELECT Suchname = 'Bock Stiftung, Martha', KorrekteBezeichnung = 'Martha Bock Stiftung', Taetigkeitsgebiet = '19', InternExtern = 'e', BemerkungenDe = 'Unterstützung von im Kanton Zürich wohnhaften bedürftigen reformierten Betagten und Behinderten', BemerkungenFr = '', BemerkungenIt = '', IBAN = '', KontoNr = '', VertragNr = '', Clearing = '' UNION ALL</v>
      </c>
      <c r="S101" s="14" t="s">
        <v>899</v>
      </c>
    </row>
    <row r="102" spans="1:19" s="14" customFormat="1" ht="25.5">
      <c r="A102" s="12" t="s">
        <v>665</v>
      </c>
      <c r="B102" s="12" t="s">
        <v>349</v>
      </c>
      <c r="C102" s="12" t="s">
        <v>42</v>
      </c>
      <c r="D102" s="12" t="s">
        <v>1</v>
      </c>
      <c r="E102" s="20" t="s">
        <v>70</v>
      </c>
      <c r="F102" s="12"/>
      <c r="G102" s="12" t="s">
        <v>706</v>
      </c>
      <c r="H102" s="12"/>
      <c r="I102" s="12"/>
      <c r="N102" s="2" t="str">
        <f t="shared" si="4"/>
        <v/>
      </c>
      <c r="O102" s="2">
        <f>IF(LEN(D102)=2,LOOKUP(D102,Kanton!$A$2:$A$22,Kanton!$B$2:$B$22),"")</f>
        <v>39</v>
      </c>
      <c r="P102" s="2" t="str">
        <f t="shared" si="5"/>
        <v/>
      </c>
      <c r="Q102" s="2" t="str">
        <f t="shared" si="6"/>
        <v>e</v>
      </c>
      <c r="R102" s="2" t="str">
        <f t="shared" si="7"/>
        <v>SELECT Suchname = 'Bolle Stiftung, Martin und Agnes ', KorrekteBezeichnung = 'Martin &amp; Agnes Bolle Stiftung', Taetigkeitsgebiet = '39', InternExtern = 'e', BemerkungenDe = 'Beitrag an Institutionen, die sich mit Blinden, CP, Geistigbehinderten und verhaltensauffälligen Kindern befassen', BemerkungenFr = '', BemerkungenIt = '', IBAN = '', KontoNr = '', VertragNr = '', Clearing = '' UNION ALL</v>
      </c>
      <c r="S102" s="14" t="s">
        <v>900</v>
      </c>
    </row>
    <row r="103" spans="1:19" s="14" customFormat="1" ht="25.5">
      <c r="A103" s="12" t="s">
        <v>320</v>
      </c>
      <c r="B103" s="12" t="s">
        <v>321</v>
      </c>
      <c r="C103" s="12" t="s">
        <v>42</v>
      </c>
      <c r="D103" s="12" t="s">
        <v>42</v>
      </c>
      <c r="E103" s="20" t="s">
        <v>70</v>
      </c>
      <c r="F103" s="12"/>
      <c r="G103" s="12" t="s">
        <v>707</v>
      </c>
      <c r="H103" s="12"/>
      <c r="I103" s="12"/>
      <c r="N103" s="2" t="str">
        <f t="shared" si="4"/>
        <v/>
      </c>
      <c r="O103" s="2">
        <f>IF(LEN(D103)=2,LOOKUP(D103,Kanton!$A$2:$A$22,Kanton!$B$2:$B$22),"")</f>
        <v>63</v>
      </c>
      <c r="P103" s="2" t="str">
        <f t="shared" si="5"/>
        <v/>
      </c>
      <c r="Q103" s="2" t="str">
        <f t="shared" si="6"/>
        <v>e</v>
      </c>
      <c r="R103" s="2" t="str">
        <f t="shared" si="7"/>
        <v>SELECT Suchname = 'Boner Stiftung', KorrekteBezeichnung = 'Boner Stiftung für Kunst und Kultur', Taetigkeitsgebiet = '63', InternExtern = 'e', BemerkungenDe = 'u.a. Unterstützung von sozialen Werken und notleidenden Personen im Kanton Graubünden ', BemerkungenFr = '', BemerkungenIt = '', IBAN = '', KontoNr = '', VertragNr = '', Clearing = '' UNION ALL</v>
      </c>
      <c r="S103" s="14" t="s">
        <v>901</v>
      </c>
    </row>
    <row r="104" spans="1:19" s="14" customFormat="1" ht="51">
      <c r="A104" s="13" t="s">
        <v>708</v>
      </c>
      <c r="B104" s="13" t="s">
        <v>552</v>
      </c>
      <c r="C104" s="13" t="s">
        <v>38</v>
      </c>
      <c r="D104" s="13" t="s">
        <v>38</v>
      </c>
      <c r="E104" s="21" t="s">
        <v>70</v>
      </c>
      <c r="F104" s="13"/>
      <c r="G104" s="13"/>
      <c r="H104" s="13" t="s">
        <v>789</v>
      </c>
      <c r="I104" s="13"/>
      <c r="N104" s="2" t="str">
        <f t="shared" si="4"/>
        <v/>
      </c>
      <c r="O104" s="2">
        <f>IF(LEN(D104)=2,LOOKUP(D104,Kanton!$A$2:$A$22,Kanton!$B$2:$B$22),"")</f>
        <v>28</v>
      </c>
      <c r="P104" s="2" t="str">
        <f t="shared" si="5"/>
        <v/>
      </c>
      <c r="Q104" s="2" t="str">
        <f t="shared" si="6"/>
        <v>e</v>
      </c>
      <c r="R104" s="2" t="str">
        <f t="shared" si="7"/>
        <v>SELECT Suchname = 'Bonna-Rapin fondation, Berthe', KorrekteBezeichnung = 'Fondation Berthe Bonna-Rapin', Taetigkeitsgebiet = '28', InternExtern = 'e', BemerkungenDe = '', BemerkungenFr = 'Personnes dès 55 ans, se trouvant, par suite de revers de fortune, de suppression totale ou partielle de revenus, dans l''impossibilité de terminer décemment leur vie. Nationalité genevoise ou confédérée, religion protestante, habitant le canton de Genève', BemerkungenIt = '', IBAN = '', KontoNr = '', VertragNr = '', Clearing = '' UNION ALL</v>
      </c>
      <c r="S104" s="14" t="s">
        <v>902</v>
      </c>
    </row>
    <row r="105" spans="1:19" s="2" customFormat="1" ht="12.75">
      <c r="A105" s="5" t="s">
        <v>584</v>
      </c>
      <c r="B105" s="3" t="s">
        <v>98</v>
      </c>
      <c r="C105" s="3" t="s">
        <v>191</v>
      </c>
      <c r="D105" s="3" t="s">
        <v>3</v>
      </c>
      <c r="E105" s="6" t="s">
        <v>70</v>
      </c>
      <c r="F105" s="3"/>
      <c r="G105" s="3" t="s">
        <v>4</v>
      </c>
      <c r="H105" s="3"/>
      <c r="I105" s="3"/>
      <c r="N105" s="2" t="str">
        <f t="shared" si="4"/>
        <v/>
      </c>
      <c r="O105" s="2">
        <f>IF(LEN(D105)=2,LOOKUP(D105,Kanton!$A$2:$A$22,Kanton!$B$2:$B$22),"")</f>
        <v>10</v>
      </c>
      <c r="P105" s="2" t="str">
        <f t="shared" si="5"/>
        <v/>
      </c>
      <c r="Q105" s="2" t="str">
        <f t="shared" si="6"/>
        <v>e</v>
      </c>
      <c r="R105" s="2" t="str">
        <f t="shared" si="7"/>
        <v>SELECT Suchname = 'Brändli-Stiftung, Walter, Ruedi und Emma', KorrekteBezeichnung = 'Walter, Ruedi und Emma Brändli-Stiftung', Taetigkeitsgebiet = '10', InternExtern = 'e', BemerkungenDe = 'Behinderung: Ohne geistige oder psych. Behinderung. Bis 30jährig.', BemerkungenFr = '', BemerkungenIt = '', IBAN = '', KontoNr = '', VertragNr = '', Clearing = '' UNION ALL</v>
      </c>
      <c r="S105" s="2" t="s">
        <v>903</v>
      </c>
    </row>
    <row r="106" spans="1:19" s="14" customFormat="1" ht="12.75">
      <c r="A106" s="12" t="s">
        <v>585</v>
      </c>
      <c r="B106" s="12" t="s">
        <v>360</v>
      </c>
      <c r="C106" s="12" t="s">
        <v>42</v>
      </c>
      <c r="D106" s="12" t="s">
        <v>42</v>
      </c>
      <c r="E106" s="20" t="s">
        <v>70</v>
      </c>
      <c r="F106" s="12"/>
      <c r="G106" s="12" t="s">
        <v>361</v>
      </c>
      <c r="H106" s="12"/>
      <c r="I106" s="12"/>
      <c r="N106" s="2" t="str">
        <f t="shared" si="4"/>
        <v/>
      </c>
      <c r="O106" s="2">
        <f>IF(LEN(D106)=2,LOOKUP(D106,Kanton!$A$2:$A$22,Kanton!$B$2:$B$22),"")</f>
        <v>63</v>
      </c>
      <c r="P106" s="2" t="str">
        <f t="shared" si="5"/>
        <v/>
      </c>
      <c r="Q106" s="2" t="str">
        <f t="shared" si="6"/>
        <v>e</v>
      </c>
      <c r="R106" s="2" t="str">
        <f t="shared" si="7"/>
        <v>SELECT Suchname = 'Brenn-Buri, Stiftung, Dr. Hans und Lydia', KorrekteBezeichnung = 'Stiftung Dr. Hans und Lydia Brenn-Buri', Taetigkeitsgebiet = '63', InternExtern = 'e', BemerkungenDe = 'Für Parkinsonpatienten', BemerkungenFr = '', BemerkungenIt = '', IBAN = '', KontoNr = '', VertragNr = '', Clearing = '' UNION ALL</v>
      </c>
      <c r="S106" s="14" t="s">
        <v>904</v>
      </c>
    </row>
    <row r="107" spans="1:19" s="2" customFormat="1" ht="63.75">
      <c r="A107" s="16" t="s">
        <v>446</v>
      </c>
      <c r="B107" s="12" t="s">
        <v>166</v>
      </c>
      <c r="C107" s="12" t="s">
        <v>3</v>
      </c>
      <c r="D107" s="12" t="s">
        <v>3</v>
      </c>
      <c r="E107" s="20" t="s">
        <v>70</v>
      </c>
      <c r="F107" s="12">
        <v>164</v>
      </c>
      <c r="G107" s="16" t="s">
        <v>193</v>
      </c>
      <c r="H107" s="3"/>
      <c r="I107" s="3"/>
      <c r="N107" s="2" t="str">
        <f t="shared" si="4"/>
        <v/>
      </c>
      <c r="O107" s="2">
        <f>IF(LEN(D107)=2,LOOKUP(D107,Kanton!$A$2:$A$22,Kanton!$B$2:$B$22),"")</f>
        <v>10</v>
      </c>
      <c r="P107" s="2" t="str">
        <f t="shared" si="5"/>
        <v/>
      </c>
      <c r="Q107" s="2" t="str">
        <f t="shared" si="6"/>
        <v>e</v>
      </c>
      <c r="R107" s="2" t="str">
        <f t="shared" si="7"/>
        <v>SELECT Suchname = 'Brennwald-Schmid Fonds, Emil', KorrekteBezeichnung = 'Emil Brennwald-Schmid Fonds', Taetigkeitsgebiet = '10', InternExtern = 'e', BemerkungenDe = 'Beiträge an Kinder schweizerischer Nationalität, für welche infolge geistiger, psychischer oder körperlicher Invalidität, Krankheit oder Unfall besondere ärztlich oder heilpädagogisch allgemein anerkannte Auslagen entstehen,... Dabei sind in erster Linie die Bewohner der Berggemeinden zu berücksichtigen.', BemerkungenFr = '', BemerkungenIt = '', IBAN = '', KontoNr = '', VertragNr = '', Clearing = '' UNION ALL</v>
      </c>
      <c r="S107" s="2" t="s">
        <v>905</v>
      </c>
    </row>
    <row r="108" spans="1:19" s="14" customFormat="1" ht="38.25">
      <c r="A108" s="12" t="s">
        <v>586</v>
      </c>
      <c r="B108" s="12" t="s">
        <v>350</v>
      </c>
      <c r="C108" s="12" t="s">
        <v>42</v>
      </c>
      <c r="D108" s="12" t="s">
        <v>42</v>
      </c>
      <c r="E108" s="20" t="s">
        <v>70</v>
      </c>
      <c r="F108" s="12"/>
      <c r="G108" s="12" t="s">
        <v>351</v>
      </c>
      <c r="H108" s="12"/>
      <c r="I108" s="12"/>
      <c r="N108" s="2" t="str">
        <f t="shared" si="4"/>
        <v/>
      </c>
      <c r="O108" s="2">
        <f>IF(LEN(D108)=2,LOOKUP(D108,Kanton!$A$2:$A$22,Kanton!$B$2:$B$22),"")</f>
        <v>63</v>
      </c>
      <c r="P108" s="2" t="str">
        <f t="shared" si="5"/>
        <v/>
      </c>
      <c r="Q108" s="2" t="str">
        <f t="shared" si="6"/>
        <v>e</v>
      </c>
      <c r="R108" s="2" t="str">
        <f t="shared" si="7"/>
        <v>SELECT Suchname = 'Bruderer-Schwendener, U., Nachlass', KorrekteBezeichnung = 'Nachlass U. Bruderer-Schwendener', Taetigkeitsgebiet = '63', InternExtern = 'e', BemerkungenDe = 'Finanzierung nur von konkreten Projekten für körperlich oder geistig behinderte Kinder und Jugendliche, so auch für Aus- und Weiterbildungen', BemerkungenFr = '', BemerkungenIt = '', IBAN = '', KontoNr = '', VertragNr = '', Clearing = '' UNION ALL</v>
      </c>
      <c r="S108" s="14" t="s">
        <v>906</v>
      </c>
    </row>
    <row r="109" spans="1:19" s="2" customFormat="1" ht="63.75">
      <c r="A109" s="24" t="s">
        <v>608</v>
      </c>
      <c r="B109" s="5" t="s">
        <v>167</v>
      </c>
      <c r="C109" s="3" t="s">
        <v>191</v>
      </c>
      <c r="D109" s="4" t="s">
        <v>1</v>
      </c>
      <c r="E109" s="6" t="s">
        <v>70</v>
      </c>
      <c r="F109" s="3"/>
      <c r="G109" s="3" t="s">
        <v>709</v>
      </c>
      <c r="H109" s="3"/>
      <c r="I109" s="3"/>
      <c r="N109" s="2" t="str">
        <f t="shared" si="4"/>
        <v/>
      </c>
      <c r="O109" s="2">
        <f>IF(LEN(D109)=2,LOOKUP(D109,Kanton!$A$2:$A$22,Kanton!$B$2:$B$22),"")</f>
        <v>39</v>
      </c>
      <c r="P109" s="2" t="str">
        <f t="shared" si="5"/>
        <v/>
      </c>
      <c r="Q109" s="2" t="str">
        <f t="shared" si="6"/>
        <v>e</v>
      </c>
      <c r="R109" s="2" t="str">
        <f t="shared" si="7"/>
        <v>SELECT Suchname = 'Bucher-Gossweiler-Stiftung, Anna und Paul', KorrekteBezeichnung = 'Anna und Paul Bucher-Gossweiler-Stiftung', Taetigkeitsgebiet = '39', InternExtern = 'e', BemerkungenDe = 'In erster Linie soll landwirtschaftliches Dienstpersonal unterstützt werden, das durch Alter, Krankheit, Invalidität oder sonstwie in der Erwerbsfähigkeit beschränkt ist, sowie frühere selbständige Landwirte, betagte und bedürftigte Kleinbauern und deren Familien, welche durch unverschuldete Ereignisse in Bedrängnis geraten sind.', BemerkungenFr = '', BemerkungenIt = '', IBAN = '', KontoNr = '', VertragNr = '', Clearing = '' UNION ALL</v>
      </c>
      <c r="S109" s="2" t="s">
        <v>907</v>
      </c>
    </row>
    <row r="110" spans="1:19" s="14" customFormat="1" ht="12.75">
      <c r="A110" s="12" t="s">
        <v>662</v>
      </c>
      <c r="B110" s="12" t="s">
        <v>347</v>
      </c>
      <c r="C110" s="12" t="s">
        <v>42</v>
      </c>
      <c r="D110" s="12" t="s">
        <v>1</v>
      </c>
      <c r="E110" s="20" t="s">
        <v>70</v>
      </c>
      <c r="F110" s="12"/>
      <c r="G110" s="12" t="s">
        <v>348</v>
      </c>
      <c r="H110" s="12"/>
      <c r="I110" s="12"/>
      <c r="N110" s="2" t="str">
        <f t="shared" si="4"/>
        <v/>
      </c>
      <c r="O110" s="2">
        <f>IF(LEN(D110)=2,LOOKUP(D110,Kanton!$A$2:$A$22,Kanton!$B$2:$B$22),"")</f>
        <v>39</v>
      </c>
      <c r="P110" s="2" t="str">
        <f t="shared" si="5"/>
        <v/>
      </c>
      <c r="Q110" s="2" t="str">
        <f t="shared" si="6"/>
        <v>e</v>
      </c>
      <c r="R110" s="2" t="str">
        <f t="shared" si="7"/>
        <v>SELECT Suchname = 'Bucher-Stiftung, Margarite', KorrekteBezeichnung = 'Margarite Bucher-Stiftung', Taetigkeitsgebiet = '39', InternExtern = 'e', BemerkungenDe = 'Unterstützung von wohltätigen Institutionen', BemerkungenFr = '', BemerkungenIt = '', IBAN = '', KontoNr = '', VertragNr = '', Clearing = '' UNION ALL</v>
      </c>
      <c r="S110" s="14" t="s">
        <v>908</v>
      </c>
    </row>
    <row r="111" spans="1:19" s="14" customFormat="1" ht="25.5">
      <c r="A111" s="12" t="s">
        <v>565</v>
      </c>
      <c r="B111" s="12" t="s">
        <v>565</v>
      </c>
      <c r="C111" s="12" t="s">
        <v>68</v>
      </c>
      <c r="D111" s="12" t="s">
        <v>68</v>
      </c>
      <c r="E111" s="20" t="s">
        <v>70</v>
      </c>
      <c r="F111" s="12"/>
      <c r="G111" s="12" t="s">
        <v>566</v>
      </c>
      <c r="H111" s="12"/>
      <c r="I111" s="12"/>
      <c r="N111" s="2" t="str">
        <f t="shared" si="4"/>
        <v/>
      </c>
      <c r="O111" s="2">
        <f>IF(LEN(D111)=2,LOOKUP(D111,Kanton!$A$2:$A$22,Kanton!$B$2:$B$22),"")</f>
        <v>19</v>
      </c>
      <c r="P111" s="2" t="str">
        <f t="shared" si="5"/>
        <v/>
      </c>
      <c r="Q111" s="2" t="str">
        <f t="shared" si="6"/>
        <v>e</v>
      </c>
      <c r="R111" s="2" t="str">
        <f t="shared" si="7"/>
        <v>SELECT Suchname = 'Buchmann-Kollbrunner-Stiftung', KorrekteBezeichnung = 'Buchmann-Kollbrunner-Stiftung', Taetigkeitsgebiet = '19', InternExtern = 'e', BemerkungenDe = 'Unterstützung von körperlich oder geistig behinderten Personen im Kanton Zürich', BemerkungenFr = '', BemerkungenIt = '', IBAN = '', KontoNr = '', VertragNr = '', Clearing = '' UNION ALL</v>
      </c>
      <c r="S111" s="14" t="s">
        <v>909</v>
      </c>
    </row>
    <row r="112" spans="1:19" s="2" customFormat="1" ht="12.75">
      <c r="A112" s="5" t="s">
        <v>615</v>
      </c>
      <c r="B112" s="3" t="s">
        <v>170</v>
      </c>
      <c r="C112" s="3" t="s">
        <v>191</v>
      </c>
      <c r="D112" s="3" t="s">
        <v>1</v>
      </c>
      <c r="E112" s="6" t="s">
        <v>70</v>
      </c>
      <c r="F112" s="3"/>
      <c r="G112" s="3" t="s">
        <v>8</v>
      </c>
      <c r="H112" s="3"/>
      <c r="I112" s="3"/>
      <c r="N112" s="2" t="str">
        <f t="shared" si="4"/>
        <v/>
      </c>
      <c r="O112" s="2">
        <f>IF(LEN(D112)=2,LOOKUP(D112,Kanton!$A$2:$A$22,Kanton!$B$2:$B$22),"")</f>
        <v>39</v>
      </c>
      <c r="P112" s="2" t="str">
        <f t="shared" si="5"/>
        <v/>
      </c>
      <c r="Q112" s="2" t="str">
        <f t="shared" si="6"/>
        <v>e</v>
      </c>
      <c r="R112" s="2" t="str">
        <f t="shared" si="7"/>
        <v>SELECT Suchname = 'Burkhard-Stiftung, Marianne', KorrekteBezeichnung = 'Marianne Burkhard-Stiftung', Taetigkeitsgebiet = '39', InternExtern = 'e', BemerkungenDe = 'Schwer kranke/geschädigte Kinder und deren Eltern oder Betreuer', BemerkungenFr = '', BemerkungenIt = '', IBAN = '', KontoNr = '', VertragNr = '', Clearing = '' UNION ALL</v>
      </c>
      <c r="S112" s="2" t="s">
        <v>910</v>
      </c>
    </row>
    <row r="113" spans="1:19" s="14" customFormat="1" ht="12.75">
      <c r="A113" s="12" t="s">
        <v>494</v>
      </c>
      <c r="B113" s="12" t="s">
        <v>495</v>
      </c>
      <c r="C113" s="12" t="s">
        <v>432</v>
      </c>
      <c r="D113" s="12" t="s">
        <v>1</v>
      </c>
      <c r="E113" s="20" t="s">
        <v>70</v>
      </c>
      <c r="F113" s="12"/>
      <c r="G113" s="15" t="s">
        <v>496</v>
      </c>
      <c r="H113" s="12"/>
      <c r="I113" s="12"/>
      <c r="N113" s="2" t="str">
        <f t="shared" si="4"/>
        <v/>
      </c>
      <c r="O113" s="2">
        <f>IF(LEN(D113)=2,LOOKUP(D113,Kanton!$A$2:$A$22,Kanton!$B$2:$B$22),"")</f>
        <v>39</v>
      </c>
      <c r="P113" s="2" t="str">
        <f t="shared" si="5"/>
        <v/>
      </c>
      <c r="Q113" s="2" t="str">
        <f t="shared" si="6"/>
        <v>e</v>
      </c>
      <c r="R113" s="2" t="str">
        <f t="shared" si="7"/>
        <v>SELECT Suchname = 'Büttner-Stiftung, Franz und Verena', KorrekteBezeichnung = 'Franz und Verena Büttner-Stiftung', Taetigkeitsgebiet = '39', InternExtern = 'e', BemerkungenDe = 'Bezweckt die Unterstützung von Schwergeschädigten', BemerkungenFr = '', BemerkungenIt = '', IBAN = '', KontoNr = '', VertragNr = '', Clearing = '' UNION ALL</v>
      </c>
      <c r="S113" s="14" t="s">
        <v>911</v>
      </c>
    </row>
    <row r="114" spans="1:19" s="2" customFormat="1" ht="38.25">
      <c r="A114" s="24" t="s">
        <v>616</v>
      </c>
      <c r="B114" s="24" t="s">
        <v>616</v>
      </c>
      <c r="C114" s="3" t="s">
        <v>191</v>
      </c>
      <c r="D114" s="3" t="s">
        <v>1</v>
      </c>
      <c r="E114" s="6" t="s">
        <v>70</v>
      </c>
      <c r="F114" s="3"/>
      <c r="G114" s="3" t="s">
        <v>710</v>
      </c>
      <c r="H114" s="3"/>
      <c r="I114" s="3"/>
      <c r="N114" s="2" t="str">
        <f t="shared" si="4"/>
        <v/>
      </c>
      <c r="O114" s="2">
        <f>IF(LEN(D114)=2,LOOKUP(D114,Kanton!$A$2:$A$22,Kanton!$B$2:$B$22),"")</f>
        <v>39</v>
      </c>
      <c r="P114" s="2" t="str">
        <f t="shared" si="5"/>
        <v/>
      </c>
      <c r="Q114" s="2" t="str">
        <f t="shared" si="6"/>
        <v>e</v>
      </c>
      <c r="R114" s="2" t="str">
        <f t="shared" si="7"/>
        <v>SELECT Suchname = 'Caritas, Region', KorrekteBezeichnung = 'Caritas, Region', Taetigkeitsgebiet = '39', InternExtern = 'e', BemerkungenDe = 'Alle Behinderungen. Sich an die zuständige Regionalstelle wenden. Regional unterschiedliche Direkthilfe-Leistungen. Einzelne Regionen leisten keine finanzielle Direkthilfe.', BemerkungenFr = '', BemerkungenIt = '', IBAN = '', KontoNr = '', VertragNr = '', Clearing = '' UNION ALL</v>
      </c>
      <c r="S114" s="2" t="s">
        <v>912</v>
      </c>
    </row>
    <row r="115" spans="1:19" s="14" customFormat="1" ht="12.75">
      <c r="A115" s="12" t="s">
        <v>688</v>
      </c>
      <c r="B115" s="12" t="s">
        <v>357</v>
      </c>
      <c r="C115" s="12" t="s">
        <v>42</v>
      </c>
      <c r="D115" s="12" t="s">
        <v>42</v>
      </c>
      <c r="E115" s="20" t="s">
        <v>70</v>
      </c>
      <c r="F115" s="12"/>
      <c r="G115" s="12" t="s">
        <v>356</v>
      </c>
      <c r="H115" s="12"/>
      <c r="I115" s="12"/>
      <c r="N115" s="2" t="str">
        <f t="shared" si="4"/>
        <v/>
      </c>
      <c r="O115" s="2">
        <f>IF(LEN(D115)=2,LOOKUP(D115,Kanton!$A$2:$A$22,Kanton!$B$2:$B$22),"")</f>
        <v>63</v>
      </c>
      <c r="P115" s="2" t="str">
        <f t="shared" si="5"/>
        <v/>
      </c>
      <c r="Q115" s="2" t="str">
        <f t="shared" si="6"/>
        <v>e</v>
      </c>
      <c r="R115" s="2" t="str">
        <f t="shared" si="7"/>
        <v>SELECT Suchname = 'Casal Bernard, Stiftung', KorrekteBezeichnung = 'Stiftung Casal Bernhard', Taetigkeitsgebiet = '63', InternExtern = 'e', BemerkungenDe = 'Nur Bündner', BemerkungenFr = '', BemerkungenIt = '', IBAN = '', KontoNr = '', VertragNr = '', Clearing = '' UNION ALL</v>
      </c>
      <c r="S115" s="14" t="s">
        <v>913</v>
      </c>
    </row>
    <row r="116" spans="1:19" s="14" customFormat="1" ht="12.75">
      <c r="A116" s="12" t="s">
        <v>567</v>
      </c>
      <c r="B116" s="12" t="s">
        <v>567</v>
      </c>
      <c r="C116" s="12" t="s">
        <v>68</v>
      </c>
      <c r="D116" s="12" t="s">
        <v>68</v>
      </c>
      <c r="E116" s="20" t="s">
        <v>70</v>
      </c>
      <c r="F116" s="12"/>
      <c r="G116" s="12" t="s">
        <v>568</v>
      </c>
      <c r="H116" s="12"/>
      <c r="I116" s="12"/>
      <c r="N116" s="2" t="str">
        <f t="shared" si="4"/>
        <v/>
      </c>
      <c r="O116" s="2">
        <f>IF(LEN(D116)=2,LOOKUP(D116,Kanton!$A$2:$A$22,Kanton!$B$2:$B$22),"")</f>
        <v>19</v>
      </c>
      <c r="P116" s="2" t="str">
        <f t="shared" si="5"/>
        <v/>
      </c>
      <c r="Q116" s="2" t="str">
        <f t="shared" si="6"/>
        <v>e</v>
      </c>
      <c r="R116" s="2" t="str">
        <f t="shared" si="7"/>
        <v>SELECT Suchname = 'Cassinelli-Vogel-Stiftung', KorrekteBezeichnung = 'Cassinelli-Vogel-Stiftung', Taetigkeitsgebiet = '19', InternExtern = 'e', BemerkungenDe = 'Einmalige Beiträge zur Überbrückung vorübergehender Notlage', BemerkungenFr = '', BemerkungenIt = '', IBAN = '', KontoNr = '', VertragNr = '', Clearing = '' UNION ALL</v>
      </c>
      <c r="S116" s="14" t="s">
        <v>914</v>
      </c>
    </row>
    <row r="117" spans="1:19" s="14" customFormat="1" ht="12.75">
      <c r="A117" s="12" t="s">
        <v>617</v>
      </c>
      <c r="B117" s="12" t="s">
        <v>358</v>
      </c>
      <c r="C117" s="12" t="s">
        <v>42</v>
      </c>
      <c r="D117" s="12" t="s">
        <v>42</v>
      </c>
      <c r="E117" s="20" t="s">
        <v>70</v>
      </c>
      <c r="F117" s="12"/>
      <c r="G117" s="12" t="s">
        <v>359</v>
      </c>
      <c r="H117" s="12"/>
      <c r="I117" s="12"/>
      <c r="N117" s="2" t="str">
        <f t="shared" si="4"/>
        <v/>
      </c>
      <c r="O117" s="2">
        <f>IF(LEN(D117)=2,LOOKUP(D117,Kanton!$A$2:$A$22,Kanton!$B$2:$B$22),"")</f>
        <v>63</v>
      </c>
      <c r="P117" s="2" t="str">
        <f t="shared" si="5"/>
        <v/>
      </c>
      <c r="Q117" s="2" t="str">
        <f t="shared" si="6"/>
        <v>e</v>
      </c>
      <c r="R117" s="2" t="str">
        <f t="shared" si="7"/>
        <v>SELECT Suchname = 'Casty-Buchmann, Stiftung', KorrekteBezeichnung = 'Stiftung Casty-Buchmann', Taetigkeitsgebiet = '63', InternExtern = 'e', BemerkungenDe = 'Nur ganz definierte Vergabungen', BemerkungenFr = '', BemerkungenIt = '', IBAN = '', KontoNr = '', VertragNr = '', Clearing = '' UNION ALL</v>
      </c>
      <c r="S117" s="14" t="s">
        <v>915</v>
      </c>
    </row>
    <row r="118" spans="1:19" s="14" customFormat="1" ht="12.75">
      <c r="A118" s="12" t="s">
        <v>618</v>
      </c>
      <c r="B118" s="12" t="s">
        <v>467</v>
      </c>
      <c r="C118" s="12" t="s">
        <v>391</v>
      </c>
      <c r="D118" s="12" t="s">
        <v>60</v>
      </c>
      <c r="E118" s="20" t="s">
        <v>70</v>
      </c>
      <c r="F118" s="12"/>
      <c r="G118" s="12"/>
      <c r="H118" s="12"/>
      <c r="I118" s="12"/>
      <c r="N118" s="2" t="str">
        <f t="shared" si="4"/>
        <v/>
      </c>
      <c r="O118" s="2">
        <f>IF(LEN(D118)=2,LOOKUP(D118,Kanton!$A$2:$A$22,Kanton!$B$2:$B$22),"")</f>
        <v>69</v>
      </c>
      <c r="P118" s="2" t="str">
        <f t="shared" si="5"/>
        <v/>
      </c>
      <c r="Q118" s="2" t="str">
        <f t="shared" si="6"/>
        <v>e</v>
      </c>
      <c r="R118" s="2" t="str">
        <f t="shared" si="7"/>
        <v>SELECT Suchname = 'Cattori-Stuern, fondazioni, Lorenzo e Elsa', KorrekteBezeichnung = 'Fondazione Lorenzo e Elsa Cattori e Stuern', Taetigkeitsgebiet = '69', InternExtern = 'e', BemerkungenDe = '', BemerkungenFr = '', BemerkungenIt = '', IBAN = '', KontoNr = '', VertragNr = '', Clearing = '' UNION ALL</v>
      </c>
      <c r="S118" s="14" t="s">
        <v>916</v>
      </c>
    </row>
    <row r="119" spans="1:19" s="14" customFormat="1" ht="12.75">
      <c r="A119" s="12" t="s">
        <v>619</v>
      </c>
      <c r="B119" s="12" t="s">
        <v>513</v>
      </c>
      <c r="C119" s="12" t="s">
        <v>432</v>
      </c>
      <c r="D119" s="12" t="s">
        <v>432</v>
      </c>
      <c r="E119" s="20" t="s">
        <v>70</v>
      </c>
      <c r="F119" s="12"/>
      <c r="G119" s="12"/>
      <c r="H119" s="12"/>
      <c r="I119" s="12"/>
      <c r="N119" s="2" t="str">
        <f t="shared" si="4"/>
        <v/>
      </c>
      <c r="O119" s="2">
        <f>IF(LEN(D119)=2,LOOKUP(D119,Kanton!$A$2:$A$22,Kanton!$B$2:$B$22),"")</f>
        <v>60</v>
      </c>
      <c r="P119" s="2" t="str">
        <f t="shared" si="5"/>
        <v/>
      </c>
      <c r="Q119" s="2" t="str">
        <f t="shared" si="6"/>
        <v>e</v>
      </c>
      <c r="R119" s="2" t="str">
        <f t="shared" si="7"/>
        <v>SELECT Suchname = 'Cerebral Gelähmte Basel, Stiftung für', KorrekteBezeichnung = 'Stiftung für cerebral Gelähmte Basel', Taetigkeitsgebiet = '60', InternExtern = 'e', BemerkungenDe = '', BemerkungenFr = '', BemerkungenIt = '', IBAN = '', KontoNr = '', VertragNr = '', Clearing = '' UNION ALL</v>
      </c>
      <c r="S119" s="14" t="s">
        <v>917</v>
      </c>
    </row>
    <row r="120" spans="1:19" s="2" customFormat="1" ht="25.5">
      <c r="A120" s="5" t="s">
        <v>89</v>
      </c>
      <c r="B120" s="3" t="s">
        <v>99</v>
      </c>
      <c r="C120" s="3" t="s">
        <v>191</v>
      </c>
      <c r="D120" s="3" t="s">
        <v>1</v>
      </c>
      <c r="E120" s="6" t="s">
        <v>70</v>
      </c>
      <c r="F120" s="3" t="s">
        <v>2</v>
      </c>
      <c r="G120" s="3" t="s">
        <v>711</v>
      </c>
      <c r="H120" s="3"/>
      <c r="I120" s="3"/>
      <c r="N120" s="2" t="str">
        <f t="shared" si="4"/>
        <v/>
      </c>
      <c r="O120" s="2">
        <f>IF(LEN(D120)=2,LOOKUP(D120,Kanton!$A$2:$A$22,Kanton!$B$2:$B$22),"")</f>
        <v>39</v>
      </c>
      <c r="P120" s="2" t="str">
        <f t="shared" si="5"/>
        <v/>
      </c>
      <c r="Q120" s="2" t="str">
        <f t="shared" si="6"/>
        <v>e</v>
      </c>
      <c r="R120" s="2" t="str">
        <f t="shared" si="7"/>
        <v>SELECT Suchname = 'Cerebral, Stiftung', KorrekteBezeichnung = 'Stiftung Cerebral', Taetigkeitsgebiet = '39', InternExtern = 'e', BemerkungenDe = 'Behinderungen: Cerebral, spina bifida, Muskeldystrophie. Nur, wenn 40% eigene PI Mittel eingesetzt werden. Autos max. Fr. 3000.- ', BemerkungenFr = '', BemerkungenIt = '', IBAN = '', KontoNr = '', VertragNr = '', Clearing = '' UNION ALL</v>
      </c>
      <c r="S120" s="2" t="s">
        <v>918</v>
      </c>
    </row>
    <row r="121" spans="1:19" s="2" customFormat="1" ht="12.75">
      <c r="A121" s="24" t="s">
        <v>194</v>
      </c>
      <c r="B121" s="3" t="s">
        <v>194</v>
      </c>
      <c r="C121" s="3" t="s">
        <v>191</v>
      </c>
      <c r="D121" s="3" t="s">
        <v>1</v>
      </c>
      <c r="E121" s="6" t="s">
        <v>70</v>
      </c>
      <c r="F121" s="3"/>
      <c r="G121" s="3" t="s">
        <v>790</v>
      </c>
      <c r="H121" s="3"/>
      <c r="I121" s="3"/>
      <c r="N121" s="2" t="str">
        <f t="shared" si="4"/>
        <v/>
      </c>
      <c r="O121" s="2">
        <f>IF(LEN(D121)=2,LOOKUP(D121,Kanton!$A$2:$A$22,Kanton!$B$2:$B$22),"")</f>
        <v>39</v>
      </c>
      <c r="P121" s="2" t="str">
        <f t="shared" si="5"/>
        <v/>
      </c>
      <c r="Q121" s="2" t="str">
        <f t="shared" si="6"/>
        <v>e</v>
      </c>
      <c r="R121" s="2" t="str">
        <f t="shared" si="7"/>
        <v>SELECT Suchname = 'Comedia Schweiz', KorrekteBezeichnung = 'Comedia Schweiz', Taetigkeitsgebiet = '39', InternExtern = 'e', BemerkungenDe = 'Für Mitglieder der Gewerkschaft. Max. Fr. 1''500.-', BemerkungenFr = '', BemerkungenIt = '', IBAN = '', KontoNr = '', VertragNr = '', Clearing = '' UNION ALL</v>
      </c>
      <c r="S121" s="2" t="s">
        <v>919</v>
      </c>
    </row>
    <row r="122" spans="1:19" s="14" customFormat="1" ht="12.75">
      <c r="A122" s="5" t="s">
        <v>541</v>
      </c>
      <c r="B122" s="5" t="s">
        <v>541</v>
      </c>
      <c r="C122" s="5" t="s">
        <v>529</v>
      </c>
      <c r="D122" s="5" t="s">
        <v>36</v>
      </c>
      <c r="E122" s="25" t="s">
        <v>70</v>
      </c>
      <c r="F122" s="5"/>
      <c r="G122" s="5"/>
      <c r="H122" s="5"/>
      <c r="I122" s="5"/>
      <c r="N122" s="2" t="str">
        <f t="shared" si="4"/>
        <v/>
      </c>
      <c r="O122" s="2">
        <f>IF(LEN(D122)=2,LOOKUP(D122,Kanton!$A$2:$A$22,Kanton!$B$2:$B$22),"")</f>
        <v>61</v>
      </c>
      <c r="P122" s="2" t="str">
        <f t="shared" si="5"/>
        <v/>
      </c>
      <c r="Q122" s="2" t="str">
        <f t="shared" si="6"/>
        <v>e</v>
      </c>
      <c r="R122" s="2" t="str">
        <f t="shared" si="7"/>
        <v>SELECT Suchname = 'Conférences de St-Vincent de Paul', KorrekteBezeichnung = 'Conférences de St-Vincent de Paul', Taetigkeitsgebiet = '61', InternExtern = 'e', BemerkungenDe = '', BemerkungenFr = '', BemerkungenIt = '', IBAN = '', KontoNr = '', VertragNr = '', Clearing = '' UNION ALL</v>
      </c>
      <c r="S122" s="14" t="s">
        <v>920</v>
      </c>
    </row>
    <row r="123" spans="1:19" s="2" customFormat="1" ht="12.75">
      <c r="A123" s="5" t="s">
        <v>101</v>
      </c>
      <c r="B123" s="3" t="s">
        <v>100</v>
      </c>
      <c r="C123" s="3" t="s">
        <v>191</v>
      </c>
      <c r="D123" s="3" t="s">
        <v>1</v>
      </c>
      <c r="E123" s="6" t="s">
        <v>70</v>
      </c>
      <c r="F123" s="3"/>
      <c r="G123" s="3" t="s">
        <v>9</v>
      </c>
      <c r="H123" s="3"/>
      <c r="I123" s="3"/>
      <c r="N123" s="2" t="str">
        <f t="shared" si="4"/>
        <v/>
      </c>
      <c r="O123" s="2">
        <f>IF(LEN(D123)=2,LOOKUP(D123,Kanton!$A$2:$A$22,Kanton!$B$2:$B$22),"")</f>
        <v>39</v>
      </c>
      <c r="P123" s="2" t="str">
        <f t="shared" si="5"/>
        <v/>
      </c>
      <c r="Q123" s="2" t="str">
        <f t="shared" si="6"/>
        <v>e</v>
      </c>
      <c r="R123" s="2" t="str">
        <f t="shared" si="7"/>
        <v>SELECT Suchname = 'Coop Patenschaft für Berggebiete', KorrekteBezeichnung = 'Patenschaft Coop für Berggebiete', Taetigkeitsgebiet = '39', InternExtern = 'e', BemerkungenDe = 'Bergbevölkerung Zonen I - IV', BemerkungenFr = '', BemerkungenIt = '', IBAN = '', KontoNr = '', VertragNr = '', Clearing = '' UNION ALL</v>
      </c>
      <c r="S123" s="2" t="s">
        <v>921</v>
      </c>
    </row>
    <row r="124" spans="1:19" s="14" customFormat="1" ht="25.5">
      <c r="A124" s="12" t="s">
        <v>609</v>
      </c>
      <c r="B124" s="12" t="s">
        <v>327</v>
      </c>
      <c r="C124" s="12" t="s">
        <v>42</v>
      </c>
      <c r="D124" s="12" t="s">
        <v>42</v>
      </c>
      <c r="E124" s="20" t="s">
        <v>70</v>
      </c>
      <c r="F124" s="12"/>
      <c r="G124" s="12" t="s">
        <v>712</v>
      </c>
      <c r="H124" s="12"/>
      <c r="I124" s="12"/>
      <c r="N124" s="2" t="str">
        <f t="shared" si="4"/>
        <v/>
      </c>
      <c r="O124" s="2">
        <f>IF(LEN(D124)=2,LOOKUP(D124,Kanton!$A$2:$A$22,Kanton!$B$2:$B$22),"")</f>
        <v>63</v>
      </c>
      <c r="P124" s="2" t="str">
        <f t="shared" si="5"/>
        <v/>
      </c>
      <c r="Q124" s="2" t="str">
        <f t="shared" si="6"/>
        <v>e</v>
      </c>
      <c r="R124" s="2" t="str">
        <f t="shared" si="7"/>
        <v>SELECT Suchname = 'Coray-Stiftung, Dr. med. Albert', KorrekteBezeichnung = 'Dr. med. Albert Coray-Stiftung', Taetigkeitsgebiet = '63', InternExtern = 'e', BemerkungenDe = 'Unterstützung von kranken und pflegebedürftigen Kindern bei auswärtiger Hospitalisation', BemerkungenFr = '', BemerkungenIt = '', IBAN = '', KontoNr = '', VertragNr = '', Clearing = '' UNION ALL</v>
      </c>
      <c r="S124" s="14" t="s">
        <v>922</v>
      </c>
    </row>
    <row r="125" spans="1:19" s="14" customFormat="1" ht="38.25">
      <c r="A125" s="13" t="s">
        <v>683</v>
      </c>
      <c r="B125" s="13" t="s">
        <v>362</v>
      </c>
      <c r="C125" s="13" t="s">
        <v>42</v>
      </c>
      <c r="D125" s="13" t="s">
        <v>1</v>
      </c>
      <c r="E125" s="21" t="s">
        <v>70</v>
      </c>
      <c r="F125" s="13"/>
      <c r="G125" s="13" t="s">
        <v>414</v>
      </c>
      <c r="H125" s="12"/>
      <c r="I125" s="12"/>
      <c r="N125" s="2" t="str">
        <f t="shared" si="4"/>
        <v/>
      </c>
      <c r="O125" s="2">
        <f>IF(LEN(D125)=2,LOOKUP(D125,Kanton!$A$2:$A$22,Kanton!$B$2:$B$22),"")</f>
        <v>39</v>
      </c>
      <c r="P125" s="2" t="str">
        <f t="shared" si="5"/>
        <v/>
      </c>
      <c r="Q125" s="2" t="str">
        <f t="shared" si="6"/>
        <v>e</v>
      </c>
      <c r="R125" s="2" t="str">
        <f t="shared" si="7"/>
        <v>SELECT Suchname = 'das behinderte Kind, Stiftung für', KorrekteBezeichnung = 'Stiftung für das behinderte Kind', Taetigkeitsgebiet = '39', InternExtern = 'e', BemerkungenDe = 'www.behinderteskind.ch. Förderung und Unterstützung aller Art im Interesse und zum Nutzen von geistig und organisch behinderten Kindern in der CH', BemerkungenFr = '', BemerkungenIt = '', IBAN = '', KontoNr = '', VertragNr = '', Clearing = '' UNION ALL</v>
      </c>
      <c r="S125" s="14" t="s">
        <v>923</v>
      </c>
    </row>
    <row r="126" spans="1:19" s="2" customFormat="1" ht="25.5">
      <c r="A126" s="5" t="s">
        <v>622</v>
      </c>
      <c r="B126" s="3" t="s">
        <v>102</v>
      </c>
      <c r="C126" s="3" t="s">
        <v>191</v>
      </c>
      <c r="D126" s="3" t="s">
        <v>152</v>
      </c>
      <c r="E126" s="6" t="s">
        <v>70</v>
      </c>
      <c r="F126" s="3" t="s">
        <v>13</v>
      </c>
      <c r="G126" s="3" t="s">
        <v>12</v>
      </c>
      <c r="H126" s="3"/>
      <c r="I126" s="3"/>
      <c r="N126" s="2" t="str">
        <f t="shared" si="4"/>
        <v/>
      </c>
      <c r="O126" s="2" t="s">
        <v>1080</v>
      </c>
      <c r="P126" s="2" t="str">
        <f t="shared" si="5"/>
        <v/>
      </c>
      <c r="Q126" s="2" t="str">
        <f t="shared" si="6"/>
        <v>e</v>
      </c>
      <c r="R126" s="2" t="str">
        <f t="shared" si="7"/>
        <v>SELECT Suchname = 'Das Leben meistern, Stiftung', KorrekteBezeichnung = 'Stiftung "Das Leben meistern"', Taetigkeitsgebiet = '10,61,68', InternExtern = 'e', BemerkungenDe = 'Schweizer Familien ab 3 Kindern', BemerkungenFr = '', BemerkungenIt = '', IBAN = '', KontoNr = '', VertragNr = '', Clearing = '' UNION ALL</v>
      </c>
      <c r="S126" s="2" t="s">
        <v>1102</v>
      </c>
    </row>
    <row r="127" spans="1:19" s="14" customFormat="1" ht="12.75">
      <c r="A127" s="5" t="s">
        <v>475</v>
      </c>
      <c r="B127" s="5" t="s">
        <v>475</v>
      </c>
      <c r="C127" s="5" t="s">
        <v>471</v>
      </c>
      <c r="D127" s="5" t="s">
        <v>471</v>
      </c>
      <c r="E127" s="25" t="s">
        <v>70</v>
      </c>
      <c r="F127" s="5"/>
      <c r="G127" s="5"/>
      <c r="H127" s="12"/>
      <c r="I127" s="12"/>
      <c r="N127" s="2" t="str">
        <f t="shared" si="4"/>
        <v/>
      </c>
      <c r="O127" s="2" t="s">
        <v>1078</v>
      </c>
      <c r="P127" s="2" t="str">
        <f t="shared" si="5"/>
        <v/>
      </c>
      <c r="Q127" s="2" t="str">
        <f t="shared" si="6"/>
        <v>e</v>
      </c>
      <c r="R127" s="2" t="str">
        <f t="shared" si="7"/>
        <v>SELECT Suchname = 'Dätwlyer Stiftung', KorrekteBezeichnung = 'Dätwlyer Stiftung', Taetigkeitsgebiet = '70,72', InternExtern = 'e', BemerkungenDe = '', BemerkungenFr = '', BemerkungenIt = '', IBAN = '', KontoNr = '', VertragNr = '', Clearing = '' UNION ALL</v>
      </c>
      <c r="S127" s="14" t="s">
        <v>1103</v>
      </c>
    </row>
    <row r="128" spans="1:19" s="2" customFormat="1" ht="12.75">
      <c r="A128" s="5" t="s">
        <v>623</v>
      </c>
      <c r="B128" s="3" t="s">
        <v>103</v>
      </c>
      <c r="C128" s="3" t="s">
        <v>191</v>
      </c>
      <c r="D128" s="3" t="s">
        <v>1</v>
      </c>
      <c r="E128" s="6" t="s">
        <v>70</v>
      </c>
      <c r="F128" s="3"/>
      <c r="G128" s="3" t="s">
        <v>14</v>
      </c>
      <c r="H128" s="3"/>
      <c r="I128" s="3"/>
      <c r="N128" s="2" t="str">
        <f t="shared" si="4"/>
        <v/>
      </c>
      <c r="O128" s="2">
        <f>IF(LEN(D128)=2,LOOKUP(D128,Kanton!$A$2:$A$22,Kanton!$B$2:$B$22),"")</f>
        <v>39</v>
      </c>
      <c r="P128" s="2" t="str">
        <f t="shared" si="5"/>
        <v/>
      </c>
      <c r="Q128" s="2" t="str">
        <f t="shared" si="6"/>
        <v>e</v>
      </c>
      <c r="R128" s="2" t="str">
        <f t="shared" si="7"/>
        <v>SELECT Suchname = 'Denk an mich, Stiftung', KorrekteBezeichnung = 'Stiftung "Denk an mich"', Taetigkeitsgebiet = '39', InternExtern = 'e', BemerkungenDe = 'Ferien für geistig / körperlich behinderte und ihre Angehörigen', BemerkungenFr = '', BemerkungenIt = '', IBAN = '', KontoNr = '', VertragNr = '', Clearing = '' UNION ALL</v>
      </c>
      <c r="S128" s="2" t="s">
        <v>924</v>
      </c>
    </row>
    <row r="129" spans="1:19" s="14" customFormat="1" ht="12.75">
      <c r="A129" s="13" t="s">
        <v>624</v>
      </c>
      <c r="B129" s="13" t="s">
        <v>554</v>
      </c>
      <c r="C129" s="13" t="s">
        <v>38</v>
      </c>
      <c r="D129" s="13" t="s">
        <v>38</v>
      </c>
      <c r="E129" s="21" t="s">
        <v>70</v>
      </c>
      <c r="F129" s="13"/>
      <c r="G129" s="13"/>
      <c r="H129" s="13" t="s">
        <v>791</v>
      </c>
      <c r="I129" s="13"/>
      <c r="N129" s="2" t="str">
        <f t="shared" si="4"/>
        <v/>
      </c>
      <c r="O129" s="2">
        <f>IF(LEN(D129)=2,LOOKUP(D129,Kanton!$A$2:$A$22,Kanton!$B$2:$B$22),"")</f>
        <v>28</v>
      </c>
      <c r="P129" s="2" t="str">
        <f t="shared" si="5"/>
        <v/>
      </c>
      <c r="Q129" s="2" t="str">
        <f t="shared" si="6"/>
        <v>e</v>
      </c>
      <c r="R129" s="2" t="str">
        <f t="shared" si="7"/>
        <v>SELECT Suchname = 'Désendettement, fondation genevoise de,', KorrekteBezeichnung = 'Fondation genevoise de désendettement', Taetigkeitsgebiet = '28', InternExtern = 'e', BemerkungenDe = '', BemerkungenFr = 'prêts d''honneur, domicilié à Genève, 18 ans revenus', BemerkungenIt = '', IBAN = '', KontoNr = '', VertragNr = '', Clearing = '' UNION ALL</v>
      </c>
      <c r="S129" s="14" t="s">
        <v>925</v>
      </c>
    </row>
    <row r="130" spans="1:19" s="14" customFormat="1" ht="12.75">
      <c r="A130" s="12" t="s">
        <v>406</v>
      </c>
      <c r="B130" s="12" t="s">
        <v>406</v>
      </c>
      <c r="C130" s="12" t="s">
        <v>32</v>
      </c>
      <c r="D130" s="12" t="s">
        <v>32</v>
      </c>
      <c r="E130" s="20" t="s">
        <v>70</v>
      </c>
      <c r="F130" s="12"/>
      <c r="G130" s="12" t="s">
        <v>407</v>
      </c>
      <c r="H130" s="12"/>
      <c r="I130" s="12"/>
      <c r="N130" s="2" t="str">
        <f t="shared" si="4"/>
        <v/>
      </c>
      <c r="O130" s="2">
        <f>IF(LEN(D130)=2,LOOKUP(D130,Kanton!$A$2:$A$22,Kanton!$B$2:$B$22),"")</f>
        <v>59</v>
      </c>
      <c r="P130" s="2" t="str">
        <f t="shared" si="5"/>
        <v/>
      </c>
      <c r="Q130" s="2" t="str">
        <f t="shared" si="6"/>
        <v>e</v>
      </c>
      <c r="R130" s="2" t="str">
        <f t="shared" si="7"/>
        <v>SELECT Suchname = 'Diakonie-Rappen', KorrekteBezeichnung = 'Diakonie-Rappen', Taetigkeitsgebiet = '59', InternExtern = 'e', BemerkungenDe = 'Unterstützung in Notsituationen', BemerkungenFr = '', BemerkungenIt = '', IBAN = '', KontoNr = '', VertragNr = '', Clearing = '' UNION ALL</v>
      </c>
      <c r="S130" s="14" t="s">
        <v>926</v>
      </c>
    </row>
    <row r="131" spans="1:19" s="14" customFormat="1" ht="38.25">
      <c r="A131" s="12" t="s">
        <v>625</v>
      </c>
      <c r="B131" s="12" t="s">
        <v>434</v>
      </c>
      <c r="C131" s="12" t="s">
        <v>42</v>
      </c>
      <c r="D131" s="12" t="s">
        <v>1</v>
      </c>
      <c r="E131" s="20" t="s">
        <v>70</v>
      </c>
      <c r="F131" s="12"/>
      <c r="G131" s="12" t="s">
        <v>713</v>
      </c>
      <c r="H131" s="12"/>
      <c r="I131" s="12"/>
      <c r="N131" s="2" t="str">
        <f t="shared" si="4"/>
        <v/>
      </c>
      <c r="O131" s="2">
        <f>IF(LEN(D131)=2,LOOKUP(D131,Kanton!$A$2:$A$22,Kanton!$B$2:$B$22),"")</f>
        <v>39</v>
      </c>
      <c r="P131" s="2" t="str">
        <f t="shared" si="5"/>
        <v/>
      </c>
      <c r="Q131" s="2" t="str">
        <f t="shared" si="6"/>
        <v>e</v>
      </c>
      <c r="R131" s="2" t="str">
        <f t="shared" si="7"/>
        <v>SELECT Suchname = 'Dreifuss-Stiftung, Theodor und Bernhard', KorrekteBezeichnung = 'Theodor und Bernhard Dreifuss-Stiftung', Taetigkeitsgebiet = '39', InternExtern = 'e', BemerkungenDe = 'Unterstützung von bedürftigen alten und/oder gebrechlichen Menschen; Unterstützung in der Erziehung von Not leidenden und bedürftigen Kindern; Förderung der Weiterbildung von jungen Leuten', BemerkungenFr = '', BemerkungenIt = '', IBAN = '', KontoNr = '', VertragNr = '', Clearing = '' UNION ALL</v>
      </c>
      <c r="S131" s="14" t="s">
        <v>927</v>
      </c>
    </row>
    <row r="132" spans="1:19" s="14" customFormat="1" ht="12.75">
      <c r="A132" s="24" t="s">
        <v>545</v>
      </c>
      <c r="B132" s="24" t="s">
        <v>540</v>
      </c>
      <c r="C132" s="5" t="s">
        <v>529</v>
      </c>
      <c r="D132" s="5" t="s">
        <v>36</v>
      </c>
      <c r="E132" s="25" t="s">
        <v>70</v>
      </c>
      <c r="F132" s="5"/>
      <c r="G132" s="5"/>
      <c r="H132" s="5" t="s">
        <v>792</v>
      </c>
      <c r="I132" s="5"/>
      <c r="N132" s="2" t="str">
        <f t="shared" si="4"/>
        <v/>
      </c>
      <c r="O132" s="2">
        <f>IF(LEN(D132)=2,LOOKUP(D132,Kanton!$A$2:$A$22,Kanton!$B$2:$B$22),"")</f>
        <v>61</v>
      </c>
      <c r="P132" s="2" t="str">
        <f t="shared" si="5"/>
        <v/>
      </c>
      <c r="Q132" s="2" t="str">
        <f t="shared" si="6"/>
        <v>e</v>
      </c>
      <c r="R132" s="2" t="str">
        <f t="shared" si="7"/>
        <v>SELECT Suchname = 'Duvillard, fondation', KorrekteBezeichnung = 'Fondation Duvillard', Taetigkeitsgebiet = '61', InternExtern = 'e', BemerkungenDe = '', BemerkungenFr = 'personnes domiciliées en Gruyère, jusqu''à l''âge de 20 ans', BemerkungenIt = '', IBAN = '', KontoNr = '', VertragNr = '', Clearing = '' UNION ALL</v>
      </c>
      <c r="S132" s="14" t="s">
        <v>928</v>
      </c>
    </row>
    <row r="133" spans="1:19" s="14" customFormat="1" ht="25.5">
      <c r="A133" s="5" t="s">
        <v>626</v>
      </c>
      <c r="B133" s="5" t="s">
        <v>480</v>
      </c>
      <c r="C133" s="5" t="s">
        <v>471</v>
      </c>
      <c r="D133" s="5" t="s">
        <v>474</v>
      </c>
      <c r="E133" s="25" t="s">
        <v>70</v>
      </c>
      <c r="F133" s="5"/>
      <c r="G133" s="5" t="s">
        <v>479</v>
      </c>
      <c r="H133" s="12"/>
      <c r="I133" s="12"/>
      <c r="N133" s="2" t="str">
        <f t="shared" si="4"/>
        <v/>
      </c>
      <c r="O133" s="2">
        <f>IF(LEN(D133)=2,LOOKUP(D133,Kanton!$A$2:$A$22,Kanton!$B$2:$B$22),"")</f>
        <v>68</v>
      </c>
      <c r="P133" s="2" t="str">
        <f t="shared" si="5"/>
        <v/>
      </c>
      <c r="Q133" s="2" t="str">
        <f t="shared" si="6"/>
        <v>e</v>
      </c>
      <c r="R133" s="2" t="str">
        <f t="shared" si="7"/>
        <v>SELECT Suchname = 'Elsener-Gut Stiftung, Carl und Elise', KorrekteBezeichnung = 'Carl und Elise Elsener-Gut Stiftung', Taetigkeitsgebiet = '68', InternExtern = 'e', BemerkungenDe = 'Unterstützung von psychich kranken, körperlich und geistig behinderten Menschen.', BemerkungenFr = '', BemerkungenIt = '', IBAN = '', KontoNr = '', VertragNr = '', Clearing = '' UNION ALL</v>
      </c>
      <c r="S133" s="14" t="s">
        <v>929</v>
      </c>
    </row>
    <row r="134" spans="1:19" s="14" customFormat="1" ht="12.75">
      <c r="A134" s="12" t="s">
        <v>627</v>
      </c>
      <c r="B134" s="12" t="s">
        <v>627</v>
      </c>
      <c r="C134" s="12" t="s">
        <v>42</v>
      </c>
      <c r="D134" s="12" t="s">
        <v>42</v>
      </c>
      <c r="E134" s="20" t="s">
        <v>70</v>
      </c>
      <c r="F134" s="12"/>
      <c r="G134" s="12" t="s">
        <v>330</v>
      </c>
      <c r="H134" s="12"/>
      <c r="I134" s="12"/>
      <c r="N134" s="2" t="str">
        <f t="shared" si="4"/>
        <v/>
      </c>
      <c r="O134" s="2">
        <f>IF(LEN(D134)=2,LOOKUP(D134,Kanton!$A$2:$A$22,Kanton!$B$2:$B$22),"")</f>
        <v>63</v>
      </c>
      <c r="P134" s="2" t="str">
        <f t="shared" si="5"/>
        <v/>
      </c>
      <c r="Q134" s="2" t="str">
        <f t="shared" si="6"/>
        <v>e</v>
      </c>
      <c r="R134" s="2" t="str">
        <f t="shared" si="7"/>
        <v>SELECT Suchname = 'Evangelische Bürgschaftsgenossenschaft', KorrekteBezeichnung = 'Evangelische Bürgschaftsgenossenschaft', Taetigkeitsgebiet = '63', InternExtern = 'e', BemerkungenDe = 'Gewähren Darlehen; auch für Schulden', BemerkungenFr = '', BemerkungenIt = '', IBAN = '', KontoNr = '', VertragNr = '', Clearing = '' UNION ALL</v>
      </c>
      <c r="S134" s="14" t="s">
        <v>930</v>
      </c>
    </row>
    <row r="135" spans="1:19" s="14" customFormat="1" ht="12.75">
      <c r="A135" s="12" t="s">
        <v>628</v>
      </c>
      <c r="B135" s="12" t="s">
        <v>628</v>
      </c>
      <c r="C135" s="12" t="s">
        <v>42</v>
      </c>
      <c r="D135" s="12" t="s">
        <v>42</v>
      </c>
      <c r="E135" s="20" t="s">
        <v>70</v>
      </c>
      <c r="F135" s="12"/>
      <c r="G135" s="12" t="s">
        <v>331</v>
      </c>
      <c r="H135" s="12"/>
      <c r="I135" s="12"/>
      <c r="N135" s="2" t="str">
        <f t="shared" si="4"/>
        <v/>
      </c>
      <c r="O135" s="2">
        <f>IF(LEN(D135)=2,LOOKUP(D135,Kanton!$A$2:$A$22,Kanton!$B$2:$B$22),"")</f>
        <v>63</v>
      </c>
      <c r="P135" s="2" t="str">
        <f t="shared" si="5"/>
        <v/>
      </c>
      <c r="Q135" s="2" t="str">
        <f t="shared" si="6"/>
        <v>e</v>
      </c>
      <c r="R135" s="2" t="str">
        <f t="shared" si="7"/>
        <v>SELECT Suchname = 'Evangelischer Kirchenrat des Kantons GR', KorrekteBezeichnung = 'Evangelischer Kirchenrat des Kantons GR', Taetigkeitsgebiet = '63', InternExtern = 'e', BemerkungenDe = 'Angehörige der evang. Landeskirche', BemerkungenFr = '', BemerkungenIt = '', IBAN = '', KontoNr = '', VertragNr = '', Clearing = '' UNION ALL</v>
      </c>
      <c r="S135" s="14" t="s">
        <v>931</v>
      </c>
    </row>
    <row r="136" spans="1:19" s="14" customFormat="1" ht="12.75">
      <c r="A136" s="12" t="s">
        <v>714</v>
      </c>
      <c r="B136" s="12" t="s">
        <v>629</v>
      </c>
      <c r="C136" s="12" t="s">
        <v>42</v>
      </c>
      <c r="D136" s="12" t="s">
        <v>42</v>
      </c>
      <c r="E136" s="20" t="s">
        <v>70</v>
      </c>
      <c r="F136" s="12"/>
      <c r="G136" s="12"/>
      <c r="H136" s="12"/>
      <c r="I136" s="12"/>
      <c r="N136" s="2" t="str">
        <f t="shared" ref="N136:N199" si="8">IF(J136="","","261")</f>
        <v/>
      </c>
      <c r="O136" s="2">
        <f>IF(LEN(D136)=2,LOOKUP(D136,Kanton!$A$2:$A$22,Kanton!$B$2:$B$22),"")</f>
        <v>63</v>
      </c>
      <c r="P136" s="2" t="str">
        <f t="shared" ref="P136:P199" si="9">IF(O136="","EMPTY","")</f>
        <v/>
      </c>
      <c r="Q136" s="2" t="str">
        <f t="shared" ref="Q136:Q199" si="10">LEFT(E136,1)</f>
        <v>e</v>
      </c>
      <c r="R136" s="2" t="str">
        <f t="shared" ref="R136:R199" si="11">CONCATENATE("SELECT Suchname = '",A136,"', KorrekteBezeichnung = '",B136,"', Taetigkeitsgebiet = '",O136,"', InternExtern = '",Q136,"', BemerkungenDe = '",G136,"', BemerkungenFr = '",H136,"', BemerkungenIt = '",I136,"', IBAN = '",K136,"', KontoNr = '",L136,"', VertragNr = '",M136,"', Clearing = '",N136,"' UNION ALL")</f>
        <v>SELECT Suchname = 'Evangelischer Waisenhilfsverein, Bündner', KorrekteBezeichnung = 'Bündner evangelischer Waisenhilfsverein', Taetigkeitsgebiet = '63', InternExtern = 'e', BemerkungenDe = '', BemerkungenFr = '', BemerkungenIt = '', IBAN = '', KontoNr = '', VertragNr = '', Clearing = '' UNION ALL</v>
      </c>
      <c r="S136" s="14" t="s">
        <v>932</v>
      </c>
    </row>
    <row r="137" spans="1:19" s="2" customFormat="1" ht="102">
      <c r="A137" s="16" t="s">
        <v>447</v>
      </c>
      <c r="B137" s="12" t="s">
        <v>630</v>
      </c>
      <c r="C137" s="16" t="s">
        <v>3</v>
      </c>
      <c r="D137" s="16" t="s">
        <v>3</v>
      </c>
      <c r="E137" s="31" t="s">
        <v>70</v>
      </c>
      <c r="F137" s="16"/>
      <c r="G137" s="16" t="s">
        <v>715</v>
      </c>
      <c r="H137" s="3"/>
      <c r="I137" s="3"/>
      <c r="N137" s="2" t="str">
        <f t="shared" si="8"/>
        <v/>
      </c>
      <c r="O137" s="2">
        <f>IF(LEN(D137)=2,LOOKUP(D137,Kanton!$A$2:$A$22,Kanton!$B$2:$B$22),"")</f>
        <v>10</v>
      </c>
      <c r="P137" s="2" t="str">
        <f t="shared" si="9"/>
        <v/>
      </c>
      <c r="Q137" s="2" t="str">
        <f t="shared" si="10"/>
        <v>e</v>
      </c>
      <c r="R137" s="2" t="str">
        <f t="shared" si="11"/>
        <v>SELECT Suchname = 'Familienhilfe Bern, Stiftung', KorrekteBezeichnung = 'Stiftung Familienhilfe Bern', Taetigkeitsgebiet = '10', InternExtern = 'e', BemerkungenDe = 'Unterstützung bedrängter Familien mit Kind(ern), minderjährig oder in Ausbildung. Z.B. Überbrückung von Notsituationen (Erholungsaufent-halte, Familienferien, Spitex, Kinderbetreuung), Verbesserung der Lebensqualität (Waschmaschinen, Kinderbetten), Beiträge an Aus- oder Weiterbildungen, soweit Stipendien fehlen. Wenn es um behinderungsbedingte Auslagen geht, muss gut begründet sein, weshalb nicht PI finanzieren kann. Entscheidsitzungen alle 2 Monate; es ist wenig Geld vorhanden.', BemerkungenFr = '', BemerkungenIt = '', IBAN = '', KontoNr = '', VertragNr = '', Clearing = '' UNION ALL</v>
      </c>
      <c r="S137" s="2" t="s">
        <v>933</v>
      </c>
    </row>
    <row r="138" spans="1:19" s="14" customFormat="1" ht="25.5">
      <c r="A138" s="13" t="s">
        <v>673</v>
      </c>
      <c r="B138" s="13" t="s">
        <v>420</v>
      </c>
      <c r="C138" s="13" t="s">
        <v>416</v>
      </c>
      <c r="D138" s="13" t="s">
        <v>80</v>
      </c>
      <c r="E138" s="21" t="s">
        <v>70</v>
      </c>
      <c r="F138" s="13"/>
      <c r="G138" s="13" t="s">
        <v>1077</v>
      </c>
      <c r="H138" s="12"/>
      <c r="I138" s="12"/>
      <c r="N138" s="2" t="str">
        <f t="shared" si="8"/>
        <v/>
      </c>
      <c r="O138" s="2">
        <v>65</v>
      </c>
      <c r="P138" s="2" t="str">
        <f t="shared" si="9"/>
        <v/>
      </c>
      <c r="Q138" s="2" t="str">
        <f t="shared" si="10"/>
        <v>e</v>
      </c>
      <c r="R138" s="2" t="str">
        <f t="shared" si="11"/>
        <v>SELECT Suchname = 'Fischer-Stiftung, Roman', KorrekteBezeichnung = 'Roman-Fischer-Stiftung', Taetigkeitsgebiet = '65', InternExtern = 'e', BemerkungenDe = 'Für Menschen mit Behinderung, Hilfsmittel für Sehbehinderte  (v.a. Brillen oder med. Kosten)', BemerkungenFr = '', BemerkungenIt = '', IBAN = '', KontoNr = '', VertragNr = '', Clearing = '' UNION ALL</v>
      </c>
      <c r="S138" s="14" t="s">
        <v>1104</v>
      </c>
    </row>
    <row r="139" spans="1:19" s="14" customFormat="1" ht="25.5">
      <c r="A139" s="12" t="s">
        <v>654</v>
      </c>
      <c r="B139" s="12" t="s">
        <v>343</v>
      </c>
      <c r="C139" s="12" t="s">
        <v>42</v>
      </c>
      <c r="D139" s="12" t="s">
        <v>1</v>
      </c>
      <c r="E139" s="20" t="s">
        <v>70</v>
      </c>
      <c r="F139" s="12"/>
      <c r="G139" s="12" t="s">
        <v>344</v>
      </c>
      <c r="H139" s="12"/>
      <c r="I139" s="12"/>
      <c r="N139" s="2" t="str">
        <f t="shared" si="8"/>
        <v/>
      </c>
      <c r="O139" s="2">
        <f>IF(LEN(D139)=2,LOOKUP(D139,Kanton!$A$2:$A$22,Kanton!$B$2:$B$22),"")</f>
        <v>39</v>
      </c>
      <c r="P139" s="2" t="str">
        <f t="shared" si="9"/>
        <v/>
      </c>
      <c r="Q139" s="2" t="str">
        <f t="shared" si="10"/>
        <v>e</v>
      </c>
      <c r="R139" s="2" t="str">
        <f t="shared" si="11"/>
        <v>SELECT Suchname = 'Fontheim-Stiftung, Kurt', KorrekteBezeichnung = 'Kurt Fontheim-Stiftung', Taetigkeitsgebiet = '39', InternExtern = 'e', BemerkungenDe = 'Förderung der Ausbilung junger Menschen durch Gewähr von Stipendien.', BemerkungenFr = '', BemerkungenIt = '', IBAN = '', KontoNr = '', VertragNr = '', Clearing = '' UNION ALL</v>
      </c>
      <c r="S139" s="14" t="s">
        <v>934</v>
      </c>
    </row>
    <row r="140" spans="1:19" s="14" customFormat="1" ht="25.5">
      <c r="A140" s="12" t="s">
        <v>517</v>
      </c>
      <c r="B140" s="12" t="s">
        <v>518</v>
      </c>
      <c r="C140" s="12" t="s">
        <v>432</v>
      </c>
      <c r="D140" s="12" t="s">
        <v>432</v>
      </c>
      <c r="E140" s="20" t="s">
        <v>70</v>
      </c>
      <c r="F140" s="12"/>
      <c r="G140" s="12"/>
      <c r="H140" s="12"/>
      <c r="I140" s="12"/>
      <c r="N140" s="2" t="str">
        <f t="shared" si="8"/>
        <v/>
      </c>
      <c r="O140" s="2">
        <f>IF(LEN(D140)=2,LOOKUP(D140,Kanton!$A$2:$A$22,Kanton!$B$2:$B$22),"")</f>
        <v>60</v>
      </c>
      <c r="P140" s="2" t="str">
        <f t="shared" si="9"/>
        <v/>
      </c>
      <c r="Q140" s="2" t="str">
        <f t="shared" si="10"/>
        <v>e</v>
      </c>
      <c r="R140" s="2" t="str">
        <f t="shared" si="11"/>
        <v>SELECT Suchname = 'Förderung der sozialen Wohnungsvermittlung, Stiftung zur', KorrekteBezeichnung = 'Stiftung zur Förderung der sozialen Wohnungsvermittlung', Taetigkeitsgebiet = '60', InternExtern = 'e', BemerkungenDe = '', BemerkungenFr = '', BemerkungenIt = '', IBAN = '', KontoNr = '', VertragNr = '', Clearing = '' UNION ALL</v>
      </c>
      <c r="S140" s="14" t="s">
        <v>935</v>
      </c>
    </row>
    <row r="141" spans="1:19" s="2" customFormat="1" ht="25.5">
      <c r="A141" s="5" t="s">
        <v>437</v>
      </c>
      <c r="B141" s="5" t="s">
        <v>27</v>
      </c>
      <c r="C141" s="3" t="s">
        <v>191</v>
      </c>
      <c r="D141" s="3" t="s">
        <v>1</v>
      </c>
      <c r="E141" s="6" t="s">
        <v>70</v>
      </c>
      <c r="F141" s="3"/>
      <c r="G141" s="3" t="s">
        <v>716</v>
      </c>
      <c r="H141" s="3"/>
      <c r="I141" s="3"/>
      <c r="N141" s="2" t="str">
        <f t="shared" si="8"/>
        <v/>
      </c>
      <c r="O141" s="2">
        <f>IF(LEN(D141)=2,LOOKUP(D141,Kanton!$A$2:$A$22,Kanton!$B$2:$B$22),"")</f>
        <v>39</v>
      </c>
      <c r="P141" s="2" t="str">
        <f t="shared" si="9"/>
        <v/>
      </c>
      <c r="Q141" s="2" t="str">
        <f t="shared" si="10"/>
        <v>e</v>
      </c>
      <c r="R141" s="2" t="str">
        <f t="shared" si="11"/>
        <v>SELECT Suchname = 'Förderung körperbehinderter Hochbegabter, Stiftung zur', KorrekteBezeichnung = 'Stiftung zur Förderung körperbehinderter Hochbegabter', Taetigkeitsgebiet = '39', InternExtern = 'e', BemerkungenDe = 'Körper- und sinnesbehinderte Personen, welche nach objektiven Kriterien als begabt gelten. Nur Ausbildungskosten.', BemerkungenFr = '', BemerkungenIt = '', IBAN = '', KontoNr = '', VertragNr = '', Clearing = '' UNION ALL</v>
      </c>
      <c r="S141" s="2" t="s">
        <v>936</v>
      </c>
    </row>
    <row r="142" spans="1:19" s="14" customFormat="1" ht="25.5">
      <c r="A142" s="12" t="s">
        <v>717</v>
      </c>
      <c r="B142" s="12" t="s">
        <v>390</v>
      </c>
      <c r="C142" s="12" t="s">
        <v>391</v>
      </c>
      <c r="D142" s="12" t="s">
        <v>60</v>
      </c>
      <c r="E142" s="20" t="s">
        <v>70</v>
      </c>
      <c r="F142" s="12"/>
      <c r="H142" s="12"/>
      <c r="I142" s="12" t="s">
        <v>392</v>
      </c>
      <c r="N142" s="2" t="str">
        <f t="shared" si="8"/>
        <v/>
      </c>
      <c r="O142" s="2">
        <f>IF(LEN(D142)=2,LOOKUP(D142,Kanton!$A$2:$A$22,Kanton!$B$2:$B$22),"")</f>
        <v>69</v>
      </c>
      <c r="P142" s="2" t="str">
        <f t="shared" si="9"/>
        <v/>
      </c>
      <c r="Q142" s="2" t="str">
        <f t="shared" si="10"/>
        <v>e</v>
      </c>
      <c r="R142" s="2" t="str">
        <f t="shared" si="11"/>
        <v>SELECT Suchname = 'Fossati fondazione filatropica, Danilo e Luca', KorrekteBezeichnung = 'Fondazione filatropica Danilo e Luca Fossati', Taetigkeitsgebiet = '69', InternExtern = 'e', BemerkungenDe = '', BemerkungenFr = '', BemerkungenIt = 'a favore di persone svantaggiate in ragione di condizione fisiche, psichiche, economiche', IBAN = '', KontoNr = '', VertragNr = '', Clearing = '' UNION ALL</v>
      </c>
      <c r="S142" s="14" t="s">
        <v>937</v>
      </c>
    </row>
    <row r="143" spans="1:19" s="2" customFormat="1" ht="51">
      <c r="A143" s="24" t="s">
        <v>157</v>
      </c>
      <c r="B143" s="24" t="s">
        <v>157</v>
      </c>
      <c r="C143" s="3" t="s">
        <v>3</v>
      </c>
      <c r="D143" s="3" t="s">
        <v>3</v>
      </c>
      <c r="E143" s="6" t="s">
        <v>70</v>
      </c>
      <c r="F143" s="3"/>
      <c r="G143" s="3" t="s">
        <v>172</v>
      </c>
      <c r="H143" s="3" t="s">
        <v>173</v>
      </c>
      <c r="I143" s="3"/>
      <c r="N143" s="2" t="str">
        <f t="shared" si="8"/>
        <v/>
      </c>
      <c r="O143" s="2">
        <f>IF(LEN(D143)=2,LOOKUP(D143,Kanton!$A$2:$A$22,Kanton!$B$2:$B$22),"")</f>
        <v>10</v>
      </c>
      <c r="P143" s="2" t="str">
        <f t="shared" si="9"/>
        <v/>
      </c>
      <c r="Q143" s="2" t="str">
        <f t="shared" si="10"/>
        <v>e</v>
      </c>
      <c r="R143" s="2" t="str">
        <f t="shared" si="11"/>
        <v>SELECT Suchname = 'Fram Stiftung', KorrekteBezeichnung = 'Fram Stiftung', Taetigkeitsgebiet = '10', InternExtern = 'e', BemerkungenDe = 'Finanzielle Unterstützung von Kindern und deren Familien in akuten Notlagen, insbesondere zur Entlastung bei schwerstbehinderten Kindern und deren Familie. Wohnsitz in erster Linie der Kanton Bern.', BemerkungenFr = 'Soutien financier aux enfants et leurs familles qui sont confrontées à des difficultés aigües, en particulier les enfants très gravement handicapés et leur famille. Les familles domiciliées à Berne ont la priorité.', BemerkungenIt = '', IBAN = '', KontoNr = '', VertragNr = '', Clearing = '' UNION ALL</v>
      </c>
      <c r="S143" s="2" t="s">
        <v>938</v>
      </c>
    </row>
    <row r="144" spans="1:19" s="14" customFormat="1" ht="12.75">
      <c r="A144" s="5" t="s">
        <v>634</v>
      </c>
      <c r="B144" s="5" t="s">
        <v>476</v>
      </c>
      <c r="C144" s="5" t="s">
        <v>471</v>
      </c>
      <c r="D144" s="5" t="s">
        <v>477</v>
      </c>
      <c r="E144" s="25" t="s">
        <v>70</v>
      </c>
      <c r="F144" s="5"/>
      <c r="G144" s="5"/>
      <c r="H144" s="12"/>
      <c r="I144" s="12"/>
      <c r="N144" s="2" t="str">
        <f t="shared" si="8"/>
        <v/>
      </c>
      <c r="O144" s="2">
        <f>IF(LEN(D144)=2,LOOKUP(D144,Kanton!$A$2:$A$22,Kanton!$B$2:$B$22),"")</f>
        <v>72</v>
      </c>
      <c r="P144" s="2" t="str">
        <f t="shared" si="9"/>
        <v/>
      </c>
      <c r="Q144" s="2" t="str">
        <f t="shared" si="10"/>
        <v>e</v>
      </c>
      <c r="R144" s="2" t="str">
        <f t="shared" si="11"/>
        <v>SELECT Suchname = 'Frauen in Not, Fonds, Frauenzentrale Zug', KorrekteBezeichnung = 'Fonds Frauen in Not der Frauenzentrale Zug', Taetigkeitsgebiet = '72', InternExtern = 'e', BemerkungenDe = '', BemerkungenFr = '', BemerkungenIt = '', IBAN = '', KontoNr = '', VertragNr = '', Clearing = '' UNION ALL</v>
      </c>
      <c r="S144" s="14" t="s">
        <v>939</v>
      </c>
    </row>
    <row r="145" spans="1:19" s="14" customFormat="1" ht="12.75">
      <c r="A145" s="12" t="s">
        <v>635</v>
      </c>
      <c r="B145" s="12" t="s">
        <v>635</v>
      </c>
      <c r="C145" s="12" t="s">
        <v>42</v>
      </c>
      <c r="D145" s="12" t="s">
        <v>42</v>
      </c>
      <c r="E145" s="20" t="s">
        <v>70</v>
      </c>
      <c r="F145" s="12"/>
      <c r="G145" s="12"/>
      <c r="H145" s="12"/>
      <c r="I145" s="12"/>
      <c r="N145" s="2" t="str">
        <f t="shared" si="8"/>
        <v/>
      </c>
      <c r="O145" s="2">
        <f>IF(LEN(D145)=2,LOOKUP(D145,Kanton!$A$2:$A$22,Kanton!$B$2:$B$22),"")</f>
        <v>63</v>
      </c>
      <c r="P145" s="2" t="str">
        <f t="shared" si="9"/>
        <v/>
      </c>
      <c r="Q145" s="2" t="str">
        <f t="shared" si="10"/>
        <v>e</v>
      </c>
      <c r="R145" s="2" t="str">
        <f t="shared" si="11"/>
        <v>SELECT Suchname = 'Freibettenfond der verschiedenen Spitäler', KorrekteBezeichnung = 'Freibettenfond der verschiedenen Spitäler', Taetigkeitsgebiet = '63', InternExtern = 'e', BemerkungenDe = '', BemerkungenFr = '', BemerkungenIt = '', IBAN = '', KontoNr = '', VertragNr = '', Clearing = '' UNION ALL</v>
      </c>
      <c r="S145" s="14" t="s">
        <v>940</v>
      </c>
    </row>
    <row r="146" spans="1:19" s="14" customFormat="1" ht="25.5">
      <c r="A146" s="12" t="s">
        <v>636</v>
      </c>
      <c r="B146" s="12" t="s">
        <v>637</v>
      </c>
      <c r="C146" s="12" t="s">
        <v>42</v>
      </c>
      <c r="D146" s="12" t="s">
        <v>1</v>
      </c>
      <c r="E146" s="20" t="s">
        <v>70</v>
      </c>
      <c r="F146" s="12"/>
      <c r="G146" s="12" t="s">
        <v>333</v>
      </c>
      <c r="H146" s="12"/>
      <c r="I146" s="12"/>
      <c r="N146" s="2" t="str">
        <f t="shared" si="8"/>
        <v/>
      </c>
      <c r="O146" s="2">
        <f>IF(LEN(D146)=2,LOOKUP(D146,Kanton!$A$2:$A$22,Kanton!$B$2:$B$22),"")</f>
        <v>39</v>
      </c>
      <c r="P146" s="2" t="str">
        <f t="shared" si="9"/>
        <v/>
      </c>
      <c r="Q146" s="2" t="str">
        <f t="shared" si="10"/>
        <v>e</v>
      </c>
      <c r="R146" s="2" t="str">
        <f t="shared" si="11"/>
        <v>SELECT Suchname = 'Fürsorgefonds Militärpatienten, des Bundes Schweizerischer ', KorrekteBezeichnung = 'Fürsorgefonds des Bundes Schweizerischer Militärpatienten', Taetigkeitsgebiet = '39', InternExtern = 'e', BemerkungenDe = 'Unterstützt bedürftigte Militärpatienten', BemerkungenFr = '', BemerkungenIt = '', IBAN = '', KontoNr = '', VertragNr = '', Clearing = '' UNION ALL</v>
      </c>
      <c r="S146" s="14" t="s">
        <v>941</v>
      </c>
    </row>
    <row r="147" spans="1:19" s="14" customFormat="1" ht="25.5">
      <c r="A147" s="13" t="s">
        <v>655</v>
      </c>
      <c r="B147" s="13" t="s">
        <v>345</v>
      </c>
      <c r="C147" s="13" t="s">
        <v>42</v>
      </c>
      <c r="D147" s="13" t="s">
        <v>1</v>
      </c>
      <c r="E147" s="21" t="s">
        <v>70</v>
      </c>
      <c r="F147" s="13"/>
      <c r="G147" s="13" t="s">
        <v>346</v>
      </c>
      <c r="H147" s="12"/>
      <c r="I147" s="12"/>
      <c r="N147" s="2" t="str">
        <f t="shared" si="8"/>
        <v/>
      </c>
      <c r="O147" s="2">
        <f>IF(LEN(D147)=2,LOOKUP(D147,Kanton!$A$2:$A$22,Kanton!$B$2:$B$22),"")</f>
        <v>39</v>
      </c>
      <c r="P147" s="2" t="str">
        <f t="shared" si="9"/>
        <v/>
      </c>
      <c r="Q147" s="2" t="str">
        <f t="shared" si="10"/>
        <v>e</v>
      </c>
      <c r="R147" s="2" t="str">
        <f t="shared" si="11"/>
        <v>SELECT Suchname = 'Gademann-Bircher-Stiftung, Lilli', KorrekteBezeichnung = 'Lilli-Gademann-Bircher-Stiftung', Taetigkeitsgebiet = '39', InternExtern = 'e', BemerkungenDe = 'Unterstützung von Institutionen im erzieherischen, therapeutischen und bildnerischen Bereich', BemerkungenFr = '', BemerkungenIt = '', IBAN = '', KontoNr = '', VertragNr = '', Clearing = '' UNION ALL</v>
      </c>
      <c r="S147" s="14" t="s">
        <v>942</v>
      </c>
    </row>
    <row r="148" spans="1:19" s="14" customFormat="1" ht="25.5">
      <c r="A148" s="12" t="s">
        <v>632</v>
      </c>
      <c r="B148" s="12" t="s">
        <v>466</v>
      </c>
      <c r="C148" s="12" t="s">
        <v>391</v>
      </c>
      <c r="D148" s="12" t="s">
        <v>60</v>
      </c>
      <c r="E148" s="20" t="s">
        <v>70</v>
      </c>
      <c r="F148" s="12"/>
      <c r="H148" s="12"/>
      <c r="I148" s="12" t="s">
        <v>701</v>
      </c>
      <c r="N148" s="2" t="str">
        <f t="shared" si="8"/>
        <v/>
      </c>
      <c r="O148" s="2">
        <f>IF(LEN(D148)=2,LOOKUP(D148,Kanton!$A$2:$A$22,Kanton!$B$2:$B$22),"")</f>
        <v>69</v>
      </c>
      <c r="P148" s="2" t="str">
        <f t="shared" si="9"/>
        <v/>
      </c>
      <c r="Q148" s="2" t="str">
        <f t="shared" si="10"/>
        <v>e</v>
      </c>
      <c r="R148" s="2" t="str">
        <f t="shared" si="11"/>
        <v>SELECT Suchname = 'Galvanone, fondazione, Elia', KorrekteBezeichnung = 'Fondazione Elia Galvanone', Taetigkeitsgebiet = '69', InternExtern = 'e', BemerkungenDe = '', BemerkungenFr = '', BemerkungenIt = 'Aiutare persone disabili e le loro famiglie in particolare bambini cerebolesi e strutture che operano in loro favore.', IBAN = '', KontoNr = '', VertragNr = '', Clearing = '' UNION ALL</v>
      </c>
      <c r="S148" s="14" t="s">
        <v>943</v>
      </c>
    </row>
    <row r="149" spans="1:19" s="2" customFormat="1" ht="25.5">
      <c r="A149" s="16" t="s">
        <v>448</v>
      </c>
      <c r="B149" s="12" t="s">
        <v>156</v>
      </c>
      <c r="C149" s="12" t="s">
        <v>3</v>
      </c>
      <c r="D149" s="12" t="s">
        <v>3</v>
      </c>
      <c r="E149" s="20" t="s">
        <v>70</v>
      </c>
      <c r="F149" s="12"/>
      <c r="G149" s="16" t="s">
        <v>171</v>
      </c>
      <c r="H149" s="3"/>
      <c r="I149" s="3"/>
      <c r="N149" s="2" t="str">
        <f t="shared" si="8"/>
        <v/>
      </c>
      <c r="O149" s="2">
        <f>IF(LEN(D149)=2,LOOKUP(D149,Kanton!$A$2:$A$22,Kanton!$B$2:$B$22),"")</f>
        <v>10</v>
      </c>
      <c r="P149" s="2" t="str">
        <f t="shared" si="9"/>
        <v/>
      </c>
      <c r="Q149" s="2" t="str">
        <f t="shared" si="10"/>
        <v>e</v>
      </c>
      <c r="R149" s="2" t="str">
        <f t="shared" si="11"/>
        <v>SELECT Suchname = 'Ganz-Murkowsky-Fonds, Ella', KorrekteBezeichnung = 'Ella Ganz-Murkowsky-Fonds', Taetigkeitsgebiet = '10', InternExtern = 'e', BemerkungenDe = 'Unterstützungs- und Ausbildungskosten an benachteiligte Kinder und Jugendliche bis zum 20. Altersjahr im Kanton Bern', BemerkungenFr = '', BemerkungenIt = '', IBAN = '', KontoNr = '', VertragNr = '', Clearing = '' UNION ALL</v>
      </c>
      <c r="S149" s="2" t="s">
        <v>944</v>
      </c>
    </row>
    <row r="150" spans="1:19" s="2" customFormat="1" ht="25.5">
      <c r="A150" s="5" t="s">
        <v>563</v>
      </c>
      <c r="B150" s="5" t="s">
        <v>563</v>
      </c>
      <c r="C150" s="3"/>
      <c r="D150" s="3" t="s">
        <v>1</v>
      </c>
      <c r="E150" s="6" t="s">
        <v>70</v>
      </c>
      <c r="F150" s="3"/>
      <c r="G150" s="3" t="s">
        <v>564</v>
      </c>
      <c r="H150" s="3"/>
      <c r="I150" s="3"/>
      <c r="N150" s="2" t="str">
        <f t="shared" si="8"/>
        <v/>
      </c>
      <c r="O150" s="2">
        <f>IF(LEN(D150)=2,LOOKUP(D150,Kanton!$A$2:$A$22,Kanton!$B$2:$B$22),"")</f>
        <v>39</v>
      </c>
      <c r="P150" s="2" t="str">
        <f t="shared" si="9"/>
        <v/>
      </c>
      <c r="Q150" s="2" t="str">
        <f t="shared" si="10"/>
        <v>e</v>
      </c>
      <c r="R150" s="2" t="str">
        <f t="shared" si="11"/>
        <v>SELECT Suchname = 'Gemeinnützige Gesellschaft, kantonale Organisation', KorrekteBezeichnung = 'Gemeinnützige Gesellschaft, kantonale Organisation', Taetigkeitsgebiet = '39', InternExtern = 'e', BemerkungenDe = 'Kantonal unterschiedliche Leistungen, zum Teil sogar nach Bezirk', BemerkungenFr = '', BemerkungenIt = '', IBAN = '', KontoNr = '', VertragNr = '', Clearing = '' UNION ALL</v>
      </c>
      <c r="S150" s="2" t="s">
        <v>945</v>
      </c>
    </row>
    <row r="151" spans="1:19" s="2" customFormat="1" ht="51">
      <c r="A151" s="5" t="s">
        <v>561</v>
      </c>
      <c r="B151" s="3" t="s">
        <v>562</v>
      </c>
      <c r="C151" s="3" t="s">
        <v>191</v>
      </c>
      <c r="D151" s="3" t="s">
        <v>1</v>
      </c>
      <c r="E151" s="6" t="s">
        <v>70</v>
      </c>
      <c r="F151" s="3"/>
      <c r="G151" s="3" t="s">
        <v>718</v>
      </c>
      <c r="H151" s="3"/>
      <c r="I151" s="3"/>
      <c r="N151" s="2" t="str">
        <f t="shared" si="8"/>
        <v/>
      </c>
      <c r="O151" s="2">
        <f>IF(LEN(D151)=2,LOOKUP(D151,Kanton!$A$2:$A$22,Kanton!$B$2:$B$22),"")</f>
        <v>39</v>
      </c>
      <c r="P151" s="2" t="str">
        <f t="shared" si="9"/>
        <v/>
      </c>
      <c r="Q151" s="2" t="str">
        <f t="shared" si="10"/>
        <v>e</v>
      </c>
      <c r="R151" s="2" t="str">
        <f t="shared" si="11"/>
        <v>SELECT Suchname = 'Gemeinnützige Gesellschaft, Schweizerische', KorrekteBezeichnung = 'Schweizerische Gemeinnützige Gesellschaft', Taetigkeitsgebiet = '39', InternExtern = 'e', BemerkungenDe = 'Alle Behinderungen. Diverse Fonds/Stiftungen. Nur für EL- oder Sozialhilfebezüger/innen. Da sonst zur Bedingung gestellt wird, dass Gemeinde/Kanton einen Steuererlass gewährt, bevor das bewilligte Gesuch ausbezahlt wird.', BemerkungenFr = '', BemerkungenIt = '', IBAN = '', KontoNr = '', VertragNr = '', Clearing = '' UNION ALL</v>
      </c>
      <c r="S151" s="2" t="s">
        <v>946</v>
      </c>
    </row>
    <row r="152" spans="1:19" s="14" customFormat="1" ht="51">
      <c r="A152" s="24" t="s">
        <v>640</v>
      </c>
      <c r="B152" s="5" t="s">
        <v>544</v>
      </c>
      <c r="C152" s="5" t="s">
        <v>529</v>
      </c>
      <c r="D152" s="5" t="s">
        <v>639</v>
      </c>
      <c r="E152" s="25" t="s">
        <v>70</v>
      </c>
      <c r="F152" s="5"/>
      <c r="G152" s="5"/>
      <c r="H152" s="5" t="s">
        <v>793</v>
      </c>
      <c r="I152" s="5"/>
      <c r="N152" s="2" t="str">
        <f t="shared" si="8"/>
        <v/>
      </c>
      <c r="O152" s="2" t="s">
        <v>1081</v>
      </c>
      <c r="P152" s="2" t="str">
        <f t="shared" si="9"/>
        <v/>
      </c>
      <c r="Q152" s="2" t="str">
        <f t="shared" si="10"/>
        <v>e</v>
      </c>
      <c r="R152" s="2" t="str">
        <f t="shared" si="11"/>
        <v>SELECT Suchname = 'Gialdini, fondation, Giovanni et Mariora', KorrekteBezeichnung = 'Fondation Giovanni et Mariora Gialdini', Taetigkeitsgebiet = '61,28,66,64,18', InternExtern = 'e', BemerkungenDe = '', BemerkungenFr = 'Octroi de subsides, de secours, de dons ou de prêts sans intérêts en faveur d''aveugles, d''enfants jusqu''à 20 ans, de vieillards, de personnes infirmes, malades, délaissées ou indigentes.uniquement pour frais en Suisse', BemerkungenIt = '', IBAN = '', KontoNr = '', VertragNr = '', Clearing = '' UNION ALL</v>
      </c>
      <c r="S152" s="14" t="s">
        <v>1105</v>
      </c>
    </row>
    <row r="153" spans="1:19" s="14" customFormat="1" ht="38.25">
      <c r="A153" s="13" t="s">
        <v>641</v>
      </c>
      <c r="B153" s="13" t="s">
        <v>553</v>
      </c>
      <c r="C153" s="13" t="s">
        <v>38</v>
      </c>
      <c r="D153" s="13" t="s">
        <v>38</v>
      </c>
      <c r="E153" s="21" t="s">
        <v>70</v>
      </c>
      <c r="F153" s="13"/>
      <c r="G153" s="13"/>
      <c r="H153" s="17" t="s">
        <v>794</v>
      </c>
      <c r="I153" s="17"/>
      <c r="N153" s="2" t="str">
        <f t="shared" si="8"/>
        <v/>
      </c>
      <c r="O153" s="2">
        <f>IF(LEN(D153)=2,LOOKUP(D153,Kanton!$A$2:$A$22,Kanton!$B$2:$B$22),"")</f>
        <v>28</v>
      </c>
      <c r="P153" s="2" t="str">
        <f t="shared" si="9"/>
        <v/>
      </c>
      <c r="Q153" s="2" t="str">
        <f t="shared" si="10"/>
        <v>e</v>
      </c>
      <c r="R153" s="2" t="str">
        <f t="shared" si="11"/>
        <v>SELECT Suchname = 'Girod, fondation, Dr. Renée', KorrekteBezeichnung = 'Fondation Dr Renée Girod', Taetigkeitsgebiet = '28', InternExtern = 'e', BemerkungenDe = '', BemerkungenFr = 'Femmes vivant seules ou avec des ascendants ou descendants à leur charge et ne disposant que d''un revenu modeste. Dans l''ordre de préférence : genevoises, confédérées, étrangères', BemerkungenIt = '', IBAN = '', KontoNr = '', VertragNr = '', Clearing = '' UNION ALL</v>
      </c>
      <c r="S153" s="14" t="s">
        <v>947</v>
      </c>
    </row>
    <row r="154" spans="1:19" s="2" customFormat="1" ht="12.75">
      <c r="A154" s="5" t="s">
        <v>16</v>
      </c>
      <c r="B154" s="5" t="s">
        <v>16</v>
      </c>
      <c r="C154" s="3" t="s">
        <v>191</v>
      </c>
      <c r="D154" s="3" t="s">
        <v>1</v>
      </c>
      <c r="E154" s="6" t="s">
        <v>70</v>
      </c>
      <c r="F154" s="3"/>
      <c r="G154" s="3" t="s">
        <v>18</v>
      </c>
      <c r="H154" s="3"/>
      <c r="I154" s="3"/>
      <c r="N154" s="2" t="str">
        <f t="shared" si="8"/>
        <v/>
      </c>
      <c r="O154" s="2">
        <f>IF(LEN(D154)=2,LOOKUP(D154,Kanton!$A$2:$A$22,Kanton!$B$2:$B$22),"")</f>
        <v>39</v>
      </c>
      <c r="P154" s="2" t="str">
        <f t="shared" si="9"/>
        <v/>
      </c>
      <c r="Q154" s="2" t="str">
        <f t="shared" si="10"/>
        <v>e</v>
      </c>
      <c r="R154" s="2" t="str">
        <f t="shared" si="11"/>
        <v>SELECT Suchname = 'Glückskette', KorrekteBezeichnung = 'Glückskette', Taetigkeitsgebiet = '39', InternExtern = 'e', BemerkungenDe = 'Alle Behinderungen. Pro Person max. Fr. 600.-', BemerkungenFr = '', BemerkungenIt = '', IBAN = '', KontoNr = '', VertragNr = '', Clearing = '' UNION ALL</v>
      </c>
      <c r="S154" s="2" t="s">
        <v>948</v>
      </c>
    </row>
    <row r="155" spans="1:19" s="2" customFormat="1" ht="38.25">
      <c r="A155" s="24" t="s">
        <v>719</v>
      </c>
      <c r="B155" s="3" t="s">
        <v>174</v>
      </c>
      <c r="C155" s="3" t="s">
        <v>3</v>
      </c>
      <c r="D155" s="3" t="s">
        <v>3</v>
      </c>
      <c r="E155" s="6" t="s">
        <v>70</v>
      </c>
      <c r="F155" s="3">
        <v>161</v>
      </c>
      <c r="G155" s="3" t="s">
        <v>175</v>
      </c>
      <c r="H155" s="3"/>
      <c r="I155" s="3"/>
      <c r="N155" s="2" t="str">
        <f t="shared" si="8"/>
        <v/>
      </c>
      <c r="O155" s="2">
        <f>IF(LEN(D155)=2,LOOKUP(D155,Kanton!$A$2:$A$22,Kanton!$B$2:$B$22),"")</f>
        <v>10</v>
      </c>
      <c r="P155" s="2" t="str">
        <f t="shared" si="9"/>
        <v/>
      </c>
      <c r="Q155" s="2" t="str">
        <f t="shared" si="10"/>
        <v>e</v>
      </c>
      <c r="R155" s="2" t="str">
        <f t="shared" si="11"/>
        <v>SELECT Suchname = 'Gotthelfverein, Ämter Aarberg und Erlach', KorrekteBezeichnung = 'Gotthelfverein und Verein für Familienschutz der Ämter Aarberg und Erlach und angrenzenden Gemeinden', Taetigkeitsgebiet = '10', InternExtern = 'e', BemerkungenDe = 'Kinder, Jugendliche, Familien, welche sich in einem finanziellen Engpass befinden', BemerkungenFr = '', BemerkungenIt = '', IBAN = '', KontoNr = '', VertragNr = '', Clearing = '' UNION ALL</v>
      </c>
      <c r="S155" s="2" t="s">
        <v>949</v>
      </c>
    </row>
    <row r="156" spans="1:19" s="14" customFormat="1" ht="12.75">
      <c r="A156" s="12" t="s">
        <v>408</v>
      </c>
      <c r="B156" s="12" t="s">
        <v>408</v>
      </c>
      <c r="C156" s="12" t="s">
        <v>32</v>
      </c>
      <c r="D156" s="12" t="s">
        <v>32</v>
      </c>
      <c r="E156" s="20" t="s">
        <v>70</v>
      </c>
      <c r="F156" s="12"/>
      <c r="G156" s="12" t="s">
        <v>409</v>
      </c>
      <c r="H156" s="12"/>
      <c r="I156" s="12"/>
      <c r="N156" s="2" t="str">
        <f t="shared" si="8"/>
        <v/>
      </c>
      <c r="O156" s="2">
        <f>IF(LEN(D156)=2,LOOKUP(D156,Kanton!$A$2:$A$22,Kanton!$B$2:$B$22),"")</f>
        <v>59</v>
      </c>
      <c r="P156" s="2" t="str">
        <f t="shared" si="9"/>
        <v/>
      </c>
      <c r="Q156" s="2" t="str">
        <f t="shared" si="10"/>
        <v>e</v>
      </c>
      <c r="R156" s="2" t="str">
        <f t="shared" si="11"/>
        <v>SELECT Suchname = 'Graber-Brack Stiftung', KorrekteBezeichnung = 'Graber-Brack Stiftung', Taetigkeitsgebiet = '59', InternExtern = 'e', BemerkungenDe = 'Soziale Stiftung nur für Bezirk Aarau', BemerkungenFr = '', BemerkungenIt = '', IBAN = '', KontoNr = '', VertragNr = '', Clearing = '' UNION ALL</v>
      </c>
      <c r="S156" s="14" t="s">
        <v>950</v>
      </c>
    </row>
    <row r="157" spans="1:19" s="14" customFormat="1" ht="25.5">
      <c r="A157" s="24" t="s">
        <v>532</v>
      </c>
      <c r="B157" s="5" t="s">
        <v>530</v>
      </c>
      <c r="C157" s="5" t="s">
        <v>529</v>
      </c>
      <c r="D157" s="5" t="s">
        <v>36</v>
      </c>
      <c r="E157" s="25" t="s">
        <v>70</v>
      </c>
      <c r="F157" s="5"/>
      <c r="G157" s="5" t="s">
        <v>531</v>
      </c>
      <c r="H157" s="5"/>
      <c r="I157" s="5"/>
      <c r="N157" s="2" t="str">
        <f t="shared" si="8"/>
        <v/>
      </c>
      <c r="O157" s="2">
        <f>IF(LEN(D157)=2,LOOKUP(D157,Kanton!$A$2:$A$22,Kanton!$B$2:$B$22),"")</f>
        <v>61</v>
      </c>
      <c r="P157" s="2" t="str">
        <f t="shared" si="9"/>
        <v/>
      </c>
      <c r="Q157" s="2" t="str">
        <f t="shared" si="10"/>
        <v>e</v>
      </c>
      <c r="R157" s="2" t="str">
        <f t="shared" si="11"/>
        <v>SELECT Suchname = 'Gschwend-Fonds, Norbert', KorrekteBezeichnung = 'Nobert Gschwend-Fonds', Taetigkeitsgebiet = '61', InternExtern = 'e', BemerkungenDe = 'für Rheumapatienten Hilfsmittel, ergotherapeutische Massnahmen, Therapien, Erholungsurlaub, Transporthilfe', BemerkungenFr = '', BemerkungenIt = '', IBAN = '', KontoNr = '', VertragNr = '', Clearing = '' UNION ALL</v>
      </c>
      <c r="S157" s="14" t="s">
        <v>951</v>
      </c>
    </row>
    <row r="158" spans="1:19" s="2" customFormat="1" ht="25.5">
      <c r="A158" s="16" t="s">
        <v>642</v>
      </c>
      <c r="B158" s="12" t="s">
        <v>176</v>
      </c>
      <c r="C158" s="12" t="s">
        <v>3</v>
      </c>
      <c r="D158" s="12" t="s">
        <v>3</v>
      </c>
      <c r="E158" s="20" t="s">
        <v>70</v>
      </c>
      <c r="F158" s="12"/>
      <c r="G158" s="16" t="s">
        <v>455</v>
      </c>
      <c r="H158" s="3"/>
      <c r="I158" s="3"/>
      <c r="N158" s="2" t="str">
        <f t="shared" si="8"/>
        <v/>
      </c>
      <c r="O158" s="2">
        <f>IF(LEN(D158)=2,LOOKUP(D158,Kanton!$A$2:$A$22,Kanton!$B$2:$B$22),"")</f>
        <v>10</v>
      </c>
      <c r="P158" s="2" t="str">
        <f t="shared" si="9"/>
        <v/>
      </c>
      <c r="Q158" s="2" t="str">
        <f t="shared" si="10"/>
        <v>e</v>
      </c>
      <c r="R158" s="2" t="str">
        <f t="shared" si="11"/>
        <v>SELECT Suchname = 'Gürtler-Stiftung, Emil und Beatrice, Schnyder von Wartensee', KorrekteBezeichnung = 'Emil und Beatrice Gürtler-Schnyder von Wartensee Stiftung', Taetigkeitsgebiet = '10', InternExtern = 'e', BemerkungenDe = 'Einreichen via KGS Bern (Antrag KGL). Alle Behinderungen, ohne Alterseinschränkung', BemerkungenFr = '', BemerkungenIt = '', IBAN = '', KontoNr = '', VertragNr = '', Clearing = '' UNION ALL</v>
      </c>
      <c r="S158" s="2" t="s">
        <v>952</v>
      </c>
    </row>
    <row r="159" spans="1:19" s="2" customFormat="1" ht="12.75">
      <c r="A159" s="5" t="s">
        <v>17</v>
      </c>
      <c r="B159" s="5" t="s">
        <v>17</v>
      </c>
      <c r="C159" s="3" t="s">
        <v>191</v>
      </c>
      <c r="D159" s="3" t="s">
        <v>1</v>
      </c>
      <c r="E159" s="6" t="s">
        <v>70</v>
      </c>
      <c r="F159" s="3"/>
      <c r="G159" s="3" t="s">
        <v>110</v>
      </c>
      <c r="H159" s="3"/>
      <c r="I159" s="3"/>
      <c r="N159" s="2" t="str">
        <f t="shared" si="8"/>
        <v/>
      </c>
      <c r="O159" s="2">
        <f>IF(LEN(D159)=2,LOOKUP(D159,Kanton!$A$2:$A$22,Kanton!$B$2:$B$22),"")</f>
        <v>39</v>
      </c>
      <c r="P159" s="2" t="str">
        <f t="shared" si="9"/>
        <v/>
      </c>
      <c r="Q159" s="2" t="str">
        <f t="shared" si="10"/>
        <v>e</v>
      </c>
      <c r="R159" s="2" t="str">
        <f t="shared" si="11"/>
        <v>SELECT Suchname = 'Hatt Bucher Stiftung', KorrekteBezeichnung = 'Hatt Bucher Stiftung', Taetigkeitsgebiet = '39', InternExtern = 'e', BemerkungenDe = 'Senioren ab 60 Jahren', BemerkungenFr = '', BemerkungenIt = '', IBAN = '', KontoNr = '', VertragNr = '', Clearing = '' UNION ALL</v>
      </c>
      <c r="S159" s="2" t="s">
        <v>953</v>
      </c>
    </row>
    <row r="160" spans="1:19" s="14" customFormat="1" ht="25.5">
      <c r="A160" s="12" t="s">
        <v>631</v>
      </c>
      <c r="B160" s="12" t="s">
        <v>332</v>
      </c>
      <c r="C160" s="12" t="s">
        <v>42</v>
      </c>
      <c r="D160" s="12" t="s">
        <v>1</v>
      </c>
      <c r="E160" s="20" t="s">
        <v>70</v>
      </c>
      <c r="F160" s="12"/>
      <c r="G160" s="12" t="s">
        <v>373</v>
      </c>
      <c r="H160" s="12"/>
      <c r="I160" s="12"/>
      <c r="N160" s="2" t="str">
        <f t="shared" si="8"/>
        <v/>
      </c>
      <c r="O160" s="2">
        <f>IF(LEN(D160)=2,LOOKUP(D160,Kanton!$A$2:$A$22,Kanton!$B$2:$B$22),"")</f>
        <v>39</v>
      </c>
      <c r="P160" s="2" t="str">
        <f t="shared" si="9"/>
        <v/>
      </c>
      <c r="Q160" s="2" t="str">
        <f t="shared" si="10"/>
        <v>e</v>
      </c>
      <c r="R160" s="2" t="str">
        <f t="shared" si="11"/>
        <v>SELECT Suchname = 'Häuptli Stiftung, Fanny', KorrekteBezeichnung = 'Fanny Häuptli Stiftung', Taetigkeitsgebiet = '39', InternExtern = 'e', BemerkungenDe = 'Auszahlungen an Unbemittelte für Gesundheitskuren, welche nicht von der Krankenkasse übernommen werden.', BemerkungenFr = '', BemerkungenIt = '', IBAN = '', KontoNr = '', VertragNr = '', Clearing = '' UNION ALL</v>
      </c>
      <c r="S160" s="14" t="s">
        <v>954</v>
      </c>
    </row>
    <row r="161" spans="1:19" s="14" customFormat="1" ht="38.25">
      <c r="A161" s="12" t="s">
        <v>620</v>
      </c>
      <c r="B161" s="12" t="s">
        <v>325</v>
      </c>
      <c r="C161" s="12" t="s">
        <v>42</v>
      </c>
      <c r="D161" s="12" t="s">
        <v>42</v>
      </c>
      <c r="E161" s="20" t="s">
        <v>70</v>
      </c>
      <c r="F161" s="12"/>
      <c r="G161" s="12" t="s">
        <v>326</v>
      </c>
      <c r="H161" s="12"/>
      <c r="I161" s="12"/>
      <c r="N161" s="2" t="str">
        <f t="shared" si="8"/>
        <v/>
      </c>
      <c r="O161" s="2">
        <f>IF(LEN(D161)=2,LOOKUP(D161,Kanton!$A$2:$A$22,Kanton!$B$2:$B$22),"")</f>
        <v>63</v>
      </c>
      <c r="P161" s="2" t="str">
        <f t="shared" si="9"/>
        <v/>
      </c>
      <c r="Q161" s="2" t="str">
        <f t="shared" si="10"/>
        <v>e</v>
      </c>
      <c r="R161" s="2" t="str">
        <f t="shared" si="11"/>
        <v>SELECT Suchname = 'Heimgartner-Stiftung, Christian', KorrekteBezeichnung = 'Christian Heimgartner-Stiftung', Taetigkeitsgebiet = '63', InternExtern = 'e', BemerkungenDe = 'Unterstützung von Jugendlichen in Ausbildung aus bedürftigen Familien bis zur Vollendung ihrer beruflichen Ausbildung (Erstausbildung)', BemerkungenFr = '', BemerkungenIt = '', IBAN = '', KontoNr = '', VertragNr = '', Clearing = '' UNION ALL</v>
      </c>
      <c r="S161" s="14" t="s">
        <v>955</v>
      </c>
    </row>
    <row r="162" spans="1:19" s="2" customFormat="1" ht="25.5">
      <c r="A162" s="5" t="s">
        <v>111</v>
      </c>
      <c r="B162" s="5" t="s">
        <v>111</v>
      </c>
      <c r="C162" s="3" t="s">
        <v>191</v>
      </c>
      <c r="D162" s="3" t="s">
        <v>1</v>
      </c>
      <c r="E162" s="6" t="s">
        <v>70</v>
      </c>
      <c r="F162" s="3"/>
      <c r="G162" s="3" t="s">
        <v>795</v>
      </c>
      <c r="H162" s="3"/>
      <c r="I162" s="3"/>
      <c r="N162" s="2" t="str">
        <f t="shared" si="8"/>
        <v/>
      </c>
      <c r="O162" s="2">
        <f>IF(LEN(D162)=2,LOOKUP(D162,Kanton!$A$2:$A$22,Kanton!$B$2:$B$22),"")</f>
        <v>39</v>
      </c>
      <c r="P162" s="2" t="str">
        <f t="shared" si="9"/>
        <v/>
      </c>
      <c r="Q162" s="2" t="str">
        <f t="shared" si="10"/>
        <v>e</v>
      </c>
      <c r="R162" s="2" t="str">
        <f t="shared" si="11"/>
        <v>SELECT Suchname = 'Helfer und Schlüter-Stiftung', KorrekteBezeichnung = 'Helfer und Schlüter-Stiftung', Taetigkeitsgebiet = '39', InternExtern = 'e', BemerkungenDe = 'Körperbehinderte, insbesondere MS und neurologische Krankheiten. Max. Fr. 5''000.-, bei MS bis 8''000.-', BemerkungenFr = '', BemerkungenIt = '', IBAN = '', KontoNr = '', VertragNr = '', Clearing = '' UNION ALL</v>
      </c>
      <c r="S162" s="2" t="s">
        <v>956</v>
      </c>
    </row>
    <row r="163" spans="1:19" s="14" customFormat="1" ht="12.75">
      <c r="A163" s="12" t="s">
        <v>497</v>
      </c>
      <c r="B163" s="12" t="s">
        <v>643</v>
      </c>
      <c r="C163" s="12" t="s">
        <v>432</v>
      </c>
      <c r="D163" s="12" t="s">
        <v>432</v>
      </c>
      <c r="E163" s="20" t="s">
        <v>70</v>
      </c>
      <c r="F163" s="12"/>
      <c r="G163" s="12"/>
      <c r="H163" s="12"/>
      <c r="I163" s="12"/>
      <c r="N163" s="2" t="str">
        <f t="shared" si="8"/>
        <v/>
      </c>
      <c r="O163" s="2">
        <f>IF(LEN(D163)=2,LOOKUP(D163,Kanton!$A$2:$A$22,Kanton!$B$2:$B$22),"")</f>
        <v>60</v>
      </c>
      <c r="P163" s="2" t="str">
        <f t="shared" si="9"/>
        <v/>
      </c>
      <c r="Q163" s="2" t="str">
        <f t="shared" si="10"/>
        <v>e</v>
      </c>
      <c r="R163" s="2" t="str">
        <f t="shared" si="11"/>
        <v>SELECT Suchname = 'Hertner-Strasser Stiftung, Wilhelm und Jda', KorrekteBezeichnung = 'Wilhelm und Jda Hertner-Strasser Stiftung', Taetigkeitsgebiet = '60', InternExtern = 'e', BemerkungenDe = '', BemerkungenFr = '', BemerkungenIt = '', IBAN = '', KontoNr = '', VertragNr = '', Clearing = '' UNION ALL</v>
      </c>
      <c r="S163" s="14" t="s">
        <v>957</v>
      </c>
    </row>
    <row r="164" spans="1:19" s="14" customFormat="1" ht="12.75">
      <c r="A164" s="12" t="s">
        <v>415</v>
      </c>
      <c r="B164" s="12" t="s">
        <v>415</v>
      </c>
      <c r="C164" s="12" t="s">
        <v>416</v>
      </c>
      <c r="D164" s="12" t="s">
        <v>416</v>
      </c>
      <c r="E164" s="20" t="s">
        <v>70</v>
      </c>
      <c r="F164" s="12"/>
      <c r="G164" s="12" t="s">
        <v>417</v>
      </c>
      <c r="H164" s="12"/>
      <c r="I164" s="12"/>
      <c r="N164" s="2" t="str">
        <f t="shared" si="8"/>
        <v/>
      </c>
      <c r="O164" s="2">
        <f>IF(LEN(D164)=2,LOOKUP(D164,Kanton!$A$2:$A$22,Kanton!$B$2:$B$22),"")</f>
        <v>64</v>
      </c>
      <c r="P164" s="2" t="str">
        <f t="shared" si="9"/>
        <v/>
      </c>
      <c r="Q164" s="2" t="str">
        <f t="shared" si="10"/>
        <v>e</v>
      </c>
      <c r="R164" s="2" t="str">
        <f t="shared" si="11"/>
        <v>SELECT Suchname = 'Herzog-Theler Stiftung', KorrekteBezeichnung = 'Herzog-Theler Stiftung', Taetigkeitsgebiet = '64', InternExtern = 'e', BemerkungenDe = 'Für bedürftige Kinder im Kanton Luzern', BemerkungenFr = '', BemerkungenIt = '', IBAN = '', KontoNr = '', VertragNr = '', Clearing = '' UNION ALL</v>
      </c>
      <c r="S164" s="14" t="s">
        <v>958</v>
      </c>
    </row>
    <row r="165" spans="1:19" s="14" customFormat="1" ht="25.5">
      <c r="A165" s="12" t="s">
        <v>644</v>
      </c>
      <c r="B165" s="12" t="s">
        <v>410</v>
      </c>
      <c r="C165" s="12" t="s">
        <v>32</v>
      </c>
      <c r="D165" s="12" t="s">
        <v>32</v>
      </c>
      <c r="E165" s="20" t="s">
        <v>70</v>
      </c>
      <c r="F165" s="12"/>
      <c r="G165" s="12" t="s">
        <v>720</v>
      </c>
      <c r="H165" s="12"/>
      <c r="I165" s="12"/>
      <c r="N165" s="2" t="str">
        <f t="shared" si="8"/>
        <v/>
      </c>
      <c r="O165" s="2">
        <f>IF(LEN(D165)=2,LOOKUP(D165,Kanton!$A$2:$A$22,Kanton!$B$2:$B$22),"")</f>
        <v>59</v>
      </c>
      <c r="P165" s="2" t="str">
        <f t="shared" si="9"/>
        <v/>
      </c>
      <c r="Q165" s="2" t="str">
        <f t="shared" si="10"/>
        <v>e</v>
      </c>
      <c r="R165" s="2" t="str">
        <f t="shared" si="11"/>
        <v>SELECT Suchname = 'Hilfe für Mutter und Kind, Stiftung', KorrekteBezeichnung = 'Stiftung "Hilfe für Mutter und Kind"', Taetigkeitsgebiet = '59', InternExtern = 'e', BemerkungenDe = 'Unterstützung von Familien, Müttern oder Vätern und ihrer Kinder in Notsituatonen.', BemerkungenFr = '', BemerkungenIt = '', IBAN = '', KontoNr = '', VertragNr = '', Clearing = '' UNION ALL</v>
      </c>
      <c r="S165" s="14" t="s">
        <v>959</v>
      </c>
    </row>
    <row r="166" spans="1:19" s="2" customFormat="1" ht="25.5">
      <c r="A166" s="16" t="s">
        <v>449</v>
      </c>
      <c r="B166" s="12" t="s">
        <v>450</v>
      </c>
      <c r="C166" s="12" t="s">
        <v>3</v>
      </c>
      <c r="D166" s="12" t="s">
        <v>3</v>
      </c>
      <c r="E166" s="20" t="s">
        <v>70</v>
      </c>
      <c r="F166" s="12"/>
      <c r="G166" s="16" t="s">
        <v>169</v>
      </c>
      <c r="H166" s="3"/>
      <c r="I166" s="3"/>
      <c r="N166" s="2" t="str">
        <f t="shared" si="8"/>
        <v/>
      </c>
      <c r="O166" s="2">
        <f>IF(LEN(D166)=2,LOOKUP(D166,Kanton!$A$2:$A$22,Kanton!$B$2:$B$22),"")</f>
        <v>10</v>
      </c>
      <c r="P166" s="2" t="str">
        <f t="shared" si="9"/>
        <v/>
      </c>
      <c r="Q166" s="2" t="str">
        <f t="shared" si="10"/>
        <v>e</v>
      </c>
      <c r="R166" s="2" t="str">
        <f t="shared" si="11"/>
        <v>SELECT Suchname = 'Hilfsbund, Bernischer', KorrekteBezeichnung = 'Bernischer Hilfsbund zur Bekämpfung der extrathorakalen Tuberkulose', Taetigkeitsgebiet = '10', InternExtern = 'e', BemerkungenDe = 'Finanzielle Hilfe bei Tuberkulose und anderen langdauerenden Krankheiten mit Ausnahme der Lungenleiden.', BemerkungenFr = '', BemerkungenIt = '', IBAN = '', KontoNr = '', VertragNr = '', Clearing = '' UNION ALL</v>
      </c>
      <c r="S166" s="2" t="s">
        <v>960</v>
      </c>
    </row>
    <row r="167" spans="1:19" s="14" customFormat="1" ht="12.75">
      <c r="A167" s="12" t="s">
        <v>339</v>
      </c>
      <c r="B167" s="12" t="s">
        <v>339</v>
      </c>
      <c r="C167" s="12" t="s">
        <v>42</v>
      </c>
      <c r="D167" s="12" t="s">
        <v>42</v>
      </c>
      <c r="E167" s="20" t="s">
        <v>70</v>
      </c>
      <c r="F167" s="12"/>
      <c r="G167" s="12" t="s">
        <v>340</v>
      </c>
      <c r="H167" s="12"/>
      <c r="I167" s="12"/>
      <c r="N167" s="2" t="str">
        <f t="shared" si="8"/>
        <v/>
      </c>
      <c r="O167" s="2">
        <f>IF(LEN(D167)=2,LOOKUP(D167,Kanton!$A$2:$A$22,Kanton!$B$2:$B$22),"")</f>
        <v>63</v>
      </c>
      <c r="P167" s="2" t="str">
        <f t="shared" si="9"/>
        <v/>
      </c>
      <c r="Q167" s="2" t="str">
        <f t="shared" si="10"/>
        <v>e</v>
      </c>
      <c r="R167" s="2" t="str">
        <f t="shared" si="11"/>
        <v>SELECT Suchname = 'Hilfsverein für psychisch kranke Menschen', KorrekteBezeichnung = 'Hilfsverein für psychisch kranke Menschen', Taetigkeitsgebiet = '63', InternExtern = 'e', BemerkungenDe = 'Nur für psychisch Kranke', BemerkungenFr = '', BemerkungenIt = '', IBAN = '', KontoNr = '', VertragNr = '', Clearing = '' UNION ALL</v>
      </c>
      <c r="S167" s="14" t="s">
        <v>961</v>
      </c>
    </row>
    <row r="168" spans="1:19" s="2" customFormat="1" ht="38.25">
      <c r="A168" s="24" t="s">
        <v>646</v>
      </c>
      <c r="B168" s="3" t="s">
        <v>645</v>
      </c>
      <c r="C168" s="3" t="s">
        <v>3</v>
      </c>
      <c r="D168" s="3" t="s">
        <v>177</v>
      </c>
      <c r="E168" s="6" t="s">
        <v>70</v>
      </c>
      <c r="F168" s="3" t="s">
        <v>435</v>
      </c>
      <c r="G168" s="3" t="s">
        <v>721</v>
      </c>
      <c r="H168" s="3"/>
      <c r="I168" s="3"/>
      <c r="N168" s="2" t="str">
        <f t="shared" si="8"/>
        <v/>
      </c>
      <c r="O168" s="2" t="s">
        <v>1083</v>
      </c>
      <c r="P168" s="2" t="str">
        <f t="shared" si="9"/>
        <v/>
      </c>
      <c r="Q168" s="2" t="str">
        <f t="shared" si="10"/>
        <v>e</v>
      </c>
      <c r="R168" s="2" t="str">
        <f t="shared" si="11"/>
        <v>SELECT Suchname = 'Hören &amp; Verstehen, Stiftung, pro audito', KorrekteBezeichnung = 'Stiftung Hören und Verstehen, pro audito', Taetigkeitsgebiet = '10,68,59', InternExtern = 'e', BemerkungenDe = 'Für Schwerhörige und Spätertaubte. Beiträge an Hörgeräte und Weiterbildung. Ebenfalls an Massnahmen zur Hebung der Versorgungsqualität Schwerhöriger mit Hörgeräten.', BemerkungenFr = '', BemerkungenIt = '', IBAN = '', KontoNr = '', VertragNr = '', Clearing = '' UNION ALL</v>
      </c>
      <c r="S168" s="2" t="s">
        <v>1106</v>
      </c>
    </row>
    <row r="169" spans="1:19" s="14" customFormat="1" ht="12.75">
      <c r="A169" s="12" t="s">
        <v>722</v>
      </c>
      <c r="B169" s="12" t="s">
        <v>516</v>
      </c>
      <c r="C169" s="12" t="s">
        <v>432</v>
      </c>
      <c r="D169" s="12" t="s">
        <v>432</v>
      </c>
      <c r="E169" s="20" t="s">
        <v>70</v>
      </c>
      <c r="F169" s="12"/>
      <c r="G169" s="12"/>
      <c r="H169" s="12"/>
      <c r="I169" s="12"/>
      <c r="N169" s="2" t="str">
        <f t="shared" si="8"/>
        <v/>
      </c>
      <c r="O169" s="2">
        <f>IF(LEN(D169)=2,LOOKUP(D169,Kanton!$A$2:$A$22,Kanton!$B$2:$B$22),"")</f>
        <v>60</v>
      </c>
      <c r="P169" s="2" t="str">
        <f t="shared" si="9"/>
        <v/>
      </c>
      <c r="Q169" s="2" t="str">
        <f t="shared" si="10"/>
        <v>e</v>
      </c>
      <c r="R169" s="2" t="str">
        <f t="shared" si="11"/>
        <v>SELECT Suchname = 'Horizonte Stiftung, Basel', KorrekteBezeichnung = 'Stiftung Horizonte, Basel', Taetigkeitsgebiet = '60', InternExtern = 'e', BemerkungenDe = '', BemerkungenFr = '', BemerkungenIt = '', IBAN = '', KontoNr = '', VertragNr = '', Clearing = '' UNION ALL</v>
      </c>
      <c r="S169" s="14" t="s">
        <v>962</v>
      </c>
    </row>
    <row r="170" spans="1:19" s="14" customFormat="1" ht="25.5">
      <c r="A170" s="12" t="s">
        <v>569</v>
      </c>
      <c r="B170" s="12" t="s">
        <v>569</v>
      </c>
      <c r="C170" s="12" t="s">
        <v>68</v>
      </c>
      <c r="D170" s="12" t="s">
        <v>68</v>
      </c>
      <c r="E170" s="20" t="s">
        <v>70</v>
      </c>
      <c r="F170" s="12"/>
      <c r="G170" s="12" t="s">
        <v>570</v>
      </c>
      <c r="H170" s="12"/>
      <c r="I170" s="12"/>
      <c r="N170" s="2" t="str">
        <f t="shared" si="8"/>
        <v/>
      </c>
      <c r="O170" s="2">
        <f>IF(LEN(D170)=2,LOOKUP(D170,Kanton!$A$2:$A$22,Kanton!$B$2:$B$22),"")</f>
        <v>19</v>
      </c>
      <c r="P170" s="2" t="str">
        <f t="shared" si="9"/>
        <v/>
      </c>
      <c r="Q170" s="2" t="str">
        <f t="shared" si="10"/>
        <v>e</v>
      </c>
      <c r="R170" s="2" t="str">
        <f t="shared" si="11"/>
        <v>SELECT Suchname = 'Huber-Graf und Billeter-Graf-Stiftung', KorrekteBezeichnung = 'Huber-Graf und Billeter-Graf-Stiftung', Taetigkeitsgebiet = '19', InternExtern = 'e', BemerkungenDe = 'Fürsorge für blinde, taubstumme, behinderte und gebrechliche Personen mit Wohnsitz im Kt. Zürich', BemerkungenFr = '', BemerkungenIt = '', IBAN = '', KontoNr = '', VertragNr = '', Clearing = '' UNION ALL</v>
      </c>
      <c r="S170" s="14" t="s">
        <v>963</v>
      </c>
    </row>
    <row r="171" spans="1:19" s="14" customFormat="1" ht="25.5">
      <c r="A171" s="12" t="s">
        <v>571</v>
      </c>
      <c r="B171" s="12" t="s">
        <v>571</v>
      </c>
      <c r="C171" s="12" t="s">
        <v>68</v>
      </c>
      <c r="D171" s="12" t="s">
        <v>68</v>
      </c>
      <c r="E171" s="20" t="s">
        <v>70</v>
      </c>
      <c r="F171" s="12"/>
      <c r="G171" s="12" t="s">
        <v>572</v>
      </c>
      <c r="H171" s="12"/>
      <c r="I171" s="12"/>
      <c r="N171" s="2" t="str">
        <f t="shared" si="8"/>
        <v/>
      </c>
      <c r="O171" s="2">
        <f>IF(LEN(D171)=2,LOOKUP(D171,Kanton!$A$2:$A$22,Kanton!$B$2:$B$22),"")</f>
        <v>19</v>
      </c>
      <c r="P171" s="2" t="str">
        <f t="shared" si="9"/>
        <v/>
      </c>
      <c r="Q171" s="2" t="str">
        <f t="shared" si="10"/>
        <v>e</v>
      </c>
      <c r="R171" s="2" t="str">
        <f t="shared" si="11"/>
        <v>SELECT Suchname = 'Hülfsgesellschaft in Zürich', KorrekteBezeichnung = 'Hülfsgesellschaft in Zürich', Taetigkeitsgebiet = '19', InternExtern = 'e', BemerkungenDe = 'In Notlage Geratene mit Wohnsitz im Kanton Zürich ohne Bezirk Winterthur', BemerkungenFr = '', BemerkungenIt = '', IBAN = '', KontoNr = '', VertragNr = '', Clearing = '' UNION ALL</v>
      </c>
      <c r="S171" s="14" t="s">
        <v>964</v>
      </c>
    </row>
    <row r="172" spans="1:19" s="14" customFormat="1" ht="25.5">
      <c r="A172" s="12" t="s">
        <v>647</v>
      </c>
      <c r="B172" s="12" t="s">
        <v>577</v>
      </c>
      <c r="C172" s="12" t="s">
        <v>68</v>
      </c>
      <c r="D172" s="12" t="s">
        <v>68</v>
      </c>
      <c r="E172" s="20" t="s">
        <v>70</v>
      </c>
      <c r="F172" s="12"/>
      <c r="G172" s="12" t="s">
        <v>723</v>
      </c>
      <c r="H172" s="12"/>
      <c r="I172" s="12"/>
      <c r="N172" s="2" t="str">
        <f t="shared" si="8"/>
        <v/>
      </c>
      <c r="O172" s="2">
        <f>IF(LEN(D172)=2,LOOKUP(D172,Kanton!$A$2:$A$22,Kanton!$B$2:$B$22),"")</f>
        <v>19</v>
      </c>
      <c r="P172" s="2" t="str">
        <f t="shared" si="9"/>
        <v/>
      </c>
      <c r="Q172" s="2" t="str">
        <f t="shared" si="10"/>
        <v>e</v>
      </c>
      <c r="R172" s="2" t="str">
        <f t="shared" si="11"/>
        <v>SELECT Suchname = 'Hülfsgesellschaft Winterthur, Stiftung', KorrekteBezeichnung = 'Stiftung "Hülfsgesellschaft Winterthur"', Taetigkeitsgebiet = '19', InternExtern = 'e', BemerkungenDe = 'Nur Region Winterthur. Unterstützung zur Linderung materieller Not oder zur Förderung der Ausbildung', BemerkungenFr = '', BemerkungenIt = '', IBAN = '', KontoNr = '', VertragNr = '', Clearing = '' UNION ALL</v>
      </c>
      <c r="S172" s="14" t="s">
        <v>965</v>
      </c>
    </row>
    <row r="173" spans="1:19" s="14" customFormat="1" ht="25.5">
      <c r="A173" s="28" t="s">
        <v>724</v>
      </c>
      <c r="B173" s="28" t="s">
        <v>419</v>
      </c>
      <c r="C173" s="12" t="s">
        <v>416</v>
      </c>
      <c r="D173" s="12" t="s">
        <v>1</v>
      </c>
      <c r="E173" s="20" t="s">
        <v>70</v>
      </c>
      <c r="F173" s="12"/>
      <c r="G173" s="12" t="s">
        <v>1076</v>
      </c>
      <c r="H173" s="12"/>
      <c r="I173" s="12"/>
      <c r="N173" s="2" t="str">
        <f t="shared" si="8"/>
        <v/>
      </c>
      <c r="O173" s="2">
        <f>IF(LEN(D173)=2,LOOKUP(D173,Kanton!$A$2:$A$22,Kanton!$B$2:$B$22),"")</f>
        <v>39</v>
      </c>
      <c r="P173" s="2" t="str">
        <f t="shared" si="9"/>
        <v/>
      </c>
      <c r="Q173" s="2" t="str">
        <f t="shared" si="10"/>
        <v>e</v>
      </c>
      <c r="R173" s="2" t="str">
        <f t="shared" si="11"/>
        <v>SELECT Suchname = 'Humanitas Stiftung', KorrekteBezeichnung = 'Stiftung Humanitas', Taetigkeitsgebiet = '39', InternExtern = 'e', BemerkungenDe = 'Beiträge zur Vermeidung von Notfällen. Geschäftsführung: Seehofstrasse 6, 8008 Zürich. Präsidentin: E. Ringier.', BemerkungenFr = '', BemerkungenIt = '', IBAN = '', KontoNr = '', VertragNr = '', Clearing = '' UNION ALL</v>
      </c>
      <c r="S173" s="14" t="s">
        <v>1107</v>
      </c>
    </row>
    <row r="174" spans="1:19" s="14" customFormat="1" ht="51">
      <c r="A174" s="12" t="s">
        <v>376</v>
      </c>
      <c r="B174" s="12" t="s">
        <v>376</v>
      </c>
      <c r="C174" s="12" t="s">
        <v>42</v>
      </c>
      <c r="D174" s="12" t="s">
        <v>1</v>
      </c>
      <c r="E174" s="20" t="s">
        <v>70</v>
      </c>
      <c r="F174" s="12"/>
      <c r="G174" s="12" t="s">
        <v>375</v>
      </c>
      <c r="H174" s="12"/>
      <c r="I174" s="12"/>
      <c r="N174" s="2" t="str">
        <f t="shared" si="8"/>
        <v/>
      </c>
      <c r="O174" s="2">
        <f>IF(LEN(D174)=2,LOOKUP(D174,Kanton!$A$2:$A$22,Kanton!$B$2:$B$22),"")</f>
        <v>39</v>
      </c>
      <c r="P174" s="2" t="str">
        <f t="shared" si="9"/>
        <v/>
      </c>
      <c r="Q174" s="2" t="str">
        <f t="shared" si="10"/>
        <v>e</v>
      </c>
      <c r="R174" s="2" t="str">
        <f t="shared" si="11"/>
        <v>SELECT Suchname = 'Internationale Stiftung der Familie', KorrekteBezeichnung = 'Internationale Stiftung der Familie', Taetigkeitsgebiet = '39', InternExtern = 'e', BemerkungenDe = 'Förderung und Unterstützung von Initiativen zugunsten der Familie. Im Rahmen dieses Zwecks verfolgt die Stiftung verschiedene Tätigkeiten mit dem Ziele, die Ausbildung der Eltern in ihrer Erzieherrolle zu verbessern.', BemerkungenFr = '', BemerkungenIt = '', IBAN = '', KontoNr = '', VertragNr = '', Clearing = '' UNION ALL</v>
      </c>
      <c r="S174" s="14" t="s">
        <v>966</v>
      </c>
    </row>
    <row r="175" spans="1:19" s="14" customFormat="1" ht="25.5">
      <c r="A175" s="12" t="s">
        <v>648</v>
      </c>
      <c r="B175" s="12" t="s">
        <v>648</v>
      </c>
      <c r="C175" s="12" t="s">
        <v>32</v>
      </c>
      <c r="D175" s="12" t="s">
        <v>1</v>
      </c>
      <c r="E175" s="20" t="s">
        <v>70</v>
      </c>
      <c r="F175" s="12"/>
      <c r="G175" s="12" t="s">
        <v>725</v>
      </c>
      <c r="H175" s="12"/>
      <c r="I175" s="12"/>
      <c r="N175" s="2" t="str">
        <f t="shared" si="8"/>
        <v/>
      </c>
      <c r="O175" s="2">
        <f>IF(LEN(D175)=2,LOOKUP(D175,Kanton!$A$2:$A$22,Kanton!$B$2:$B$22),"")</f>
        <v>39</v>
      </c>
      <c r="P175" s="2" t="str">
        <f t="shared" si="9"/>
        <v/>
      </c>
      <c r="Q175" s="2" t="str">
        <f t="shared" si="10"/>
        <v>e</v>
      </c>
      <c r="R175" s="2" t="str">
        <f t="shared" si="11"/>
        <v>SELECT Suchname = 'Ja zum Leben, Regionalstelle', KorrekteBezeichnung = 'Ja zum Leben, Regionalstelle', Taetigkeitsgebiet = '39', InternExtern = 'e', BemerkungenDe = 'finanzielle Unterstützung von Schwangeren oder Müttern v. Neugeborenen', BemerkungenFr = '', BemerkungenIt = '', IBAN = '', KontoNr = '', VertragNr = '', Clearing = '' UNION ALL</v>
      </c>
      <c r="S175" s="14" t="s">
        <v>967</v>
      </c>
    </row>
    <row r="176" spans="1:19" s="2" customFormat="1" ht="12.75">
      <c r="A176" s="24" t="s">
        <v>158</v>
      </c>
      <c r="B176" s="24" t="s">
        <v>158</v>
      </c>
      <c r="C176" s="3" t="s">
        <v>3</v>
      </c>
      <c r="D176" s="3" t="s">
        <v>3</v>
      </c>
      <c r="E176" s="6" t="s">
        <v>70</v>
      </c>
      <c r="F176" s="3"/>
      <c r="G176" s="3" t="s">
        <v>178</v>
      </c>
      <c r="H176" s="3"/>
      <c r="I176" s="3"/>
      <c r="N176" s="2" t="str">
        <f t="shared" si="8"/>
        <v/>
      </c>
      <c r="O176" s="2">
        <f>IF(LEN(D176)=2,LOOKUP(D176,Kanton!$A$2:$A$22,Kanton!$B$2:$B$22),"")</f>
        <v>10</v>
      </c>
      <c r="P176" s="2" t="str">
        <f t="shared" si="9"/>
        <v/>
      </c>
      <c r="Q176" s="2" t="str">
        <f t="shared" si="10"/>
        <v>e</v>
      </c>
      <c r="R176" s="2" t="str">
        <f t="shared" si="11"/>
        <v>SELECT Suchname = 'Jenner-Stiftung Bern', KorrekteBezeichnung = 'Jenner-Stiftung Bern', Taetigkeitsgebiet = '10', InternExtern = 'e', BemerkungenDe = 'Kinder, Krankheit, Behinderung', BemerkungenFr = '', BemerkungenIt = '', IBAN = '', KontoNr = '', VertragNr = '', Clearing = '' UNION ALL</v>
      </c>
      <c r="S176" s="2" t="s">
        <v>968</v>
      </c>
    </row>
    <row r="177" spans="1:19" s="14" customFormat="1" ht="12.75">
      <c r="A177" s="12" t="s">
        <v>498</v>
      </c>
      <c r="B177" s="12" t="s">
        <v>499</v>
      </c>
      <c r="C177" s="12" t="s">
        <v>432</v>
      </c>
      <c r="D177" s="12" t="s">
        <v>500</v>
      </c>
      <c r="E177" s="20" t="s">
        <v>70</v>
      </c>
      <c r="F177" s="12"/>
      <c r="G177" s="12"/>
      <c r="H177" s="12"/>
      <c r="I177" s="12"/>
      <c r="N177" s="2" t="str">
        <f t="shared" si="8"/>
        <v/>
      </c>
      <c r="O177" s="2">
        <v>60</v>
      </c>
      <c r="P177" s="2" t="str">
        <f t="shared" si="9"/>
        <v/>
      </c>
      <c r="Q177" s="2" t="str">
        <f t="shared" si="10"/>
        <v>e</v>
      </c>
      <c r="R177" s="2" t="str">
        <f t="shared" si="11"/>
        <v>SELECT Suchname = 'Jenni-Stiftung, Paul Josef', KorrekteBezeichnung = 'Paul Josef Jenni-Stiftung', Taetigkeitsgebiet = '60', InternExtern = 'e', BemerkungenDe = '', BemerkungenFr = '', BemerkungenIt = '', IBAN = '', KontoNr = '', VertragNr = '', Clearing = '' UNION ALL</v>
      </c>
      <c r="S177" s="14" t="s">
        <v>1108</v>
      </c>
    </row>
    <row r="178" spans="1:19" s="11" customFormat="1" ht="63.75">
      <c r="A178" s="12" t="s">
        <v>783</v>
      </c>
      <c r="B178" s="12" t="s">
        <v>784</v>
      </c>
      <c r="C178" s="12"/>
      <c r="D178" s="12" t="s">
        <v>3</v>
      </c>
      <c r="E178" s="12" t="s">
        <v>70</v>
      </c>
      <c r="F178" s="12"/>
      <c r="G178" s="12" t="s">
        <v>782</v>
      </c>
      <c r="H178" s="10"/>
      <c r="I178" s="10"/>
      <c r="N178" s="2" t="str">
        <f t="shared" si="8"/>
        <v/>
      </c>
      <c r="O178" s="2">
        <f>IF(LEN(D178)=2,LOOKUP(D178,Kanton!$A$2:$A$22,Kanton!$B$2:$B$22),"")</f>
        <v>10</v>
      </c>
      <c r="P178" s="2" t="str">
        <f t="shared" si="9"/>
        <v/>
      </c>
      <c r="Q178" s="2" t="str">
        <f t="shared" si="10"/>
        <v>e</v>
      </c>
      <c r="R178" s="2" t="str">
        <f t="shared" si="11"/>
        <v>SELECT Suchname = 'Johnson Stiftung, Sir Stanley Thomas', KorrekteBezeichnung = 'Sir Stanley Thomas Johnson Stiftung', Taetigkeitsgebiet = '10', InternExtern = 'e', BemerkungenDe = 'Förderbereich Stipendien: Unterstützung von bedürftigen, in der Regel jungen Menschen in Erst- und Zweitausbildung mit stipendienrechtlichem Wohnsitz im Kanton Bern. Die gewählte Ausbildung sollte zu verbesserten Berufschancen und besseren Existenzmöglichkeiten führen. ', BemerkungenFr = '', BemerkungenIt = '', IBAN = '', KontoNr = '', VertragNr = '', Clearing = '' UNION ALL</v>
      </c>
      <c r="S178" s="11" t="s">
        <v>969</v>
      </c>
    </row>
    <row r="179" spans="1:19" s="2" customFormat="1" ht="38.25">
      <c r="A179" s="16" t="s">
        <v>726</v>
      </c>
      <c r="B179" s="16" t="s">
        <v>168</v>
      </c>
      <c r="C179" s="16" t="s">
        <v>3</v>
      </c>
      <c r="D179" s="16" t="s">
        <v>3</v>
      </c>
      <c r="E179" s="31" t="s">
        <v>70</v>
      </c>
      <c r="F179" s="16"/>
      <c r="G179" s="16" t="s">
        <v>192</v>
      </c>
      <c r="H179" s="3"/>
      <c r="I179" s="3"/>
      <c r="N179" s="2" t="str">
        <f t="shared" si="8"/>
        <v/>
      </c>
      <c r="O179" s="2">
        <f>IF(LEN(D179)=2,LOOKUP(D179,Kanton!$A$2:$A$22,Kanton!$B$2:$B$22),"")</f>
        <v>10</v>
      </c>
      <c r="P179" s="2" t="str">
        <f t="shared" si="9"/>
        <v/>
      </c>
      <c r="Q179" s="2" t="str">
        <f t="shared" si="10"/>
        <v>e</v>
      </c>
      <c r="R179" s="2" t="str">
        <f t="shared" si="11"/>
        <v>SELECT Suchname = 'Jugendtag, Bärner', KorrekteBezeichnung = 'Bärner Jugendtag', Taetigkeitsgebiet = '10', InternExtern = 'e', BemerkungenDe = 'Der BärnerJugendTag vergibt Ausbildungsbeiträge an junge Erwachsene unter 25 Jahren. Bei der Verwendung der Beiträge wirken die Jugendlichen aktiv mit.', BemerkungenFr = '', BemerkungenIt = '', IBAN = '', KontoNr = '', VertragNr = '', Clearing = '' UNION ALL</v>
      </c>
      <c r="S179" s="2" t="s">
        <v>970</v>
      </c>
    </row>
    <row r="180" spans="1:19" s="2" customFormat="1" ht="12.75">
      <c r="A180" s="5" t="s">
        <v>649</v>
      </c>
      <c r="B180" s="3" t="s">
        <v>112</v>
      </c>
      <c r="C180" s="3" t="s">
        <v>191</v>
      </c>
      <c r="D180" s="3" t="s">
        <v>1</v>
      </c>
      <c r="E180" s="6" t="s">
        <v>70</v>
      </c>
      <c r="F180" s="3"/>
      <c r="G180" s="3" t="s">
        <v>113</v>
      </c>
      <c r="H180" s="3"/>
      <c r="I180" s="3"/>
      <c r="N180" s="2" t="str">
        <f t="shared" si="8"/>
        <v/>
      </c>
      <c r="O180" s="2">
        <f>IF(LEN(D180)=2,LOOKUP(D180,Kanton!$A$2:$A$22,Kanton!$B$2:$B$22),"")</f>
        <v>39</v>
      </c>
      <c r="P180" s="2" t="str">
        <f t="shared" si="9"/>
        <v/>
      </c>
      <c r="Q180" s="2" t="str">
        <f t="shared" si="10"/>
        <v>e</v>
      </c>
      <c r="R180" s="2" t="str">
        <f t="shared" si="11"/>
        <v>SELECT Suchname = 'Kaiser-Stiftung, Giuseppe', KorrekteBezeichnung = 'Giuseppe Kaiser-Stiftung', Taetigkeitsgebiet = '39', InternExtern = 'e', BemerkungenDe = 'Körperlich und geistig behinderte Menschen. Stipendien für Kinder.', BemerkungenFr = '', BemerkungenIt = '', IBAN = '', KontoNr = '', VertragNr = '', Clearing = '' UNION ALL</v>
      </c>
      <c r="S180" s="2" t="s">
        <v>971</v>
      </c>
    </row>
    <row r="181" spans="1:19" s="14" customFormat="1" ht="25.5">
      <c r="A181" s="12" t="s">
        <v>411</v>
      </c>
      <c r="B181" s="12" t="s">
        <v>411</v>
      </c>
      <c r="C181" s="12" t="s">
        <v>32</v>
      </c>
      <c r="D181" s="12" t="s">
        <v>32</v>
      </c>
      <c r="E181" s="20" t="s">
        <v>70</v>
      </c>
      <c r="F181" s="12"/>
      <c r="G181" s="5" t="s">
        <v>412</v>
      </c>
      <c r="H181" s="12"/>
      <c r="I181" s="12"/>
      <c r="N181" s="2" t="str">
        <f t="shared" si="8"/>
        <v/>
      </c>
      <c r="O181" s="2">
        <f>IF(LEN(D181)=2,LOOKUP(D181,Kanton!$A$2:$A$22,Kanton!$B$2:$B$22),"")</f>
        <v>59</v>
      </c>
      <c r="P181" s="2" t="str">
        <f t="shared" si="9"/>
        <v/>
      </c>
      <c r="Q181" s="2" t="str">
        <f t="shared" si="10"/>
        <v>e</v>
      </c>
      <c r="R181" s="2" t="str">
        <f t="shared" si="11"/>
        <v>SELECT Suchname = 'Kappeler Stiftung', KorrekteBezeichnung = 'Kappeler Stiftung', Taetigkeitsgebiet = '59', InternExtern = 'e', BemerkungenDe = 'Unterstützung von körperlich und geistig Behinderten im Bezirk Baden', BemerkungenFr = '', BemerkungenIt = '', IBAN = '', KontoNr = '', VertragNr = '', Clearing = '' UNION ALL</v>
      </c>
      <c r="S181" s="14" t="s">
        <v>1109</v>
      </c>
    </row>
    <row r="182" spans="1:19" s="14" customFormat="1" ht="25.5">
      <c r="A182" s="12" t="s">
        <v>341</v>
      </c>
      <c r="B182" s="12" t="s">
        <v>341</v>
      </c>
      <c r="C182" s="12" t="s">
        <v>42</v>
      </c>
      <c r="D182" s="12" t="s">
        <v>42</v>
      </c>
      <c r="E182" s="20" t="s">
        <v>70</v>
      </c>
      <c r="F182" s="12"/>
      <c r="G182" s="12" t="s">
        <v>342</v>
      </c>
      <c r="H182" s="12"/>
      <c r="I182" s="12"/>
      <c r="N182" s="2" t="str">
        <f t="shared" si="8"/>
        <v/>
      </c>
      <c r="O182" s="2">
        <f>IF(LEN(D182)=2,LOOKUP(D182,Kanton!$A$2:$A$22,Kanton!$B$2:$B$22),"")</f>
        <v>63</v>
      </c>
      <c r="P182" s="2" t="str">
        <f t="shared" si="9"/>
        <v/>
      </c>
      <c r="Q182" s="2" t="str">
        <f t="shared" si="10"/>
        <v>e</v>
      </c>
      <c r="R182" s="2" t="str">
        <f t="shared" si="11"/>
        <v>SELECT Suchname = 'Katholischer Frauenbund GR', KorrekteBezeichnung = 'Katholischer Frauenbund GR', Taetigkeitsgebiet = '63', InternExtern = 'e', BemerkungenDe = 'Einmalige Unterstützung bei gesundheitlichen und familiären Engpässen', BemerkungenFr = '', BemerkungenIt = '', IBAN = '', KontoNr = '', VertragNr = '', Clearing = '' UNION ALL</v>
      </c>
      <c r="S182" s="14" t="s">
        <v>972</v>
      </c>
    </row>
    <row r="183" spans="1:19" s="14" customFormat="1" ht="25.5">
      <c r="A183" s="12" t="s">
        <v>650</v>
      </c>
      <c r="B183" s="12" t="s">
        <v>650</v>
      </c>
      <c r="C183" s="12" t="s">
        <v>42</v>
      </c>
      <c r="D183" s="12" t="s">
        <v>42</v>
      </c>
      <c r="E183" s="20" t="s">
        <v>70</v>
      </c>
      <c r="F183" s="12"/>
      <c r="G183" s="12"/>
      <c r="H183" s="12"/>
      <c r="I183" s="12"/>
      <c r="N183" s="2" t="str">
        <f t="shared" si="8"/>
        <v/>
      </c>
      <c r="O183" s="2">
        <f>IF(LEN(D183)=2,LOOKUP(D183,Kanton!$A$2:$A$22,Kanton!$B$2:$B$22),"")</f>
        <v>63</v>
      </c>
      <c r="P183" s="2" t="str">
        <f t="shared" si="9"/>
        <v/>
      </c>
      <c r="Q183" s="2" t="str">
        <f t="shared" si="10"/>
        <v>e</v>
      </c>
      <c r="R183" s="2" t="str">
        <f t="shared" si="11"/>
        <v>SELECT Suchname = 'Katholischer Waisenunterstützungsverein GR', KorrekteBezeichnung = 'Katholischer Waisenunterstützungsverein GR', Taetigkeitsgebiet = '63', InternExtern = 'e', BemerkungenDe = '', BemerkungenFr = '', BemerkungenIt = '', IBAN = '', KontoNr = '', VertragNr = '', Clearing = '' UNION ALL</v>
      </c>
      <c r="S183" s="14" t="s">
        <v>973</v>
      </c>
    </row>
    <row r="184" spans="1:19" s="2" customFormat="1" ht="51">
      <c r="A184" s="16" t="s">
        <v>442</v>
      </c>
      <c r="B184" s="16" t="s">
        <v>165</v>
      </c>
      <c r="C184" s="12" t="s">
        <v>3</v>
      </c>
      <c r="D184" s="12" t="s">
        <v>3</v>
      </c>
      <c r="E184" s="20" t="s">
        <v>70</v>
      </c>
      <c r="F184" s="12"/>
      <c r="G184" s="16" t="s">
        <v>727</v>
      </c>
      <c r="H184" s="3"/>
      <c r="I184" s="3"/>
      <c r="N184" s="2" t="str">
        <f t="shared" si="8"/>
        <v/>
      </c>
      <c r="O184" s="2">
        <f>IF(LEN(D184)=2,LOOKUP(D184,Kanton!$A$2:$A$22,Kanton!$B$2:$B$22),"")</f>
        <v>10</v>
      </c>
      <c r="P184" s="2" t="str">
        <f t="shared" si="9"/>
        <v/>
      </c>
      <c r="Q184" s="2" t="str">
        <f t="shared" si="10"/>
        <v>e</v>
      </c>
      <c r="R184" s="2" t="str">
        <f t="shared" si="11"/>
        <v>SELECT Suchname = 'Katzenhilfe Bern, Verein', KorrekteBezeichnung = 'Verein Katzenhilfe Bern', Taetigkeitsgebiet = '10', InternExtern = 'e', BemerkungenDe = 'Für ausserordentliche Katzenhaltungskosten (z.B. Operation nach Unfall oder Erkrankung). Keine ordentlichen Kosten, wie Impfen, Kastration, Medikamente oder Futter. Die eigenen Gesuchsformulare dürfen verwendet werden. Es ist wenig Geld vorhanden.', BemerkungenFr = '', BemerkungenIt = '', IBAN = '', KontoNr = '', VertragNr = '', Clearing = '' UNION ALL</v>
      </c>
      <c r="S184" s="2" t="s">
        <v>974</v>
      </c>
    </row>
    <row r="185" spans="1:19" s="14" customFormat="1" ht="12.75">
      <c r="A185" s="12" t="s">
        <v>501</v>
      </c>
      <c r="B185" s="12" t="s">
        <v>502</v>
      </c>
      <c r="C185" s="12" t="s">
        <v>432</v>
      </c>
      <c r="D185" s="12" t="s">
        <v>432</v>
      </c>
      <c r="E185" s="20" t="s">
        <v>70</v>
      </c>
      <c r="F185" s="12"/>
      <c r="G185" s="12"/>
      <c r="H185" s="12"/>
      <c r="I185" s="12"/>
      <c r="N185" s="2" t="str">
        <f t="shared" si="8"/>
        <v/>
      </c>
      <c r="O185" s="2">
        <f>IF(LEN(D185)=2,LOOKUP(D185,Kanton!$A$2:$A$22,Kanton!$B$2:$B$22),"")</f>
        <v>60</v>
      </c>
      <c r="P185" s="2" t="str">
        <f t="shared" si="9"/>
        <v/>
      </c>
      <c r="Q185" s="2" t="str">
        <f t="shared" si="10"/>
        <v>e</v>
      </c>
      <c r="R185" s="2" t="str">
        <f t="shared" si="11"/>
        <v>SELECT Suchname = 'Kinder im Schatten, Verein', KorrekteBezeichnung = 'Verein Kinder im Schatten', Taetigkeitsgebiet = '60', InternExtern = 'e', BemerkungenDe = '', BemerkungenFr = '', BemerkungenIt = '', IBAN = '', KontoNr = '', VertragNr = '', Clearing = '' UNION ALL</v>
      </c>
      <c r="S185" s="14" t="s">
        <v>975</v>
      </c>
    </row>
    <row r="186" spans="1:19" s="2" customFormat="1" ht="25.5">
      <c r="A186" s="5" t="s">
        <v>684</v>
      </c>
      <c r="B186" s="3" t="s">
        <v>141</v>
      </c>
      <c r="C186" s="3" t="s">
        <v>191</v>
      </c>
      <c r="D186" s="3" t="s">
        <v>1</v>
      </c>
      <c r="E186" s="6" t="s">
        <v>70</v>
      </c>
      <c r="F186" s="3"/>
      <c r="G186" s="3" t="s">
        <v>142</v>
      </c>
      <c r="H186" s="3"/>
      <c r="I186" s="3"/>
      <c r="N186" s="2" t="str">
        <f t="shared" si="8"/>
        <v/>
      </c>
      <c r="O186" s="2">
        <f>IF(LEN(D186)=2,LOOKUP(D186,Kanton!$A$2:$A$22,Kanton!$B$2:$B$22),"")</f>
        <v>39</v>
      </c>
      <c r="P186" s="2" t="str">
        <f t="shared" si="9"/>
        <v/>
      </c>
      <c r="Q186" s="2" t="str">
        <f t="shared" si="10"/>
        <v>e</v>
      </c>
      <c r="R186" s="2" t="str">
        <f t="shared" si="11"/>
        <v>SELECT Suchname = 'Kinder und Jugendliche, Stiftung für', KorrekteBezeichnung = 'Schweizerische Stiftung für Kinder und Jugendliche', Taetigkeitsgebiet = '39', InternExtern = 'e', BemerkungenDe = 'Alle Behinderungen. Kinder bis 18 Jahre und ihre Eltern.', BemerkungenFr = '', BemerkungenIt = '', IBAN = '', KontoNr = '', VertragNr = '', Clearing = '' UNION ALL</v>
      </c>
      <c r="S186" s="2" t="s">
        <v>976</v>
      </c>
    </row>
    <row r="187" spans="1:19" s="2" customFormat="1" ht="25.5">
      <c r="A187" s="16" t="s">
        <v>451</v>
      </c>
      <c r="B187" s="12" t="s">
        <v>452</v>
      </c>
      <c r="C187" s="12" t="s">
        <v>3</v>
      </c>
      <c r="D187" s="12" t="s">
        <v>3</v>
      </c>
      <c r="E187" s="20" t="s">
        <v>70</v>
      </c>
      <c r="F187" s="12"/>
      <c r="G187" s="16" t="s">
        <v>187</v>
      </c>
      <c r="H187" s="3" t="s">
        <v>188</v>
      </c>
      <c r="I187" s="3"/>
      <c r="N187" s="2" t="str">
        <f t="shared" si="8"/>
        <v/>
      </c>
      <c r="O187" s="2">
        <f>IF(LEN(D187)=2,LOOKUP(D187,Kanton!$A$2:$A$22,Kanton!$B$2:$B$22),"")</f>
        <v>10</v>
      </c>
      <c r="P187" s="2" t="str">
        <f t="shared" si="9"/>
        <v/>
      </c>
      <c r="Q187" s="2" t="str">
        <f t="shared" si="10"/>
        <v>e</v>
      </c>
      <c r="R187" s="2" t="str">
        <f t="shared" si="11"/>
        <v>SELECT Suchname = 'Kirchliche Liebestätigkeit, Stiftung für ', KorrekteBezeichnung = 'Stiftung für kirchliche Liebestätigkeit', Taetigkeitsgebiet = '10', InternExtern = 'e', BemerkungenDe = 'Für Menschen mit einer Behinderung, die in einer Notlage sind. Grundsätzlich keine Einschränkungen', BemerkungenFr = 'Pour les personnes handicapées qui se trouvent en difficulté. Par principe, pas de restriction.', BemerkungenIt = '', IBAN = '', KontoNr = '', VertragNr = '', Clearing = '' UNION ALL</v>
      </c>
      <c r="S187" s="2" t="s">
        <v>977</v>
      </c>
    </row>
    <row r="188" spans="1:19" s="2" customFormat="1" ht="25.5">
      <c r="A188" s="5" t="s">
        <v>19</v>
      </c>
      <c r="B188" s="5" t="s">
        <v>651</v>
      </c>
      <c r="C188" s="3" t="s">
        <v>191</v>
      </c>
      <c r="D188" s="3" t="s">
        <v>1</v>
      </c>
      <c r="E188" s="6" t="s">
        <v>70</v>
      </c>
      <c r="F188" s="3"/>
      <c r="G188" s="3" t="s">
        <v>20</v>
      </c>
      <c r="H188" s="3"/>
      <c r="I188" s="3"/>
      <c r="N188" s="2" t="str">
        <f t="shared" si="8"/>
        <v/>
      </c>
      <c r="O188" s="2">
        <f>IF(LEN(D188)=2,LOOKUP(D188,Kanton!$A$2:$A$22,Kanton!$B$2:$B$22),"")</f>
        <v>39</v>
      </c>
      <c r="P188" s="2" t="str">
        <f t="shared" si="9"/>
        <v/>
      </c>
      <c r="Q188" s="2" t="str">
        <f t="shared" si="10"/>
        <v>e</v>
      </c>
      <c r="R188" s="2" t="str">
        <f t="shared" si="11"/>
        <v>SELECT Suchname = 'Kirsch Marian &amp; Zofia Stiftung', KorrekteBezeichnung = 'Marian und Zofia Kirsch Stiftung', Taetigkeitsgebiet = '39', InternExtern = 'e', BemerkungenDe = 'Alle Behinderungen. Menschen mit polnischer Abstammung in der CH oder in Polen', BemerkungenFr = '', BemerkungenIt = '', IBAN = '', KontoNr = '', VertragNr = '', Clearing = '' UNION ALL</v>
      </c>
      <c r="S188" s="2" t="s">
        <v>978</v>
      </c>
    </row>
    <row r="189" spans="1:19" s="14" customFormat="1" ht="12.75">
      <c r="A189" s="12" t="s">
        <v>424</v>
      </c>
      <c r="B189" s="12" t="s">
        <v>424</v>
      </c>
      <c r="C189" s="12" t="s">
        <v>416</v>
      </c>
      <c r="D189" s="12" t="s">
        <v>1</v>
      </c>
      <c r="E189" s="20" t="s">
        <v>70</v>
      </c>
      <c r="F189" s="12"/>
      <c r="G189" s="12" t="s">
        <v>425</v>
      </c>
      <c r="H189" s="12"/>
      <c r="I189" s="12"/>
      <c r="N189" s="2" t="str">
        <f t="shared" si="8"/>
        <v/>
      </c>
      <c r="O189" s="2">
        <f>IF(LEN(D189)=2,LOOKUP(D189,Kanton!$A$2:$A$22,Kanton!$B$2:$B$22),"")</f>
        <v>39</v>
      </c>
      <c r="P189" s="2" t="str">
        <f t="shared" si="9"/>
        <v/>
      </c>
      <c r="Q189" s="2" t="str">
        <f t="shared" si="10"/>
        <v>e</v>
      </c>
      <c r="R189" s="2" t="str">
        <f t="shared" si="11"/>
        <v>SELECT Suchname = 'Kolping Stiftung', KorrekteBezeichnung = 'Kolping Stiftung', Taetigkeitsgebiet = '39', InternExtern = 'e', BemerkungenDe = 'Einzelhilfe bei sozialen Härtefällen', BemerkungenFr = '', BemerkungenIt = '', IBAN = '', KontoNr = '', VertragNr = '', Clearing = '' UNION ALL</v>
      </c>
      <c r="S189" s="14" t="s">
        <v>979</v>
      </c>
    </row>
    <row r="190" spans="1:19" s="14" customFormat="1" ht="25.5">
      <c r="A190" s="12" t="s">
        <v>1075</v>
      </c>
      <c r="B190" s="12" t="s">
        <v>1075</v>
      </c>
      <c r="C190" s="12" t="s">
        <v>432</v>
      </c>
      <c r="D190" s="12" t="s">
        <v>432</v>
      </c>
      <c r="E190" s="20" t="s">
        <v>70</v>
      </c>
      <c r="F190" s="12"/>
      <c r="G190" s="12"/>
      <c r="H190" s="12"/>
      <c r="I190" s="12"/>
      <c r="N190" s="2" t="str">
        <f t="shared" si="8"/>
        <v/>
      </c>
      <c r="O190" s="2">
        <f>IF(LEN(D190)=2,LOOKUP(D190,Kanton!$A$2:$A$22,Kanton!$B$2:$B$22),"")</f>
        <v>60</v>
      </c>
      <c r="P190" s="2" t="str">
        <f t="shared" si="9"/>
        <v/>
      </c>
      <c r="Q190" s="2" t="str">
        <f t="shared" si="10"/>
        <v>e</v>
      </c>
      <c r="R190" s="2" t="str">
        <f t="shared" si="11"/>
        <v>SELECT Suchname = 'Kommission für Mütterferien Katholischer Frauenbund Basel-Stadt', KorrekteBezeichnung = 'Kommission für Mütterferien Katholischer Frauenbund Basel-Stadt', Taetigkeitsgebiet = '60', InternExtern = 'e', BemerkungenDe = '', BemerkungenFr = '', BemerkungenIt = '', IBAN = '', KontoNr = '', VertragNr = '', Clearing = '' UNION ALL</v>
      </c>
      <c r="S190" s="14" t="s">
        <v>1110</v>
      </c>
    </row>
    <row r="191" spans="1:19" s="14" customFormat="1" ht="25.5">
      <c r="A191" s="12" t="s">
        <v>503</v>
      </c>
      <c r="B191" s="12" t="s">
        <v>503</v>
      </c>
      <c r="C191" s="12" t="s">
        <v>432</v>
      </c>
      <c r="D191" s="12" t="s">
        <v>432</v>
      </c>
      <c r="E191" s="20" t="s">
        <v>70</v>
      </c>
      <c r="F191" s="12"/>
      <c r="G191" s="12"/>
      <c r="H191" s="12"/>
      <c r="I191" s="12"/>
      <c r="N191" s="2" t="str">
        <f t="shared" si="8"/>
        <v/>
      </c>
      <c r="O191" s="2">
        <f>IF(LEN(D191)=2,LOOKUP(D191,Kanton!$A$2:$A$22,Kanton!$B$2:$B$22),"")</f>
        <v>60</v>
      </c>
      <c r="P191" s="2" t="str">
        <f t="shared" si="9"/>
        <v/>
      </c>
      <c r="Q191" s="2" t="str">
        <f t="shared" si="10"/>
        <v>e</v>
      </c>
      <c r="R191" s="2" t="str">
        <f t="shared" si="11"/>
        <v>SELECT Suchname = 'Kommission zur Mitfinanzierung von Erziehungshilfen, ggg Basel', KorrekteBezeichnung = 'Kommission zur Mitfinanzierung von Erziehungshilfen, ggg Basel', Taetigkeitsgebiet = '60', InternExtern = 'e', BemerkungenDe = '', BemerkungenFr = '', BemerkungenIt = '', IBAN = '', KontoNr = '', VertragNr = '', Clearing = '' UNION ALL</v>
      </c>
      <c r="S191" s="14" t="s">
        <v>980</v>
      </c>
    </row>
    <row r="192" spans="1:19" s="14" customFormat="1" ht="38.25">
      <c r="A192" s="12" t="s">
        <v>652</v>
      </c>
      <c r="B192" s="12" t="s">
        <v>514</v>
      </c>
      <c r="C192" s="12" t="s">
        <v>432</v>
      </c>
      <c r="D192" s="12" t="s">
        <v>432</v>
      </c>
      <c r="E192" s="20" t="s">
        <v>70</v>
      </c>
      <c r="F192" s="12"/>
      <c r="G192" s="12" t="s">
        <v>515</v>
      </c>
      <c r="H192" s="12"/>
      <c r="I192" s="12"/>
      <c r="N192" s="2" t="str">
        <f t="shared" si="8"/>
        <v/>
      </c>
      <c r="O192" s="2">
        <f>IF(LEN(D192)=2,LOOKUP(D192,Kanton!$A$2:$A$22,Kanton!$B$2:$B$22),"")</f>
        <v>60</v>
      </c>
      <c r="P192" s="2" t="str">
        <f t="shared" si="9"/>
        <v/>
      </c>
      <c r="Q192" s="2" t="str">
        <f t="shared" si="10"/>
        <v>e</v>
      </c>
      <c r="R192" s="2" t="str">
        <f t="shared" si="11"/>
        <v>SELECT Suchname = 'kranke Kinder in Basel, Stiftung für', KorrekteBezeichnung = 'Stiftung für kranke Kinder in Basel', Taetigkeitsgebiet = '60', InternExtern = 'e', BemerkungenDe = 'Kranken Kindern, wohnhaft in Basel und Umgebung, zur Heilung zu verhelfen und ihnen ärztliche Hilfe und leibliche und geistige Pflege zu gewähren.', BemerkungenFr = '', BemerkungenIt = '', IBAN = '', KontoNr = '', VertragNr = '', Clearing = '' UNION ALL</v>
      </c>
      <c r="S192" s="14" t="s">
        <v>981</v>
      </c>
    </row>
    <row r="193" spans="1:19" s="14" customFormat="1" ht="12.75">
      <c r="A193" s="12" t="s">
        <v>689</v>
      </c>
      <c r="B193" s="12" t="s">
        <v>614</v>
      </c>
      <c r="C193" s="12" t="s">
        <v>42</v>
      </c>
      <c r="D193" s="12" t="s">
        <v>1</v>
      </c>
      <c r="E193" s="20" t="s">
        <v>70</v>
      </c>
      <c r="F193" s="12"/>
      <c r="G193" s="12" t="s">
        <v>322</v>
      </c>
      <c r="H193" s="12"/>
      <c r="I193" s="12"/>
      <c r="N193" s="2" t="str">
        <f t="shared" si="8"/>
        <v/>
      </c>
      <c r="O193" s="2">
        <f>IF(LEN(D193)=2,LOOKUP(D193,Kanton!$A$2:$A$22,Kanton!$B$2:$B$22),"")</f>
        <v>39</v>
      </c>
      <c r="P193" s="2" t="str">
        <f t="shared" si="9"/>
        <v/>
      </c>
      <c r="Q193" s="2" t="str">
        <f t="shared" si="10"/>
        <v>e</v>
      </c>
      <c r="R193" s="2" t="str">
        <f t="shared" si="11"/>
        <v>SELECT Suchname = 'Krebsliga, regionale Organisation', KorrekteBezeichnung = 'Regionale Krebsliga', Taetigkeitsgebiet = '39', InternExtern = 'e', BemerkungenDe = 'Nur für Krebspatienten', BemerkungenFr = '', BemerkungenIt = '', IBAN = '', KontoNr = '', VertragNr = '', Clearing = '' UNION ALL</v>
      </c>
      <c r="S193" s="14" t="s">
        <v>982</v>
      </c>
    </row>
    <row r="194" spans="1:19" s="14" customFormat="1" ht="12.75">
      <c r="A194" s="12" t="s">
        <v>504</v>
      </c>
      <c r="B194" s="12" t="s">
        <v>504</v>
      </c>
      <c r="C194" s="12" t="s">
        <v>432</v>
      </c>
      <c r="D194" s="12" t="s">
        <v>432</v>
      </c>
      <c r="E194" s="20" t="s">
        <v>70</v>
      </c>
      <c r="F194" s="12"/>
      <c r="G194" s="12"/>
      <c r="H194" s="12"/>
      <c r="I194" s="12"/>
      <c r="N194" s="2" t="str">
        <f t="shared" si="8"/>
        <v/>
      </c>
      <c r="O194" s="2">
        <f>IF(LEN(D194)=2,LOOKUP(D194,Kanton!$A$2:$A$22,Kanton!$B$2:$B$22),"")</f>
        <v>60</v>
      </c>
      <c r="P194" s="2" t="str">
        <f t="shared" si="9"/>
        <v/>
      </c>
      <c r="Q194" s="2" t="str">
        <f t="shared" si="10"/>
        <v>e</v>
      </c>
      <c r="R194" s="2" t="str">
        <f t="shared" si="11"/>
        <v>SELECT Suchname = 'Kunigunde + Heinrich Stiftung', KorrekteBezeichnung = 'Kunigunde + Heinrich Stiftung', Taetigkeitsgebiet = '60', InternExtern = 'e', BemerkungenDe = '', BemerkungenFr = '', BemerkungenIt = '', IBAN = '', KontoNr = '', VertragNr = '', Clearing = '' UNION ALL</v>
      </c>
      <c r="S194" s="14" t="s">
        <v>983</v>
      </c>
    </row>
    <row r="195" spans="1:19" s="2" customFormat="1" ht="38.25">
      <c r="A195" s="16" t="s">
        <v>728</v>
      </c>
      <c r="B195" s="16" t="s">
        <v>162</v>
      </c>
      <c r="C195" s="12" t="s">
        <v>3</v>
      </c>
      <c r="D195" s="12" t="s">
        <v>1</v>
      </c>
      <c r="E195" s="20" t="s">
        <v>70</v>
      </c>
      <c r="F195" s="12"/>
      <c r="G195" s="16" t="s">
        <v>729</v>
      </c>
      <c r="H195" s="3"/>
      <c r="I195" s="3"/>
      <c r="N195" s="2" t="str">
        <f t="shared" si="8"/>
        <v/>
      </c>
      <c r="O195" s="2">
        <f>IF(LEN(D195)=2,LOOKUP(D195,Kanton!$A$2:$A$22,Kanton!$B$2:$B$22),"")</f>
        <v>39</v>
      </c>
      <c r="P195" s="2" t="str">
        <f t="shared" si="9"/>
        <v/>
      </c>
      <c r="Q195" s="2" t="str">
        <f t="shared" si="10"/>
        <v>e</v>
      </c>
      <c r="R195" s="2" t="str">
        <f t="shared" si="11"/>
        <v>SELECT Suchname = 'Ledermann Stiftung, Peter', KorrekteBezeichnung = 'Stiftung Peter Ledermann', Taetigkeitsgebiet = '39', InternExtern = 'e', BemerkungenDe = 'Personen im In- und Ausland, die durch Krankheit, Krieg, Naturkatastrophen, Unfall, Epidemien und dergleichen in finanzielle Not geraten sind. Keine Ausbildungsbeiträge.', BemerkungenFr = '', BemerkungenIt = '', IBAN = '', KontoNr = '', VertragNr = '', Clearing = '' UNION ALL</v>
      </c>
      <c r="S195" s="2" t="s">
        <v>984</v>
      </c>
    </row>
    <row r="196" spans="1:19" s="14" customFormat="1" ht="25.5">
      <c r="A196" s="13" t="s">
        <v>682</v>
      </c>
      <c r="B196" s="13" t="s">
        <v>368</v>
      </c>
      <c r="C196" s="13" t="s">
        <v>42</v>
      </c>
      <c r="D196" s="13" t="s">
        <v>42</v>
      </c>
      <c r="E196" s="21" t="s">
        <v>70</v>
      </c>
      <c r="F196" s="13"/>
      <c r="G196" s="13" t="s">
        <v>369</v>
      </c>
      <c r="H196" s="12"/>
      <c r="I196" s="12"/>
      <c r="N196" s="2" t="str">
        <f t="shared" si="8"/>
        <v/>
      </c>
      <c r="O196" s="2">
        <f>IF(LEN(D196)=2,LOOKUP(D196,Kanton!$A$2:$A$22,Kanton!$B$2:$B$22),"")</f>
        <v>63</v>
      </c>
      <c r="P196" s="2" t="str">
        <f t="shared" si="9"/>
        <v/>
      </c>
      <c r="Q196" s="2" t="str">
        <f t="shared" si="10"/>
        <v>e</v>
      </c>
      <c r="R196" s="2" t="str">
        <f t="shared" si="11"/>
        <v>SELECT Suchname = 'Lienhard-Hunger, Stiftung, Ernst und Reta', KorrekteBezeichnung = 'Stiftung Ernst und Reta Lienhard-Hunger', Taetigkeitsgebiet = '63', InternExtern = 'e', BemerkungenDe = 'Für Einzelpers. und Familien. Stiftung ist im christl. Sinne tätig, weshalb die Gesuche über die Landeskirchen behandelt werden.', BemerkungenFr = '', BemerkungenIt = '', IBAN = '', KontoNr = '', VertragNr = '', Clearing = '' UNION ALL</v>
      </c>
      <c r="S196" s="14" t="s">
        <v>985</v>
      </c>
    </row>
    <row r="197" spans="1:19" s="2" customFormat="1" ht="25.5">
      <c r="A197" s="22" t="s">
        <v>159</v>
      </c>
      <c r="B197" s="22" t="s">
        <v>159</v>
      </c>
      <c r="C197" s="18" t="s">
        <v>191</v>
      </c>
      <c r="D197" s="18" t="s">
        <v>1</v>
      </c>
      <c r="E197" s="23" t="s">
        <v>70</v>
      </c>
      <c r="F197" s="18"/>
      <c r="G197" s="18" t="s">
        <v>150</v>
      </c>
      <c r="H197" s="3"/>
      <c r="I197" s="3"/>
      <c r="N197" s="2" t="str">
        <f t="shared" si="8"/>
        <v/>
      </c>
      <c r="O197" s="2">
        <f>IF(LEN(D197)=2,LOOKUP(D197,Kanton!$A$2:$A$22,Kanton!$B$2:$B$22),"")</f>
        <v>39</v>
      </c>
      <c r="P197" s="2" t="str">
        <f t="shared" si="9"/>
        <v/>
      </c>
      <c r="Q197" s="2" t="str">
        <f t="shared" si="10"/>
        <v>e</v>
      </c>
      <c r="R197" s="2" t="str">
        <f t="shared" si="11"/>
        <v>SELECT Suchname = 'Lions Club', KorrekteBezeichnung = 'Lions Club', Taetigkeitsgebiet = '39', InternExtern = 'e', BemerkungenDe = 'Alle Behinderungen. Sich an die zuständige Regionalstelle wenden. Regional unterschiedliche Leistungen.', BemerkungenFr = '', BemerkungenIt = '', IBAN = '', KontoNr = '', VertragNr = '', Clearing = '' UNION ALL</v>
      </c>
      <c r="S197" s="2" t="s">
        <v>986</v>
      </c>
    </row>
    <row r="198" spans="1:19" s="2" customFormat="1" ht="38.25">
      <c r="A198" s="13" t="s">
        <v>160</v>
      </c>
      <c r="B198" s="13" t="s">
        <v>160</v>
      </c>
      <c r="C198" s="13" t="s">
        <v>3</v>
      </c>
      <c r="D198" s="13" t="s">
        <v>3</v>
      </c>
      <c r="E198" s="21" t="s">
        <v>70</v>
      </c>
      <c r="F198" s="13"/>
      <c r="G198" s="19" t="s">
        <v>453</v>
      </c>
      <c r="H198" s="3"/>
      <c r="I198" s="3"/>
      <c r="N198" s="2" t="str">
        <f t="shared" si="8"/>
        <v/>
      </c>
      <c r="O198" s="2">
        <f>IF(LEN(D198)=2,LOOKUP(D198,Kanton!$A$2:$A$22,Kanton!$B$2:$B$22),"")</f>
        <v>10</v>
      </c>
      <c r="P198" s="2" t="str">
        <f t="shared" si="9"/>
        <v/>
      </c>
      <c r="Q198" s="2" t="str">
        <f t="shared" si="10"/>
        <v>e</v>
      </c>
      <c r="R198" s="2" t="str">
        <f t="shared" si="11"/>
        <v>SELECT Suchname = 'LOBAG', KorrekteBezeichnung = 'LOBAG', Taetigkeitsgebiet = '10', InternExtern = 'e', BemerkungenDe = 'Unterstützung aller Bauern (mit Vorteil Mitglied der LOBAG), die in einer Notlage sind. Starthilfe auch möglich. Bauer muss das Gesuch immer selber stellen.', BemerkungenFr = '', BemerkungenIt = '', IBAN = '', KontoNr = '', VertragNr = '', Clearing = '' UNION ALL</v>
      </c>
      <c r="S198" s="2" t="s">
        <v>987</v>
      </c>
    </row>
    <row r="199" spans="1:19" s="2" customFormat="1" ht="51">
      <c r="A199" s="18" t="s">
        <v>656</v>
      </c>
      <c r="B199" s="18" t="s">
        <v>179</v>
      </c>
      <c r="C199" s="18" t="s">
        <v>191</v>
      </c>
      <c r="D199" s="18" t="s">
        <v>1</v>
      </c>
      <c r="E199" s="23" t="s">
        <v>70</v>
      </c>
      <c r="F199" s="18"/>
      <c r="G199" s="18"/>
      <c r="H199" s="18" t="s">
        <v>796</v>
      </c>
      <c r="I199" s="18"/>
      <c r="N199" s="2" t="str">
        <f t="shared" si="8"/>
        <v/>
      </c>
      <c r="O199" s="2">
        <f>IF(LEN(D199)=2,LOOKUP(D199,Kanton!$A$2:$A$22,Kanton!$B$2:$B$22),"")</f>
        <v>39</v>
      </c>
      <c r="P199" s="2" t="str">
        <f t="shared" si="9"/>
        <v/>
      </c>
      <c r="Q199" s="2" t="str">
        <f t="shared" si="10"/>
        <v>e</v>
      </c>
      <c r="R199" s="2" t="str">
        <f t="shared" si="11"/>
        <v>SELECT Suchname = 'Lord Michelham of Hellingly, fondation', KorrekteBezeichnung = 'Fondation Lord Michelham of Hellingly', Taetigkeitsgebiet = '39', InternExtern = 'e', BemerkungenDe = '', BemerkungenFr = 'aide à la vieillesse dans le besoin et aux personnes handicapées; aide à la formation et à la recherche en matière technologique, dans tous les secteurs de l''économie, de manière à assister les efforts de développement des pays sous-développés', BemerkungenIt = '', IBAN = '', KontoNr = '', VertragNr = '', Clearing = '' UNION ALL</v>
      </c>
      <c r="S199" s="2" t="s">
        <v>988</v>
      </c>
    </row>
    <row r="200" spans="1:19" s="14" customFormat="1" ht="38.25">
      <c r="A200" s="22" t="s">
        <v>657</v>
      </c>
      <c r="B200" s="17" t="s">
        <v>534</v>
      </c>
      <c r="C200" s="17" t="s">
        <v>535</v>
      </c>
      <c r="D200" s="17" t="s">
        <v>36</v>
      </c>
      <c r="E200" s="29" t="s">
        <v>70</v>
      </c>
      <c r="F200" s="17"/>
      <c r="G200" s="17"/>
      <c r="H200" s="17" t="s">
        <v>536</v>
      </c>
      <c r="I200" s="17"/>
      <c r="N200" s="2" t="str">
        <f t="shared" ref="N200:N263" si="12">IF(J200="","","261")</f>
        <v/>
      </c>
      <c r="O200" s="2">
        <f>IF(LEN(D200)=2,LOOKUP(D200,Kanton!$A$2:$A$22,Kanton!$B$2:$B$22),"")</f>
        <v>61</v>
      </c>
      <c r="P200" s="2" t="str">
        <f t="shared" ref="P200:P263" si="13">IF(O200="","EMPTY","")</f>
        <v/>
      </c>
      <c r="Q200" s="2" t="str">
        <f t="shared" ref="Q200:Q263" si="14">LEFT(E200,1)</f>
        <v>e</v>
      </c>
      <c r="R200" s="2" t="str">
        <f t="shared" ref="R200:R263" si="15">CONCATENATE("SELECT Suchname = '",A200,"', KorrekteBezeichnung = '",B200,"', Taetigkeitsgebiet = '",O200,"', InternExtern = '",Q200,"', BemerkungenDe = '",G200,"', BemerkungenFr = '",H200,"', BemerkungenIt = '",I200,"', IBAN = '",K200,"', KontoNr = '",L200,"', VertragNr = '",M200,"', Clearing = '",N200,"' UNION ALL")</f>
        <v>SELECT Suchname = 'Lorétan-Pasquier, fondation, Rose', KorrekteBezeichnung = 'Fondation Rose-Lorétan-Pasquier', Taetigkeitsgebiet = '61', InternExtern = 'e', BemerkungenDe = '', BemerkungenFr = 'personnes domiciliées à La Tour-de-Trême, Le Pâquier, Gruyère, Enney, Villars-sous-Mont, Estavannens, Grandvillard, Lessoc, Neirivue, Albeuve, Montbovon', BemerkungenIt = '', IBAN = '', KontoNr = '', VertragNr = '', Clearing = '' UNION ALL</v>
      </c>
      <c r="S200" s="14" t="s">
        <v>989</v>
      </c>
    </row>
    <row r="201" spans="1:19" s="14" customFormat="1" ht="12.75">
      <c r="A201" s="13" t="s">
        <v>470</v>
      </c>
      <c r="B201" s="13" t="s">
        <v>398</v>
      </c>
      <c r="C201" s="13" t="s">
        <v>391</v>
      </c>
      <c r="D201" s="13" t="s">
        <v>60</v>
      </c>
      <c r="E201" s="21" t="s">
        <v>70</v>
      </c>
      <c r="F201" s="13"/>
      <c r="G201" s="32"/>
      <c r="H201" s="13"/>
      <c r="I201" s="13" t="s">
        <v>399</v>
      </c>
      <c r="N201" s="2" t="str">
        <f t="shared" si="12"/>
        <v/>
      </c>
      <c r="O201" s="2">
        <f>IF(LEN(D201)=2,LOOKUP(D201,Kanton!$A$2:$A$22,Kanton!$B$2:$B$22),"")</f>
        <v>69</v>
      </c>
      <c r="P201" s="2" t="str">
        <f t="shared" si="13"/>
        <v/>
      </c>
      <c r="Q201" s="2" t="str">
        <f t="shared" si="14"/>
        <v>e</v>
      </c>
      <c r="R201" s="2" t="str">
        <f t="shared" si="15"/>
        <v>SELECT Suchname = 'Loris, fondo', KorrekteBezeichnung = 'Fondo Loris ', Taetigkeitsgebiet = '69', InternExtern = 'e', BemerkungenDe = '', BemerkungenFr = '', BemerkungenIt = 'persone bisognose o disabili residenti in Ticino', IBAN = '', KontoNr = '', VertragNr = '', Clearing = '' UNION ALL</v>
      </c>
      <c r="S201" s="14" t="s">
        <v>990</v>
      </c>
    </row>
    <row r="202" spans="1:19" s="2" customFormat="1" ht="38.25">
      <c r="A202" s="17" t="s">
        <v>658</v>
      </c>
      <c r="B202" s="17" t="s">
        <v>658</v>
      </c>
      <c r="C202" s="18" t="s">
        <v>191</v>
      </c>
      <c r="D202" s="18" t="s">
        <v>1</v>
      </c>
      <c r="E202" s="23" t="s">
        <v>70</v>
      </c>
      <c r="F202" s="18"/>
      <c r="G202" s="18" t="s">
        <v>198</v>
      </c>
      <c r="H202" s="18"/>
      <c r="I202" s="18"/>
      <c r="N202" s="2" t="str">
        <f t="shared" si="12"/>
        <v/>
      </c>
      <c r="O202" s="2">
        <f>IF(LEN(D202)=2,LOOKUP(D202,Kanton!$A$2:$A$22,Kanton!$B$2:$B$22),"")</f>
        <v>39</v>
      </c>
      <c r="P202" s="2" t="str">
        <f t="shared" si="13"/>
        <v/>
      </c>
      <c r="Q202" s="2" t="str">
        <f t="shared" si="14"/>
        <v>e</v>
      </c>
      <c r="R202" s="2" t="str">
        <f t="shared" si="15"/>
        <v>SELECT Suchname = 'Luchsinger Haggenmacher-Stiftung, SGG', KorrekteBezeichnung = 'Luchsinger Haggenmacher-Stiftung, SGG', Taetigkeitsgebiet = '39', InternExtern = 'e', BemerkungenDe = 'Stiftung der Schweiz. Gemeinnützigen Gesellschaft. Alle Behinderungen, Alter bis 26 Jahre in der CH. Keine Beiträge an Ferien im Ausland.', BemerkungenFr = '', BemerkungenIt = '', IBAN = '', KontoNr = '', VertragNr = '', Clearing = '' UNION ALL</v>
      </c>
      <c r="S202" s="2" t="s">
        <v>991</v>
      </c>
    </row>
    <row r="203" spans="1:19" s="2" customFormat="1" ht="12.75">
      <c r="A203" s="22" t="s">
        <v>659</v>
      </c>
      <c r="B203" s="22" t="s">
        <v>659</v>
      </c>
      <c r="C203" s="18" t="s">
        <v>3</v>
      </c>
      <c r="D203" s="18" t="s">
        <v>1</v>
      </c>
      <c r="E203" s="23" t="s">
        <v>70</v>
      </c>
      <c r="F203" s="18"/>
      <c r="G203" s="3" t="s">
        <v>660</v>
      </c>
      <c r="H203" s="3"/>
      <c r="I203" s="3"/>
      <c r="N203" s="2" t="str">
        <f t="shared" si="12"/>
        <v/>
      </c>
      <c r="O203" s="2">
        <f>IF(LEN(D203)=2,LOOKUP(D203,Kanton!$A$2:$A$22,Kanton!$B$2:$B$22),"")</f>
        <v>39</v>
      </c>
      <c r="P203" s="2" t="str">
        <f t="shared" si="13"/>
        <v/>
      </c>
      <c r="Q203" s="2" t="str">
        <f t="shared" si="14"/>
        <v>e</v>
      </c>
      <c r="R203" s="2" t="str">
        <f t="shared" si="15"/>
        <v>SELECT Suchname = 'Lungenliga, Kantonale Organisation', KorrekteBezeichnung = 'Lungenliga, Kantonale Organisation', Taetigkeitsgebiet = '39', InternExtern = 'e', BemerkungenDe = 'Regional unterschiedliche Leistungen für die Zielgruppe.', BemerkungenFr = '', BemerkungenIt = '', IBAN = '', KontoNr = '', VertragNr = '', Clearing = '' UNION ALL</v>
      </c>
      <c r="S203" s="2" t="s">
        <v>992</v>
      </c>
    </row>
    <row r="204" spans="1:19" s="14" customFormat="1" ht="51">
      <c r="A204" s="12" t="s">
        <v>661</v>
      </c>
      <c r="B204" s="12" t="s">
        <v>367</v>
      </c>
      <c r="C204" s="12" t="s">
        <v>42</v>
      </c>
      <c r="D204" s="12" t="s">
        <v>42</v>
      </c>
      <c r="E204" s="20" t="s">
        <v>70</v>
      </c>
      <c r="F204" s="12"/>
      <c r="G204" s="12" t="s">
        <v>730</v>
      </c>
      <c r="H204" s="12"/>
      <c r="I204" s="12"/>
      <c r="N204" s="2" t="str">
        <f t="shared" si="12"/>
        <v/>
      </c>
      <c r="O204" s="2">
        <f>IF(LEN(D204)=2,LOOKUP(D204,Kanton!$A$2:$A$22,Kanton!$B$2:$B$22),"")</f>
        <v>63</v>
      </c>
      <c r="P204" s="2" t="str">
        <f t="shared" si="13"/>
        <v/>
      </c>
      <c r="Q204" s="2" t="str">
        <f t="shared" si="14"/>
        <v>e</v>
      </c>
      <c r="R204" s="2" t="str">
        <f t="shared" si="15"/>
        <v>SELECT Suchname = 'Malamoud, Stiftung, Valentin', KorrekteBezeichnung = 'Stiftung Valentin Malamoud', Taetigkeitsgebiet = '63', InternExtern = 'e', BemerkungenDe = 'Unterstützung von bedürftigen behinderten und/oder notleidenden Menschen, Flüchtlingen, wohltätigen Institutionen oder Einzelpersonen in ihren Bemühungen zur Linderung sozialer oder gesundheitlicher Notlagen', BemerkungenFr = '', BemerkungenIt = '', IBAN = '', KontoNr = '', VertragNr = '', Clearing = '' UNION ALL</v>
      </c>
      <c r="S204" s="14" t="s">
        <v>993</v>
      </c>
    </row>
    <row r="205" spans="1:19" s="14" customFormat="1" ht="38.25">
      <c r="A205" s="12" t="s">
        <v>731</v>
      </c>
      <c r="B205" s="12" t="s">
        <v>365</v>
      </c>
      <c r="C205" s="12" t="s">
        <v>42</v>
      </c>
      <c r="D205" s="12" t="s">
        <v>1</v>
      </c>
      <c r="E205" s="20" t="s">
        <v>70</v>
      </c>
      <c r="F205" s="12"/>
      <c r="G205" s="12" t="s">
        <v>732</v>
      </c>
      <c r="H205" s="12"/>
      <c r="I205" s="12"/>
      <c r="N205" s="2" t="str">
        <f t="shared" si="12"/>
        <v/>
      </c>
      <c r="O205" s="2">
        <f>IF(LEN(D205)=2,LOOKUP(D205,Kanton!$A$2:$A$22,Kanton!$B$2:$B$22),"")</f>
        <v>39</v>
      </c>
      <c r="P205" s="2" t="str">
        <f t="shared" si="13"/>
        <v/>
      </c>
      <c r="Q205" s="2" t="str">
        <f t="shared" si="14"/>
        <v>e</v>
      </c>
      <c r="R205" s="2" t="str">
        <f t="shared" si="15"/>
        <v>SELECT Suchname = 'Mano Stiftung', KorrekteBezeichnung = 'Stiftung Mano', Taetigkeitsgebiet = '39', InternExtern = 'e', BemerkungenDe = 'Unterstützung der Erziehung, Ausbildung und Weiterbildung von hilfsbedürftigen Menschen, insbesondere von Alleinerziehenden und ihren Kindern', BemerkungenFr = '', BemerkungenIt = '', IBAN = '', KontoNr = '', VertragNr = '', Clearing = '' UNION ALL</v>
      </c>
      <c r="S205" s="14" t="s">
        <v>994</v>
      </c>
    </row>
    <row r="206" spans="1:19" s="14" customFormat="1" ht="12.75">
      <c r="A206" s="13" t="s">
        <v>505</v>
      </c>
      <c r="B206" s="13" t="s">
        <v>505</v>
      </c>
      <c r="C206" s="13" t="s">
        <v>432</v>
      </c>
      <c r="D206" s="13" t="s">
        <v>432</v>
      </c>
      <c r="E206" s="21" t="s">
        <v>70</v>
      </c>
      <c r="F206" s="13"/>
      <c r="G206" s="13"/>
      <c r="H206" s="12"/>
      <c r="I206" s="12"/>
      <c r="N206" s="2" t="str">
        <f t="shared" si="12"/>
        <v/>
      </c>
      <c r="O206" s="2">
        <f>IF(LEN(D206)=2,LOOKUP(D206,Kanton!$A$2:$A$22,Kanton!$B$2:$B$22),"")</f>
        <v>60</v>
      </c>
      <c r="P206" s="2" t="str">
        <f t="shared" si="13"/>
        <v/>
      </c>
      <c r="Q206" s="2" t="str">
        <f t="shared" si="14"/>
        <v>e</v>
      </c>
      <c r="R206" s="2" t="str">
        <f t="shared" si="15"/>
        <v>SELECT Suchname = 'Milchsuppe-Stiftung', KorrekteBezeichnung = 'Milchsuppe-Stiftung', Taetigkeitsgebiet = '60', InternExtern = 'e', BemerkungenDe = '', BemerkungenFr = '', BemerkungenIt = '', IBAN = '', KontoNr = '', VertragNr = '', Clearing = '' UNION ALL</v>
      </c>
      <c r="S206" s="14" t="s">
        <v>995</v>
      </c>
    </row>
    <row r="207" spans="1:19" s="14" customFormat="1" ht="25.5">
      <c r="A207" s="22" t="s">
        <v>733</v>
      </c>
      <c r="B207" s="17" t="s">
        <v>533</v>
      </c>
      <c r="C207" s="17" t="s">
        <v>529</v>
      </c>
      <c r="D207" s="17" t="s">
        <v>639</v>
      </c>
      <c r="E207" s="29" t="s">
        <v>70</v>
      </c>
      <c r="F207" s="17"/>
      <c r="G207" s="17"/>
      <c r="H207" s="5" t="s">
        <v>797</v>
      </c>
      <c r="I207" s="5"/>
      <c r="N207" s="2" t="str">
        <f t="shared" si="12"/>
        <v/>
      </c>
      <c r="O207" s="2" t="s">
        <v>1081</v>
      </c>
      <c r="P207" s="2" t="str">
        <f t="shared" si="13"/>
        <v/>
      </c>
      <c r="Q207" s="2" t="str">
        <f t="shared" si="14"/>
        <v>e</v>
      </c>
      <c r="R207" s="2" t="str">
        <f t="shared" si="15"/>
        <v>SELECT Suchname = 'Mimosa fonds, Croix-Rouge', KorrekteBezeichnung = 'Fonds Mimosa, Croix-Rouge', Taetigkeitsgebiet = '61,28,66,64,18', InternExtern = 'e', BemerkungenDe = '', BemerkungenFr = 'S''adresser au service cantonal de la Croix Rouge. Par ex. camps de vacances pour mineurs et traitements orthodontiques', BemerkungenIt = '', IBAN = '', KontoNr = '', VertragNr = '', Clearing = '' UNION ALL</v>
      </c>
      <c r="S207" s="14" t="s">
        <v>1111</v>
      </c>
    </row>
    <row r="208" spans="1:19" s="2" customFormat="1" ht="25.5">
      <c r="A208" s="17" t="s">
        <v>668</v>
      </c>
      <c r="B208" s="18" t="s">
        <v>115</v>
      </c>
      <c r="C208" s="18" t="s">
        <v>191</v>
      </c>
      <c r="D208" s="18" t="s">
        <v>1</v>
      </c>
      <c r="E208" s="23" t="s">
        <v>70</v>
      </c>
      <c r="F208" s="18"/>
      <c r="G208" s="18" t="s">
        <v>116</v>
      </c>
      <c r="H208" s="3"/>
      <c r="I208" s="3"/>
      <c r="N208" s="2" t="str">
        <f t="shared" si="12"/>
        <v/>
      </c>
      <c r="O208" s="2">
        <f>IF(LEN(D208)=2,LOOKUP(D208,Kanton!$A$2:$A$22,Kanton!$B$2:$B$22),"")</f>
        <v>39</v>
      </c>
      <c r="P208" s="2" t="str">
        <f t="shared" si="13"/>
        <v/>
      </c>
      <c r="Q208" s="2" t="str">
        <f t="shared" si="14"/>
        <v>e</v>
      </c>
      <c r="R208" s="2" t="str">
        <f t="shared" si="15"/>
        <v>SELECT Suchname = 'Misteli-Stiftung, Louise', KorrekteBezeichnung = 'Louise Misteli-Stiftung', Taetigkeitsgebiet = '39', InternExtern = 'e', BemerkungenDe = 'Alle Behinderungen, Witwen, Waisen. Beiträge für Erziehungs-, Ausbildungs- und andere öffentliche Zwecke', BemerkungenFr = '', BemerkungenIt = '', IBAN = '', KontoNr = '', VertragNr = '', Clearing = '' UNION ALL</v>
      </c>
      <c r="S208" s="2" t="s">
        <v>996</v>
      </c>
    </row>
    <row r="209" spans="1:19" s="14" customFormat="1" ht="12.75">
      <c r="A209" s="13" t="s">
        <v>506</v>
      </c>
      <c r="B209" s="13" t="s">
        <v>507</v>
      </c>
      <c r="C209" s="13" t="s">
        <v>432</v>
      </c>
      <c r="D209" s="13" t="s">
        <v>432</v>
      </c>
      <c r="E209" s="21" t="s">
        <v>70</v>
      </c>
      <c r="F209" s="13"/>
      <c r="G209" s="13"/>
      <c r="H209" s="12"/>
      <c r="I209" s="12"/>
      <c r="N209" s="2" t="str">
        <f t="shared" si="12"/>
        <v/>
      </c>
      <c r="O209" s="2">
        <f>IF(LEN(D209)=2,LOOKUP(D209,Kanton!$A$2:$A$22,Kanton!$B$2:$B$22),"")</f>
        <v>60</v>
      </c>
      <c r="P209" s="2" t="str">
        <f t="shared" si="13"/>
        <v/>
      </c>
      <c r="Q209" s="2" t="str">
        <f t="shared" si="14"/>
        <v>e</v>
      </c>
      <c r="R209" s="2" t="str">
        <f t="shared" si="15"/>
        <v>SELECT Suchname = 'Morath-Stiftung, Catherine und Harry', KorrekteBezeichnung = 'Catherine+Harry Morath-Stiftung', Taetigkeitsgebiet = '60', InternExtern = 'e', BemerkungenDe = '', BemerkungenFr = '', BemerkungenIt = '', IBAN = '', KontoNr = '', VertragNr = '', Clearing = '' UNION ALL</v>
      </c>
      <c r="S209" s="14" t="s">
        <v>997</v>
      </c>
    </row>
    <row r="210" spans="1:19" s="2" customFormat="1" ht="25.5">
      <c r="A210" s="17" t="s">
        <v>117</v>
      </c>
      <c r="B210" s="18" t="s">
        <v>118</v>
      </c>
      <c r="C210" s="18" t="s">
        <v>191</v>
      </c>
      <c r="D210" s="18" t="s">
        <v>1</v>
      </c>
      <c r="E210" s="23" t="s">
        <v>70</v>
      </c>
      <c r="F210" s="18"/>
      <c r="G210" s="18" t="s">
        <v>798</v>
      </c>
      <c r="H210" s="3" t="s">
        <v>798</v>
      </c>
      <c r="I210" s="3"/>
      <c r="N210" s="2" t="str">
        <f t="shared" si="12"/>
        <v/>
      </c>
      <c r="O210" s="2">
        <f>IF(LEN(D210)=2,LOOKUP(D210,Kanton!$A$2:$A$22,Kanton!$B$2:$B$22),"")</f>
        <v>39</v>
      </c>
      <c r="P210" s="2" t="str">
        <f t="shared" si="13"/>
        <v/>
      </c>
      <c r="Q210" s="2" t="str">
        <f t="shared" si="14"/>
        <v>e</v>
      </c>
      <c r="R210" s="2" t="str">
        <f t="shared" si="15"/>
        <v>SELECT Suchname = 'Multiple Sklerose Gesellschaft, Schweizerische', KorrekteBezeichnung = 'Schweizerische Multiple Sklerose Gesellschaft', Taetigkeitsgebiet = '39', InternExtern = 'e', BemerkungenDe = 'MS, Amytrophe Lateralsklerose, Friedreichsche Ataxie. Autoanschaffung max. Fr. 5''000.-', BemerkungenFr = 'MS, Amytrophe Lateralsklerose, Friedreichsche Ataxie. Autoanschaffung max. Fr. 5''000.-', BemerkungenIt = '', IBAN = '', KontoNr = '', VertragNr = '', Clearing = '' UNION ALL</v>
      </c>
      <c r="S210" s="2" t="s">
        <v>998</v>
      </c>
    </row>
    <row r="211" spans="1:19" s="14" customFormat="1" ht="25.5">
      <c r="A211" s="12" t="s">
        <v>734</v>
      </c>
      <c r="B211" s="12" t="s">
        <v>334</v>
      </c>
      <c r="C211" s="12" t="s">
        <v>42</v>
      </c>
      <c r="D211" s="12" t="s">
        <v>42</v>
      </c>
      <c r="E211" s="20" t="s">
        <v>70</v>
      </c>
      <c r="F211" s="12"/>
      <c r="G211" s="12" t="s">
        <v>735</v>
      </c>
      <c r="H211" s="12"/>
      <c r="I211" s="12"/>
      <c r="N211" s="2" t="str">
        <f t="shared" si="12"/>
        <v/>
      </c>
      <c r="O211" s="2">
        <f>IF(LEN(D211)=2,LOOKUP(D211,Kanton!$A$2:$A$22,Kanton!$B$2:$B$22),"")</f>
        <v>63</v>
      </c>
      <c r="P211" s="2" t="str">
        <f t="shared" si="13"/>
        <v/>
      </c>
      <c r="Q211" s="2" t="str">
        <f t="shared" si="14"/>
        <v>e</v>
      </c>
      <c r="R211" s="2" t="str">
        <f t="shared" si="15"/>
        <v>SELECT Suchname = 'Mundaun Stiftung, gemeinnützige', KorrekteBezeichnung = 'Gemeinnützige Stiftung Mundaun', Taetigkeitsgebiet = '63', InternExtern = 'e', BemerkungenDe = 'Beiträge à Fonds perdu oder Darlehen für Einzelpers. oder Familien in Notlagen in finanzschwachen Gemeinden unter 200 Einwohner', BemerkungenFr = '', BemerkungenIt = '', IBAN = '', KontoNr = '', VertragNr = '', Clearing = '' UNION ALL</v>
      </c>
      <c r="S211" s="14" t="s">
        <v>999</v>
      </c>
    </row>
    <row r="212" spans="1:19" s="14" customFormat="1" ht="25.5">
      <c r="A212" s="13" t="s">
        <v>736</v>
      </c>
      <c r="B212" s="13" t="s">
        <v>669</v>
      </c>
      <c r="C212" s="13" t="s">
        <v>383</v>
      </c>
      <c r="D212" s="13" t="s">
        <v>389</v>
      </c>
      <c r="E212" s="21" t="s">
        <v>70</v>
      </c>
      <c r="F212" s="13"/>
      <c r="G212" s="13"/>
      <c r="H212" s="12"/>
      <c r="I212" s="12"/>
      <c r="N212" s="2" t="str">
        <f t="shared" si="12"/>
        <v/>
      </c>
      <c r="O212" s="2">
        <v>67</v>
      </c>
      <c r="P212" s="2" t="str">
        <f t="shared" si="13"/>
        <v/>
      </c>
      <c r="Q212" s="2" t="str">
        <f t="shared" si="14"/>
        <v>e</v>
      </c>
      <c r="R212" s="2" t="str">
        <f t="shared" si="15"/>
        <v>SELECT Suchname = 'Mütter in Not, katholischer Frauenbund SG/AI/AR', KorrekteBezeichnung = 'katholischer Frauenbund St. Gallen-Appenzell', Taetigkeitsgebiet = '67', InternExtern = 'e', BemerkungenDe = '', BemerkungenFr = '', BemerkungenIt = '', IBAN = '', KontoNr = '', VertragNr = '', Clearing = '' UNION ALL</v>
      </c>
      <c r="S212" s="14" t="s">
        <v>1112</v>
      </c>
    </row>
    <row r="213" spans="1:19" s="2" customFormat="1" ht="12.75">
      <c r="A213" s="24" t="s">
        <v>737</v>
      </c>
      <c r="B213" s="3" t="s">
        <v>201</v>
      </c>
      <c r="C213" s="3" t="s">
        <v>3</v>
      </c>
      <c r="D213" s="3" t="s">
        <v>1</v>
      </c>
      <c r="E213" s="6" t="s">
        <v>70</v>
      </c>
      <c r="F213" s="3"/>
      <c r="G213" s="26" t="s">
        <v>200</v>
      </c>
      <c r="H213" s="3"/>
      <c r="I213" s="3"/>
      <c r="N213" s="2" t="str">
        <f t="shared" si="12"/>
        <v/>
      </c>
      <c r="O213" s="2">
        <f>IF(LEN(D213)=2,LOOKUP(D213,Kanton!$A$2:$A$22,Kanton!$B$2:$B$22),"")</f>
        <v>39</v>
      </c>
      <c r="P213" s="2" t="str">
        <f t="shared" si="13"/>
        <v/>
      </c>
      <c r="Q213" s="2" t="str">
        <f t="shared" si="14"/>
        <v>e</v>
      </c>
      <c r="R213" s="2" t="str">
        <f t="shared" si="15"/>
        <v>SELECT Suchname = 'Mütterhilfe Stiftung', KorrekteBezeichnung = 'Stiftung Mütterhilfe', Taetigkeitsgebiet = '39', InternExtern = 'e', BemerkungenDe = 'Unterstützung in der neuen Lebensphase der Elternschaft', BemerkungenFr = '', BemerkungenIt = '', IBAN = '', KontoNr = '', VertragNr = '', Clearing = '' UNION ALL</v>
      </c>
      <c r="S213" s="2" t="s">
        <v>1000</v>
      </c>
    </row>
    <row r="214" spans="1:19" s="14" customFormat="1" ht="12.75">
      <c r="A214" s="13" t="s">
        <v>738</v>
      </c>
      <c r="B214" s="13" t="s">
        <v>400</v>
      </c>
      <c r="C214" s="13" t="s">
        <v>401</v>
      </c>
      <c r="D214" s="13" t="s">
        <v>60</v>
      </c>
      <c r="E214" s="21" t="s">
        <v>70</v>
      </c>
      <c r="F214" s="13"/>
      <c r="H214" s="12"/>
      <c r="I214" s="13" t="s">
        <v>402</v>
      </c>
      <c r="N214" s="2" t="str">
        <f t="shared" si="12"/>
        <v/>
      </c>
      <c r="O214" s="2">
        <f>IF(LEN(D214)=2,LOOKUP(D214,Kanton!$A$2:$A$22,Kanton!$B$2:$B$22),"")</f>
        <v>69</v>
      </c>
      <c r="P214" s="2" t="str">
        <f t="shared" si="13"/>
        <v/>
      </c>
      <c r="Q214" s="2" t="str">
        <f t="shared" si="14"/>
        <v>e</v>
      </c>
      <c r="R214" s="2" t="str">
        <f t="shared" si="15"/>
        <v>SELECT Suchname = 'Nene Fondazione', KorrekteBezeichnung = 'Fondazione Nene', Taetigkeitsgebiet = '69', InternExtern = 'e', BemerkungenDe = '', BemerkungenFr = '', BemerkungenIt = 'aver esaurito gli aiuti degli enti pubblici', IBAN = '', KontoNr = '', VertragNr = '', Clearing = '' UNION ALL</v>
      </c>
      <c r="S214" s="14" t="s">
        <v>1001</v>
      </c>
    </row>
    <row r="215" spans="1:19" s="2" customFormat="1" ht="12.75">
      <c r="A215" s="17" t="s">
        <v>120</v>
      </c>
      <c r="B215" s="17" t="s">
        <v>120</v>
      </c>
      <c r="C215" s="18" t="s">
        <v>191</v>
      </c>
      <c r="D215" s="18" t="s">
        <v>1</v>
      </c>
      <c r="E215" s="23" t="s">
        <v>70</v>
      </c>
      <c r="F215" s="18"/>
      <c r="G215" s="18" t="s">
        <v>739</v>
      </c>
      <c r="H215" s="3"/>
      <c r="I215" s="3"/>
      <c r="N215" s="2" t="str">
        <f t="shared" si="12"/>
        <v/>
      </c>
      <c r="O215" s="2">
        <f>IF(LEN(D215)=2,LOOKUP(D215,Kanton!$A$2:$A$22,Kanton!$B$2:$B$22),"")</f>
        <v>39</v>
      </c>
      <c r="P215" s="2" t="str">
        <f t="shared" si="13"/>
        <v/>
      </c>
      <c r="Q215" s="2" t="str">
        <f t="shared" si="14"/>
        <v>e</v>
      </c>
      <c r="R215" s="2" t="str">
        <f t="shared" si="15"/>
        <v>SELECT Suchname = 'Nussbaumer-Simonin-Stiftung', KorrekteBezeichnung = 'Nussbaumer-Simonin-Stiftung', Taetigkeitsgebiet = '39', InternExtern = 'e', BemerkungenDe = 'Geistig behinderte, insbesondere Trisomie 21 und deren Familien', BemerkungenFr = '', BemerkungenIt = '', IBAN = '', KontoNr = '', VertragNr = '', Clearing = '' UNION ALL</v>
      </c>
      <c r="S215" s="2" t="s">
        <v>1002</v>
      </c>
    </row>
    <row r="216" spans="1:19" s="2" customFormat="1" ht="38.25">
      <c r="A216" s="24" t="s">
        <v>667</v>
      </c>
      <c r="B216" s="3" t="s">
        <v>182</v>
      </c>
      <c r="C216" s="3" t="s">
        <v>191</v>
      </c>
      <c r="D216" s="3" t="s">
        <v>1</v>
      </c>
      <c r="E216" s="6" t="s">
        <v>70</v>
      </c>
      <c r="F216" s="3"/>
      <c r="G216" s="3" t="s">
        <v>199</v>
      </c>
      <c r="H216" s="3"/>
      <c r="I216" s="3"/>
      <c r="N216" s="2" t="str">
        <f t="shared" si="12"/>
        <v/>
      </c>
      <c r="O216" s="2">
        <f>IF(LEN(D216)=2,LOOKUP(D216,Kanton!$A$2:$A$22,Kanton!$B$2:$B$22),"")</f>
        <v>39</v>
      </c>
      <c r="P216" s="2" t="str">
        <f t="shared" si="13"/>
        <v/>
      </c>
      <c r="Q216" s="2" t="str">
        <f t="shared" si="14"/>
        <v>e</v>
      </c>
      <c r="R216" s="2" t="str">
        <f t="shared" si="15"/>
        <v>SELECT Suchname = 'Ochsner-Stiftung, Max', KorrekteBezeichnung = 'Max Ochsner-Stiftung', Taetigkeitsgebiet = '39', InternExtern = 'e', BemerkungenDe = 'Förderung der gesellschaftlichen Eingliederung behinderter und sozial benachteiligter Menschen durch Unterstützung ihrer beruflichen und persönlichen Weiterbildung.', BemerkungenFr = '', BemerkungenIt = '', IBAN = '', KontoNr = '', VertragNr = '', Clearing = '' UNION ALL</v>
      </c>
      <c r="S216" s="2" t="s">
        <v>1003</v>
      </c>
    </row>
    <row r="217" spans="1:19" s="14" customFormat="1" ht="25.5">
      <c r="A217" s="13" t="s">
        <v>741</v>
      </c>
      <c r="B217" s="13" t="s">
        <v>740</v>
      </c>
      <c r="C217" s="13" t="s">
        <v>383</v>
      </c>
      <c r="D217" s="13" t="s">
        <v>388</v>
      </c>
      <c r="E217" s="21" t="s">
        <v>70</v>
      </c>
      <c r="F217" s="13"/>
      <c r="G217" s="13" t="s">
        <v>385</v>
      </c>
      <c r="H217" s="12"/>
      <c r="I217" s="12"/>
      <c r="N217" s="2" t="str">
        <f t="shared" si="12"/>
        <v/>
      </c>
      <c r="O217" s="2" t="s">
        <v>1084</v>
      </c>
      <c r="P217" s="2" t="str">
        <f t="shared" si="13"/>
        <v/>
      </c>
      <c r="Q217" s="2" t="str">
        <f t="shared" si="14"/>
        <v>e</v>
      </c>
      <c r="R217" s="2" t="str">
        <f t="shared" si="15"/>
        <v>SELECT Suchname = 'OHOm, Ostschweizer helfen Ostschweizern', KorrekteBezeichnung = 'Ostschweizer helfen Ostschweizern', Taetigkeitsgebiet = '67,63,23', InternExtern = 'e', BemerkungenDe = 'vom St. Galler Tagblatt jährliche Sammelaktion auf Weihnachten hin', BemerkungenFr = '', BemerkungenIt = '', IBAN = '', KontoNr = '', VertragNr = '', Clearing = '' UNION ALL</v>
      </c>
      <c r="S217" s="14" t="s">
        <v>1113</v>
      </c>
    </row>
    <row r="218" spans="1:19" s="14" customFormat="1" ht="25.5">
      <c r="A218" s="13" t="s">
        <v>742</v>
      </c>
      <c r="B218" s="13" t="s">
        <v>386</v>
      </c>
      <c r="C218" s="13" t="s">
        <v>383</v>
      </c>
      <c r="D218" s="13" t="s">
        <v>55</v>
      </c>
      <c r="E218" s="21" t="s">
        <v>70</v>
      </c>
      <c r="F218" s="13"/>
      <c r="G218" s="13"/>
      <c r="H218" s="12"/>
      <c r="I218" s="12"/>
      <c r="N218" s="2" t="str">
        <f t="shared" si="12"/>
        <v/>
      </c>
      <c r="O218" s="2">
        <f>IF(LEN(D218)=2,LOOKUP(D218,Kanton!$A$2:$A$22,Kanton!$B$2:$B$22),"")</f>
        <v>66</v>
      </c>
      <c r="P218" s="2" t="str">
        <f t="shared" si="13"/>
        <v/>
      </c>
      <c r="Q218" s="2" t="str">
        <f t="shared" si="14"/>
        <v>e</v>
      </c>
      <c r="R218" s="2" t="str">
        <f t="shared" si="15"/>
        <v>SELECT Suchname = 'OPOS Stiftung, zugunsten von Wahrnehmungsbehinderten', KorrekteBezeichnung = 'Stiftung OPOS zugunsten von Wahrnehmungsbehinderten', Taetigkeitsgebiet = '66', InternExtern = 'e', BemerkungenDe = '', BemerkungenFr = '', BemerkungenIt = '', IBAN = '', KontoNr = '', VertragNr = '', Clearing = '' UNION ALL</v>
      </c>
      <c r="S218" s="14" t="s">
        <v>1004</v>
      </c>
    </row>
    <row r="219" spans="1:19" s="14" customFormat="1" ht="51">
      <c r="A219" s="13" t="s">
        <v>670</v>
      </c>
      <c r="B219" s="13" t="s">
        <v>374</v>
      </c>
      <c r="C219" s="13" t="s">
        <v>42</v>
      </c>
      <c r="D219" s="13" t="s">
        <v>743</v>
      </c>
      <c r="E219" s="21" t="s">
        <v>70</v>
      </c>
      <c r="F219" s="13"/>
      <c r="G219" s="13" t="s">
        <v>744</v>
      </c>
      <c r="H219" s="12"/>
      <c r="I219" s="12"/>
      <c r="N219" s="2" t="str">
        <f t="shared" si="12"/>
        <v/>
      </c>
      <c r="O219" s="2" t="s">
        <v>1085</v>
      </c>
      <c r="P219" s="2" t="str">
        <f t="shared" si="13"/>
        <v/>
      </c>
      <c r="Q219" s="2" t="str">
        <f t="shared" si="14"/>
        <v>e</v>
      </c>
      <c r="R219" s="2" t="str">
        <f t="shared" si="15"/>
        <v>SELECT Suchname = 'Ordòdy-König Stiftung, Ellionor', KorrekteBezeichnung = 'Ellionor von Ordòdy-König Stiftung', Taetigkeitsgebiet = '67,63,19,23', InternExtern = 'e', BemerkungenDe = 'Die Stiftung bezweckt, Personen, die im Kanton St. Gallen oder in benachbarten Kantonen wohnen und die unverschuldet in Not geraten sind, mit angemessenen Unterstützungsbeiträgen beizustehen.', BemerkungenFr = '', BemerkungenIt = '', IBAN = '', KontoNr = '', VertragNr = '', Clearing = '' UNION ALL</v>
      </c>
      <c r="S219" s="14" t="s">
        <v>1114</v>
      </c>
    </row>
    <row r="220" spans="1:19" s="2" customFormat="1" ht="63.75">
      <c r="A220" s="17" t="s">
        <v>121</v>
      </c>
      <c r="B220" s="17" t="s">
        <v>121</v>
      </c>
      <c r="C220" s="18" t="s">
        <v>191</v>
      </c>
      <c r="D220" s="18" t="s">
        <v>1</v>
      </c>
      <c r="E220" s="23" t="s">
        <v>70</v>
      </c>
      <c r="F220" s="18"/>
      <c r="G220" s="18" t="s">
        <v>1074</v>
      </c>
      <c r="H220" s="3"/>
      <c r="I220" s="3"/>
      <c r="N220" s="2" t="str">
        <f t="shared" si="12"/>
        <v/>
      </c>
      <c r="O220" s="2">
        <f>IF(LEN(D220)=2,LOOKUP(D220,Kanton!$A$2:$A$22,Kanton!$B$2:$B$22),"")</f>
        <v>39</v>
      </c>
      <c r="P220" s="2" t="str">
        <f t="shared" si="13"/>
        <v/>
      </c>
      <c r="Q220" s="2" t="str">
        <f t="shared" si="14"/>
        <v>e</v>
      </c>
      <c r="R220" s="2" t="str">
        <f t="shared" si="15"/>
        <v>SELECT Suchname = 'Orphelina-Stifung', KorrekteBezeichnung = 'Orphelina-Stifung', Taetigkeitsgebiet = '39', InternExtern = 'e', BemerkungenDe = 'Stiftung der Schweiz. Gemeinnützigen Gesellschaft. bezweckt die Förderung der Wohlfahrt von in der Schweiz sich dauernd oder vorübergehend aufhaltenden hilfsbedürftigen Kindern ohne Ansehen der Religion oder Nationalität. Eltern auf EL oder Sozialhilfeniveau. Mindestens Fr. 2''000.- beantragen.', BemerkungenFr = '', BemerkungenIt = '', IBAN = '', KontoNr = '', VertragNr = '', Clearing = '' UNION ALL</v>
      </c>
      <c r="S220" s="2" t="s">
        <v>1115</v>
      </c>
    </row>
    <row r="221" spans="1:19" s="2" customFormat="1" ht="38.25">
      <c r="A221" s="3" t="s">
        <v>184</v>
      </c>
      <c r="B221" s="3" t="s">
        <v>184</v>
      </c>
      <c r="C221" s="3" t="s">
        <v>3</v>
      </c>
      <c r="D221" s="3" t="s">
        <v>1</v>
      </c>
      <c r="E221" s="6" t="s">
        <v>70</v>
      </c>
      <c r="F221" s="3"/>
      <c r="G221" s="3" t="s">
        <v>745</v>
      </c>
      <c r="H221" s="3"/>
      <c r="I221" s="3"/>
      <c r="N221" s="2" t="str">
        <f t="shared" si="12"/>
        <v/>
      </c>
      <c r="O221" s="2">
        <f>IF(LEN(D221)=2,LOOKUP(D221,Kanton!$A$2:$A$22,Kanton!$B$2:$B$22),"")</f>
        <v>39</v>
      </c>
      <c r="P221" s="2" t="str">
        <f t="shared" si="13"/>
        <v/>
      </c>
      <c r="Q221" s="2" t="str">
        <f t="shared" si="14"/>
        <v>e</v>
      </c>
      <c r="R221" s="2" t="str">
        <f t="shared" si="15"/>
        <v>SELECT Suchname = 'Orthodoxe philanthropische Stiftung', KorrekteBezeichnung = 'Orthodoxe philanthropische Stiftung', Taetigkeitsgebiet = '39', InternExtern = 'e', BemerkungenDe = 'Mit Rücksicht auf ihre Satzung und aufgrund ihrer beschränkten Mittel bearbeitet diese Stiftung nur Anträge von orthodoxen Christen mit Wohnsitz in der Schweiz.', BemerkungenFr = '', BemerkungenIt = '', IBAN = '', KontoNr = '', VertragNr = '', Clearing = '' UNION ALL</v>
      </c>
      <c r="S221" s="2" t="s">
        <v>1005</v>
      </c>
    </row>
    <row r="222" spans="1:19" s="14" customFormat="1" ht="12.75">
      <c r="A222" s="12" t="s">
        <v>352</v>
      </c>
      <c r="B222" s="12" t="s">
        <v>352</v>
      </c>
      <c r="C222" s="12" t="s">
        <v>42</v>
      </c>
      <c r="D222" s="12" t="s">
        <v>42</v>
      </c>
      <c r="E222" s="20" t="s">
        <v>70</v>
      </c>
      <c r="F222" s="12"/>
      <c r="G222" s="12" t="s">
        <v>353</v>
      </c>
      <c r="H222" s="12"/>
      <c r="I222" s="12"/>
      <c r="N222" s="2" t="str">
        <f t="shared" si="12"/>
        <v/>
      </c>
      <c r="O222" s="2">
        <f>IF(LEN(D222)=2,LOOKUP(D222,Kanton!$A$2:$A$22,Kanton!$B$2:$B$22),"")</f>
        <v>63</v>
      </c>
      <c r="P222" s="2" t="str">
        <f t="shared" si="13"/>
        <v/>
      </c>
      <c r="Q222" s="2" t="str">
        <f t="shared" si="14"/>
        <v>e</v>
      </c>
      <c r="R222" s="2" t="str">
        <f t="shared" si="15"/>
        <v>SELECT Suchname = 'Padella-Stiftung', KorrekteBezeichnung = 'Padella-Stiftung', Taetigkeitsgebiet = '63', InternExtern = 'e', BemerkungenDe = 'Unterstützungsbeiträge an Einzelpersonen in Notsituationen', BemerkungenFr = '', BemerkungenIt = '', IBAN = '', KontoNr = '', VertragNr = '', Clearing = '' UNION ALL</v>
      </c>
      <c r="S222" s="14" t="s">
        <v>1006</v>
      </c>
    </row>
    <row r="223" spans="1:19" s="2" customFormat="1" ht="25.5">
      <c r="A223" s="5" t="s">
        <v>5</v>
      </c>
      <c r="B223" s="3" t="s">
        <v>122</v>
      </c>
      <c r="C223" s="3" t="s">
        <v>191</v>
      </c>
      <c r="D223" s="3" t="s">
        <v>1</v>
      </c>
      <c r="E223" s="6" t="s">
        <v>70</v>
      </c>
      <c r="F223" s="3" t="s">
        <v>2</v>
      </c>
      <c r="G223" s="3" t="s">
        <v>799</v>
      </c>
      <c r="H223" s="3"/>
      <c r="I223" s="3"/>
      <c r="N223" s="2" t="str">
        <f t="shared" si="12"/>
        <v/>
      </c>
      <c r="O223" s="2">
        <f>IF(LEN(D223)=2,LOOKUP(D223,Kanton!$A$2:$A$22,Kanton!$B$2:$B$22),"")</f>
        <v>39</v>
      </c>
      <c r="P223" s="2" t="str">
        <f t="shared" si="13"/>
        <v/>
      </c>
      <c r="Q223" s="2" t="str">
        <f t="shared" si="14"/>
        <v>e</v>
      </c>
      <c r="R223" s="2" t="str">
        <f t="shared" si="15"/>
        <v>SELECT Suchname = 'Paraplegiker-Stiftung, Schweizerische', KorrekteBezeichnung = 'Schweizerische Paraplegiker-Stiftung', Taetigkeitsgebiet = '39', InternExtern = 'e', BemerkungenDe = 'Behinderung: Praplegie, Tetraplegie. Betrag unbeschränkt. Uebrige Behinderungen: Rollstuhlbenutzer. Max. Fr. 4''000.-', BemerkungenFr = '', BemerkungenIt = '', IBAN = '', KontoNr = '', VertragNr = '', Clearing = '' UNION ALL</v>
      </c>
      <c r="S223" s="2" t="s">
        <v>1007</v>
      </c>
    </row>
    <row r="224" spans="1:19" s="14" customFormat="1" ht="25.5">
      <c r="A224" s="24" t="s">
        <v>746</v>
      </c>
      <c r="B224" s="5" t="s">
        <v>537</v>
      </c>
      <c r="C224" s="5" t="s">
        <v>529</v>
      </c>
      <c r="D224" s="5" t="s">
        <v>36</v>
      </c>
      <c r="E224" s="25" t="s">
        <v>70</v>
      </c>
      <c r="F224" s="5"/>
      <c r="G224" s="5"/>
      <c r="H224" s="5" t="s">
        <v>538</v>
      </c>
      <c r="I224" s="5"/>
      <c r="N224" s="2" t="str">
        <f t="shared" si="12"/>
        <v/>
      </c>
      <c r="O224" s="2">
        <f>IF(LEN(D224)=2,LOOKUP(D224,Kanton!$A$2:$A$22,Kanton!$B$2:$B$22),"")</f>
        <v>61</v>
      </c>
      <c r="P224" s="2" t="str">
        <f t="shared" si="13"/>
        <v/>
      </c>
      <c r="Q224" s="2" t="str">
        <f t="shared" si="14"/>
        <v>e</v>
      </c>
      <c r="R224" s="2" t="str">
        <f t="shared" si="15"/>
        <v>SELECT Suchname = 'Pasquier fondation, Joseph', KorrekteBezeichnung = 'Fondation Joseph Pasquier', Taetigkeitsgebiet = '61', InternExtern = 'e', BemerkungenDe = '', BemerkungenFr = 'enfants (parfois adultes) originaires de la Gruyère, pour études, formation, loisirs', BemerkungenIt = '', IBAN = '', KontoNr = '', VertragNr = '', Clearing = '' UNION ALL</v>
      </c>
      <c r="S224" s="14" t="s">
        <v>1008</v>
      </c>
    </row>
    <row r="225" spans="1:19" s="2" customFormat="1" ht="51">
      <c r="A225" s="5" t="s">
        <v>92</v>
      </c>
      <c r="B225" s="3" t="s">
        <v>93</v>
      </c>
      <c r="C225" s="3" t="s">
        <v>191</v>
      </c>
      <c r="D225" s="3" t="s">
        <v>94</v>
      </c>
      <c r="E225" s="6" t="s">
        <v>70</v>
      </c>
      <c r="F225" s="3"/>
      <c r="G225" s="3" t="s">
        <v>747</v>
      </c>
      <c r="H225" s="3"/>
      <c r="I225" s="3"/>
      <c r="N225" s="2" t="str">
        <f t="shared" si="12"/>
        <v/>
      </c>
      <c r="O225" s="2" t="s">
        <v>1086</v>
      </c>
      <c r="P225" s="2" t="str">
        <f t="shared" si="13"/>
        <v/>
      </c>
      <c r="Q225" s="2" t="str">
        <f t="shared" si="14"/>
        <v>e</v>
      </c>
      <c r="R225" s="2" t="str">
        <f t="shared" si="15"/>
        <v>SELECT Suchname = 'Patenschaft für Berggemeinden', KorrekteBezeichnung = 'Schweizerische Patenschaft für Berggemeinden', Taetigkeitsgebiet = '10,61,65,61,70,64,69,67,18,66,60,39', InternExtern = 'e', BemerkungenDe = 'Alle Behinderungen, für Menschen im CH-Berggebiet.', BemerkungenFr = '', BemerkungenIt = '', IBAN = '', KontoNr = '', VertragNr = '', Clearing = '' UNION ALL</v>
      </c>
      <c r="S225" s="2" t="s">
        <v>1116</v>
      </c>
    </row>
    <row r="226" spans="1:19" s="14" customFormat="1" ht="38.25">
      <c r="A226" s="19" t="s">
        <v>459</v>
      </c>
      <c r="B226" s="19" t="s">
        <v>459</v>
      </c>
      <c r="C226" s="13" t="s">
        <v>3</v>
      </c>
      <c r="D226" s="13" t="s">
        <v>3</v>
      </c>
      <c r="E226" s="21" t="s">
        <v>70</v>
      </c>
      <c r="F226" s="13" t="s">
        <v>441</v>
      </c>
      <c r="G226" s="19" t="s">
        <v>460</v>
      </c>
      <c r="H226" s="12"/>
      <c r="I226" s="12"/>
      <c r="N226" s="2" t="str">
        <f t="shared" si="12"/>
        <v/>
      </c>
      <c r="O226" s="2">
        <f>IF(LEN(D226)=2,LOOKUP(D226,Kanton!$A$2:$A$22,Kanton!$B$2:$B$22),"")</f>
        <v>10</v>
      </c>
      <c r="P226" s="2" t="str">
        <f t="shared" si="13"/>
        <v/>
      </c>
      <c r="Q226" s="2" t="str">
        <f t="shared" si="14"/>
        <v>e</v>
      </c>
      <c r="R226" s="2" t="str">
        <f t="shared" si="15"/>
        <v>SELECT Suchname = 'Paulz-Stiftung', KorrekteBezeichnung = 'Paulz-Stiftung', Taetigkeitsgebiet = '10', InternExtern = 'e', BemerkungenDe = 'Hilfeleistung eher in der Ausrichtung einmaliger Beiträge (z.B. für aussergewöhnliche Aufwendungen) als in monatlichen bzw. dauernden Unterstützungen für über 60 Jährige.', BemerkungenFr = '', BemerkungenIt = '', IBAN = '', KontoNr = '', VertragNr = '', Clearing = '' UNION ALL</v>
      </c>
      <c r="S226" s="14" t="s">
        <v>1009</v>
      </c>
    </row>
    <row r="227" spans="1:19" s="2" customFormat="1" ht="63.75">
      <c r="A227" s="16" t="s">
        <v>454</v>
      </c>
      <c r="B227" s="12" t="s">
        <v>183</v>
      </c>
      <c r="C227" s="12" t="s">
        <v>3</v>
      </c>
      <c r="D227" s="12" t="s">
        <v>3</v>
      </c>
      <c r="E227" s="20" t="s">
        <v>70</v>
      </c>
      <c r="F227" s="12"/>
      <c r="G227" s="16" t="s">
        <v>748</v>
      </c>
      <c r="H227" s="3"/>
      <c r="I227" s="3"/>
      <c r="N227" s="2" t="str">
        <f t="shared" si="12"/>
        <v/>
      </c>
      <c r="O227" s="2">
        <f>IF(LEN(D227)=2,LOOKUP(D227,Kanton!$A$2:$A$22,Kanton!$B$2:$B$22),"")</f>
        <v>10</v>
      </c>
      <c r="P227" s="2" t="str">
        <f t="shared" si="13"/>
        <v/>
      </c>
      <c r="Q227" s="2" t="str">
        <f t="shared" si="14"/>
        <v>e</v>
      </c>
      <c r="R227" s="2" t="str">
        <f t="shared" si="15"/>
        <v>SELECT Suchname = 'Pestalozzi Fonds, Bernischer', KorrekteBezeichnung = 'Bernischer Pestalozzi-Fonds', Taetigkeitsgebiet = '10', InternExtern = 'e', BemerkungenDe = 'Finanzierung von Schulung, Erziehung, Ausbildung, Anlehre, Berufslehre und Eingliederung sowie Beiträge an Untersuchungen, Beratungen und Therapie für physisch, psychisch oder geistig behinderte oder sozial benachteiligte Kinder und Jugendliche bis 25-jährig mit Wohnsitz im Kanton Bern.', BemerkungenFr = '', BemerkungenIt = '', IBAN = '', KontoNr = '', VertragNr = '', Clearing = '' UNION ALL</v>
      </c>
      <c r="S227" s="2" t="s">
        <v>1010</v>
      </c>
    </row>
    <row r="228" spans="1:19" s="14" customFormat="1" ht="12.75">
      <c r="A228" s="12" t="s">
        <v>354</v>
      </c>
      <c r="B228" s="12" t="s">
        <v>354</v>
      </c>
      <c r="C228" s="12" t="s">
        <v>42</v>
      </c>
      <c r="D228" s="12" t="s">
        <v>42</v>
      </c>
      <c r="E228" s="20" t="s">
        <v>70</v>
      </c>
      <c r="F228" s="12"/>
      <c r="G228" s="12" t="s">
        <v>355</v>
      </c>
      <c r="H228" s="12"/>
      <c r="I228" s="12"/>
      <c r="N228" s="2" t="str">
        <f t="shared" si="12"/>
        <v/>
      </c>
      <c r="O228" s="2">
        <f>IF(LEN(D228)=2,LOOKUP(D228,Kanton!$A$2:$A$22,Kanton!$B$2:$B$22),"")</f>
        <v>63</v>
      </c>
      <c r="P228" s="2" t="str">
        <f t="shared" si="13"/>
        <v/>
      </c>
      <c r="Q228" s="2" t="str">
        <f t="shared" si="14"/>
        <v>e</v>
      </c>
      <c r="R228" s="2" t="str">
        <f t="shared" si="15"/>
        <v>SELECT Suchname = 'Pflegekinderaktion GR', KorrekteBezeichnung = 'Pflegekinderaktion GR', Taetigkeitsgebiet = '63', InternExtern = 'e', BemerkungenDe = 'Für Kinder in Pflege', BemerkungenFr = '', BemerkungenIt = '', IBAN = '', KontoNr = '', VertragNr = '', Clearing = '' UNION ALL</v>
      </c>
      <c r="S228" s="14" t="s">
        <v>1011</v>
      </c>
    </row>
    <row r="229" spans="1:19" s="14" customFormat="1" ht="12.75">
      <c r="A229" s="12" t="s">
        <v>426</v>
      </c>
      <c r="B229" s="12" t="s">
        <v>426</v>
      </c>
      <c r="C229" s="12" t="s">
        <v>416</v>
      </c>
      <c r="D229" s="12" t="s">
        <v>1</v>
      </c>
      <c r="E229" s="20" t="s">
        <v>70</v>
      </c>
      <c r="F229" s="12"/>
      <c r="G229" s="12" t="s">
        <v>427</v>
      </c>
      <c r="H229" s="12"/>
      <c r="I229" s="12"/>
      <c r="N229" s="2" t="str">
        <f t="shared" si="12"/>
        <v/>
      </c>
      <c r="O229" s="2">
        <f>IF(LEN(D229)=2,LOOKUP(D229,Kanton!$A$2:$A$22,Kanton!$B$2:$B$22),"")</f>
        <v>39</v>
      </c>
      <c r="P229" s="2" t="str">
        <f t="shared" si="13"/>
        <v/>
      </c>
      <c r="Q229" s="2" t="str">
        <f t="shared" si="14"/>
        <v>e</v>
      </c>
      <c r="R229" s="2" t="str">
        <f t="shared" si="15"/>
        <v>SELECT Suchname = 'Plussport Behindertensport', KorrekteBezeichnung = 'Plussport Behindertensport', Taetigkeitsgebiet = '39', InternExtern = 'e', BemerkungenDe = 'Beiträge an Sporthilfsmittel und sportl. Aktivitäten', BemerkungenFr = '', BemerkungenIt = '', IBAN = '', KontoNr = '', VertragNr = '', Clearing = '' UNION ALL</v>
      </c>
      <c r="S229" s="14" t="s">
        <v>1012</v>
      </c>
    </row>
    <row r="230" spans="1:19" s="14" customFormat="1" ht="12.75">
      <c r="A230" s="13" t="s">
        <v>749</v>
      </c>
      <c r="B230" s="13" t="s">
        <v>558</v>
      </c>
      <c r="C230" s="13" t="s">
        <v>38</v>
      </c>
      <c r="D230" s="13" t="s">
        <v>38</v>
      </c>
      <c r="E230" s="21" t="s">
        <v>70</v>
      </c>
      <c r="F230" s="13"/>
      <c r="G230" s="13"/>
      <c r="H230" s="13" t="s">
        <v>559</v>
      </c>
      <c r="I230" s="13"/>
      <c r="N230" s="2" t="str">
        <f t="shared" si="12"/>
        <v/>
      </c>
      <c r="O230" s="2">
        <f>IF(LEN(D230)=2,LOOKUP(D230,Kanton!$A$2:$A$22,Kanton!$B$2:$B$22),"")</f>
        <v>28</v>
      </c>
      <c r="P230" s="2" t="str">
        <f t="shared" si="13"/>
        <v/>
      </c>
      <c r="Q230" s="2" t="str">
        <f t="shared" si="14"/>
        <v>e</v>
      </c>
      <c r="R230" s="2" t="str">
        <f t="shared" si="15"/>
        <v>SELECT Suchname = 'Poletti fondation, Paul', KorrekteBezeichnung = 'Fondation Paul Poletti', Taetigkeitsgebiet = '28', InternExtern = 'e', BemerkungenDe = '', BemerkungenFr = 'pour les enfants', BemerkungenIt = '', IBAN = '', KontoNr = '', VertragNr = '', Clearing = '' UNION ALL</v>
      </c>
      <c r="S230" s="14" t="s">
        <v>1013</v>
      </c>
    </row>
    <row r="231" spans="1:19" s="2" customFormat="1" ht="25.5">
      <c r="A231" s="5" t="s">
        <v>21</v>
      </c>
      <c r="B231" s="3" t="s">
        <v>123</v>
      </c>
      <c r="C231" s="3" t="s">
        <v>191</v>
      </c>
      <c r="D231" s="3" t="s">
        <v>1</v>
      </c>
      <c r="E231" s="6" t="s">
        <v>70</v>
      </c>
      <c r="F231" s="3"/>
      <c r="G231" s="3" t="s">
        <v>750</v>
      </c>
      <c r="H231" s="3"/>
      <c r="I231" s="3"/>
      <c r="N231" s="2" t="str">
        <f t="shared" si="12"/>
        <v/>
      </c>
      <c r="O231" s="2">
        <f>IF(LEN(D231)=2,LOOKUP(D231,Kanton!$A$2:$A$22,Kanton!$B$2:$B$22),"")</f>
        <v>39</v>
      </c>
      <c r="P231" s="2" t="str">
        <f t="shared" si="13"/>
        <v/>
      </c>
      <c r="Q231" s="2" t="str">
        <f t="shared" si="14"/>
        <v>e</v>
      </c>
      <c r="R231" s="2" t="str">
        <f t="shared" si="15"/>
        <v>SELECT Suchname = 'Post/Swisscom Personal, Wohlfahrtsfonds', KorrekteBezeichnung = 'Wohlfahrtsfonds des Post- und Swisscom-Personals', Taetigkeitsgebiet = '39', InternExtern = 'e', BemerkungenDe = 'Alle Behinderungen, für Post- und Swisscom Mitarbeitende und Pensionierte', BemerkungenFr = '', BemerkungenIt = '', IBAN = '', KontoNr = '', VertragNr = '', Clearing = '' UNION ALL</v>
      </c>
      <c r="S231" s="2" t="s">
        <v>1014</v>
      </c>
    </row>
    <row r="232" spans="1:19" s="2" customFormat="1" ht="63.75">
      <c r="A232" s="24" t="s">
        <v>751</v>
      </c>
      <c r="B232" s="3" t="s">
        <v>185</v>
      </c>
      <c r="C232" s="3" t="s">
        <v>191</v>
      </c>
      <c r="D232" s="3" t="s">
        <v>1</v>
      </c>
      <c r="E232" s="6" t="s">
        <v>70</v>
      </c>
      <c r="F232" s="3"/>
      <c r="G232" s="3" t="s">
        <v>202</v>
      </c>
      <c r="H232" s="3"/>
      <c r="I232" s="3"/>
      <c r="N232" s="2" t="str">
        <f t="shared" si="12"/>
        <v/>
      </c>
      <c r="O232" s="2">
        <f>IF(LEN(D232)=2,LOOKUP(D232,Kanton!$A$2:$A$22,Kanton!$B$2:$B$22),"")</f>
        <v>39</v>
      </c>
      <c r="P232" s="2" t="str">
        <f t="shared" si="13"/>
        <v/>
      </c>
      <c r="Q232" s="2" t="str">
        <f t="shared" si="14"/>
        <v>e</v>
      </c>
      <c r="R232" s="2" t="str">
        <f t="shared" si="15"/>
        <v>SELECT Suchname = 'Pro Aegrotis Stiftung', KorrekteBezeichnung = 'Stiftung Pro Aegrotis', Taetigkeitsgebiet = '39', InternExtern = 'e', BemerkungenDe = 'Hilft Menschen, die zur Behandlung einer Krankheit, Behebung von Unfallfolgen, Verbesserung ihres Gesundheitszustandes oder für die Pflege zu Hause zusätzlicher, finanzieller Hilfe bedürfen. Keine Beiträge an Zahnbehandlung, Wohn-, Umzugs-, oder Ausbildungskosten.', BemerkungenFr = '', BemerkungenIt = '', IBAN = '', KontoNr = '', VertragNr = '', Clearing = '' UNION ALL</v>
      </c>
      <c r="S232" s="2" t="s">
        <v>1015</v>
      </c>
    </row>
    <row r="233" spans="1:19" s="2" customFormat="1" ht="25.5">
      <c r="A233" s="5" t="s">
        <v>481</v>
      </c>
      <c r="B233" s="5" t="s">
        <v>481</v>
      </c>
      <c r="C233" s="3" t="s">
        <v>191</v>
      </c>
      <c r="D233" s="3" t="s">
        <v>1</v>
      </c>
      <c r="E233" s="6" t="s">
        <v>70</v>
      </c>
      <c r="F233" s="3"/>
      <c r="G233" s="3" t="s">
        <v>752</v>
      </c>
      <c r="H233" s="3"/>
      <c r="I233" s="3"/>
      <c r="N233" s="2" t="str">
        <f t="shared" si="12"/>
        <v/>
      </c>
      <c r="O233" s="2">
        <f>IF(LEN(D233)=2,LOOKUP(D233,Kanton!$A$2:$A$22,Kanton!$B$2:$B$22),"")</f>
        <v>39</v>
      </c>
      <c r="P233" s="2" t="str">
        <f t="shared" si="13"/>
        <v/>
      </c>
      <c r="Q233" s="2" t="str">
        <f t="shared" si="14"/>
        <v>e</v>
      </c>
      <c r="R233" s="2" t="str">
        <f t="shared" si="15"/>
        <v>SELECT Suchname = 'Pro Juventute Kanton', KorrekteBezeichnung = 'Pro Juventute Kanton', Taetigkeitsgebiet = '39', InternExtern = 'e', BemerkungenDe = 'Alle Behinderungen, für Familien, Kinder und Jugendliche bis 20 Jahre (in Ausbildung bis 25)', BemerkungenFr = '', BemerkungenIt = '', IBAN = '', KontoNr = '', VertragNr = '', Clearing = '' UNION ALL</v>
      </c>
      <c r="S233" s="2" t="s">
        <v>1016</v>
      </c>
    </row>
    <row r="234" spans="1:19" s="2" customFormat="1" ht="25.5">
      <c r="A234" s="5" t="s">
        <v>482</v>
      </c>
      <c r="B234" s="3" t="s">
        <v>483</v>
      </c>
      <c r="C234" s="3" t="s">
        <v>191</v>
      </c>
      <c r="D234" s="3" t="s">
        <v>1</v>
      </c>
      <c r="E234" s="6" t="s">
        <v>70</v>
      </c>
      <c r="F234" s="3"/>
      <c r="G234" s="3" t="s">
        <v>753</v>
      </c>
      <c r="H234" s="3"/>
      <c r="I234" s="3"/>
      <c r="N234" s="2" t="str">
        <f t="shared" si="12"/>
        <v/>
      </c>
      <c r="O234" s="2">
        <f>IF(LEN(D234)=2,LOOKUP(D234,Kanton!$A$2:$A$22,Kanton!$B$2:$B$22),"")</f>
        <v>39</v>
      </c>
      <c r="P234" s="2" t="str">
        <f t="shared" si="13"/>
        <v/>
      </c>
      <c r="Q234" s="2" t="str">
        <f t="shared" si="14"/>
        <v>e</v>
      </c>
      <c r="R234" s="2" t="str">
        <f t="shared" si="15"/>
        <v>SELECT Suchname = 'Pro Juventute Schweiz, ZLWWW', KorrekteBezeichnung = 'Pro Juventute Schweiz, Zusatzleistungen an Witwer, Witwer und Waisen (ZLWWW)', Taetigkeitsgebiet = '39', InternExtern = 'e', BemerkungenDe = 'Personen mit Witwen-, Witwer- oder Waisenrente. Personen mit Behinderung und Hinterlassenenleistung via PI CH, Direkthilfe', BemerkungenFr = '', BemerkungenIt = '', IBAN = '', KontoNr = '', VertragNr = '', Clearing = '' UNION ALL</v>
      </c>
      <c r="S234" s="2" t="s">
        <v>1017</v>
      </c>
    </row>
    <row r="235" spans="1:19" s="14" customFormat="1" ht="38.25">
      <c r="A235" s="12" t="s">
        <v>461</v>
      </c>
      <c r="B235" s="12" t="s">
        <v>462</v>
      </c>
      <c r="C235" s="12" t="s">
        <v>1</v>
      </c>
      <c r="D235" s="12" t="s">
        <v>1</v>
      </c>
      <c r="E235" s="20" t="s">
        <v>70</v>
      </c>
      <c r="F235" s="12"/>
      <c r="G235" s="12" t="s">
        <v>463</v>
      </c>
      <c r="H235" s="12"/>
      <c r="I235" s="12"/>
      <c r="N235" s="2" t="str">
        <f t="shared" si="12"/>
        <v/>
      </c>
      <c r="O235" s="2">
        <f>IF(LEN(D235)=2,LOOKUP(D235,Kanton!$A$2:$A$22,Kanton!$B$2:$B$22),"")</f>
        <v>39</v>
      </c>
      <c r="P235" s="2" t="str">
        <f t="shared" si="13"/>
        <v/>
      </c>
      <c r="Q235" s="2" t="str">
        <f t="shared" si="14"/>
        <v>e</v>
      </c>
      <c r="R235" s="2" t="str">
        <f t="shared" si="15"/>
        <v>SELECT Suchname = 'Pro Senectute', KorrekteBezeichnung = 'Pro Senectute, Individuelle Finanzhilfe', Taetigkeitsgebiet = '39', InternExtern = 'e', BemerkungenDe = 'Bundesmittel für Bezüger/innen von AHV-Leistungen. Auch für Personen, die die AHV vorbezogen haben (aktuell 62/63 Jahre). Sich bei der kantonalen PS-Organisation melden.', BemerkungenFr = '', BemerkungenIt = '', IBAN = '', KontoNr = '', VertragNr = '', Clearing = '' UNION ALL</v>
      </c>
      <c r="S235" s="14" t="s">
        <v>1018</v>
      </c>
    </row>
    <row r="236" spans="1:19" s="2" customFormat="1" ht="25.5">
      <c r="A236" s="5" t="s">
        <v>754</v>
      </c>
      <c r="B236" s="3" t="s">
        <v>124</v>
      </c>
      <c r="C236" s="3" t="s">
        <v>191</v>
      </c>
      <c r="D236" s="3" t="s">
        <v>1</v>
      </c>
      <c r="E236" s="6" t="s">
        <v>70</v>
      </c>
      <c r="F236" s="3"/>
      <c r="G236" s="3" t="s">
        <v>125</v>
      </c>
      <c r="H236" s="3"/>
      <c r="I236" s="3"/>
      <c r="N236" s="2" t="str">
        <f t="shared" si="12"/>
        <v/>
      </c>
      <c r="O236" s="2">
        <f>IF(LEN(D236)=2,LOOKUP(D236,Kanton!$A$2:$A$22,Kanton!$B$2:$B$22),"")</f>
        <v>39</v>
      </c>
      <c r="P236" s="2" t="str">
        <f t="shared" si="13"/>
        <v/>
      </c>
      <c r="Q236" s="2" t="str">
        <f t="shared" si="14"/>
        <v>e</v>
      </c>
      <c r="R236" s="2" t="str">
        <f t="shared" si="15"/>
        <v>SELECT Suchname = 'Quadri Stiftung, Franco, Marianne, Cristina und Gianni', KorrekteBezeichnung = 'Stiftung Franco, Marianne, Cristina und Gianni Quadri', Taetigkeitsgebiet = '39', InternExtern = 'e', BemerkungenDe = 'Geistig behinderte Kinder, insbesondere Trisomie 21', BemerkungenFr = '', BemerkungenIt = '', IBAN = '', KontoNr = '', VertragNr = '', Clearing = '' UNION ALL</v>
      </c>
      <c r="S236" s="2" t="s">
        <v>1019</v>
      </c>
    </row>
    <row r="237" spans="1:19" s="2" customFormat="1" ht="25.5">
      <c r="A237" s="5" t="s">
        <v>671</v>
      </c>
      <c r="B237" s="3" t="s">
        <v>127</v>
      </c>
      <c r="C237" s="3" t="s">
        <v>191</v>
      </c>
      <c r="D237" s="3" t="s">
        <v>1</v>
      </c>
      <c r="E237" s="6" t="s">
        <v>70</v>
      </c>
      <c r="F237" s="3"/>
      <c r="G237" s="3" t="s">
        <v>128</v>
      </c>
      <c r="H237" s="3"/>
      <c r="I237" s="3"/>
      <c r="N237" s="2" t="str">
        <f t="shared" si="12"/>
        <v/>
      </c>
      <c r="O237" s="2">
        <f>IF(LEN(D237)=2,LOOKUP(D237,Kanton!$A$2:$A$22,Kanton!$B$2:$B$22),"")</f>
        <v>39</v>
      </c>
      <c r="P237" s="2" t="str">
        <f t="shared" si="13"/>
        <v/>
      </c>
      <c r="Q237" s="2" t="str">
        <f t="shared" si="14"/>
        <v>e</v>
      </c>
      <c r="R237" s="2" t="str">
        <f t="shared" si="15"/>
        <v>SELECT Suchname = 'REKA, Schweizer Reisekasse, Jubiläumsstiftung', KorrekteBezeichnung = 'Jubiläumsstiftung der Schweizerischen Reisekasse', Taetigkeitsgebiet = '39', InternExtern = 'e', BemerkungenDe = 'Alle Behinderungen. Ferien für wirtschaftlich und sozial Benachteiligte in der Schweiz.', BemerkungenFr = '', BemerkungenIt = '', IBAN = '', KontoNr = '', VertragNr = '', Clearing = '' UNION ALL</v>
      </c>
      <c r="S237" s="2" t="s">
        <v>1020</v>
      </c>
    </row>
    <row r="238" spans="1:19" s="2" customFormat="1" ht="25.5">
      <c r="A238" s="5" t="s">
        <v>672</v>
      </c>
      <c r="B238" s="3" t="s">
        <v>126</v>
      </c>
      <c r="C238" s="3" t="s">
        <v>191</v>
      </c>
      <c r="D238" s="3" t="s">
        <v>1</v>
      </c>
      <c r="E238" s="6" t="s">
        <v>70</v>
      </c>
      <c r="F238" s="3"/>
      <c r="G238" s="3" t="s">
        <v>800</v>
      </c>
      <c r="H238" s="3"/>
      <c r="I238" s="3"/>
      <c r="N238" s="2" t="str">
        <f t="shared" si="12"/>
        <v/>
      </c>
      <c r="O238" s="2">
        <f>IF(LEN(D238)=2,LOOKUP(D238,Kanton!$A$2:$A$22,Kanton!$B$2:$B$22),"")</f>
        <v>39</v>
      </c>
      <c r="P238" s="2" t="str">
        <f t="shared" si="13"/>
        <v/>
      </c>
      <c r="Q238" s="2" t="str">
        <f t="shared" si="14"/>
        <v>e</v>
      </c>
      <c r="R238" s="2" t="str">
        <f t="shared" si="15"/>
        <v>SELECT Suchname = 'Renfer-Stiftung, Dr. Eugen', KorrekteBezeichnung = 'Dr. Eugen Renfer-Stiftung', Taetigkeitsgebiet = '39', InternExtern = 'e', BemerkungenDe = 'Alle Behinderungen, für medizinische und kieferorthopädische Behandlungen, max. Fr. 3''000.-', BemerkungenFr = '', BemerkungenIt = '', IBAN = '', KontoNr = '', VertragNr = '', Clearing = '' UNION ALL</v>
      </c>
      <c r="S238" s="2" t="s">
        <v>1021</v>
      </c>
    </row>
    <row r="239" spans="1:19" s="14" customFormat="1" ht="25.5">
      <c r="A239" s="12" t="s">
        <v>690</v>
      </c>
      <c r="B239" s="12" t="s">
        <v>395</v>
      </c>
      <c r="C239" s="12" t="s">
        <v>391</v>
      </c>
      <c r="D239" s="12" t="s">
        <v>60</v>
      </c>
      <c r="E239" s="20" t="s">
        <v>70</v>
      </c>
      <c r="F239" s="12"/>
      <c r="H239" s="12"/>
      <c r="I239" s="12" t="s">
        <v>396</v>
      </c>
      <c r="N239" s="2" t="str">
        <f t="shared" si="12"/>
        <v/>
      </c>
      <c r="O239" s="2">
        <f>IF(LEN(D239)=2,LOOKUP(D239,Kanton!$A$2:$A$22,Kanton!$B$2:$B$22),"")</f>
        <v>69</v>
      </c>
      <c r="P239" s="2" t="str">
        <f t="shared" si="13"/>
        <v/>
      </c>
      <c r="Q239" s="2" t="str">
        <f t="shared" si="14"/>
        <v>e</v>
      </c>
      <c r="R239" s="2" t="str">
        <f t="shared" si="15"/>
        <v>SELECT Suchname = 'Reuma Ticino, Lega', KorrekteBezeichnung = 'Lega ticinese per la lotta contro il reumatismo', Taetigkeitsgebiet = '69', InternExtern = 'e', BemerkungenDe = '', BemerkungenFr = '', BemerkungenIt = 'sussidi per evtl. Mezzi ausiliari, scarpe ortopediche, cure termali, corsi ginnastica.', IBAN = '', KontoNr = '', VertragNr = '', Clearing = '' UNION ALL</v>
      </c>
      <c r="S239" s="14" t="s">
        <v>1022</v>
      </c>
    </row>
    <row r="240" spans="1:19" s="14" customFormat="1" ht="25.5">
      <c r="A240" s="13" t="s">
        <v>785</v>
      </c>
      <c r="B240" s="13" t="s">
        <v>786</v>
      </c>
      <c r="C240" s="13" t="s">
        <v>38</v>
      </c>
      <c r="D240" s="13" t="s">
        <v>38</v>
      </c>
      <c r="E240" s="21" t="s">
        <v>70</v>
      </c>
      <c r="F240" s="13"/>
      <c r="G240" s="13"/>
      <c r="H240" s="13" t="s">
        <v>555</v>
      </c>
      <c r="I240" s="13"/>
      <c r="N240" s="2" t="str">
        <f t="shared" si="12"/>
        <v/>
      </c>
      <c r="O240" s="2">
        <f>IF(LEN(D240)=2,LOOKUP(D240,Kanton!$A$2:$A$22,Kanton!$B$2:$B$22),"")</f>
        <v>28</v>
      </c>
      <c r="P240" s="2" t="str">
        <f t="shared" si="13"/>
        <v/>
      </c>
      <c r="Q240" s="2" t="str">
        <f t="shared" si="14"/>
        <v>e</v>
      </c>
      <c r="R240" s="2" t="str">
        <f t="shared" si="15"/>
        <v>SELECT Suchname = 'Rhumatisants, Fondation genevoise pour l''aide aux', KorrekteBezeichnung = 'Fondation genevoise pour l''aide aux rhumatisants', Taetigkeitsgebiet = '28', InternExtern = 'e', BemerkungenDe = '', BemerkungenFr = 'pour tout rhumatisant aux revenus modestes', BemerkungenIt = '', IBAN = '', KontoNr = '', VertragNr = '', Clearing = '' UNION ALL</v>
      </c>
      <c r="S240" s="14" t="s">
        <v>1023</v>
      </c>
    </row>
    <row r="241" spans="1:19" s="14" customFormat="1" ht="38.25">
      <c r="A241" s="12" t="s">
        <v>508</v>
      </c>
      <c r="B241" s="12" t="s">
        <v>1073</v>
      </c>
      <c r="C241" s="12" t="s">
        <v>432</v>
      </c>
      <c r="D241" s="12" t="s">
        <v>432</v>
      </c>
      <c r="E241" s="20" t="s">
        <v>70</v>
      </c>
      <c r="F241" s="12"/>
      <c r="G241" s="12" t="s">
        <v>509</v>
      </c>
      <c r="H241" s="12"/>
      <c r="I241" s="12"/>
      <c r="N241" s="2" t="str">
        <f t="shared" si="12"/>
        <v/>
      </c>
      <c r="O241" s="2">
        <f>IF(LEN(D241)=2,LOOKUP(D241,Kanton!$A$2:$A$22,Kanton!$B$2:$B$22),"")</f>
        <v>60</v>
      </c>
      <c r="P241" s="2" t="str">
        <f t="shared" si="13"/>
        <v/>
      </c>
      <c r="Q241" s="2" t="str">
        <f t="shared" si="14"/>
        <v>e</v>
      </c>
      <c r="R241" s="2" t="str">
        <f t="shared" si="15"/>
        <v>SELECT Suchname = 'Ronus-Schaufenbühl Stiftung, Peter und Johanna', KorrekteBezeichnung = 'Peter und Johanna Ronus-Schaufelbühl-Stiftung c/o Evangelisch-reformierte Kirche Basel-Stadt', Taetigkeitsgebiet = '60', InternExtern = 'e', BemerkungenDe = 'Finanzielle Unterstützung von notleidenden alleinerziehenden Müttern mit vorschulpflichtigen, schulpflichtigen oder sich in Ausbildung befindlichen Kindern.', BemerkungenFr = '', BemerkungenIt = '', IBAN = '', KontoNr = '', VertragNr = '', Clearing = '' UNION ALL</v>
      </c>
      <c r="S241" s="14" t="s">
        <v>1117</v>
      </c>
    </row>
    <row r="242" spans="1:19" s="2" customFormat="1" ht="12.75">
      <c r="A242" s="17" t="s">
        <v>130</v>
      </c>
      <c r="B242" s="18" t="s">
        <v>129</v>
      </c>
      <c r="C242" s="18" t="s">
        <v>191</v>
      </c>
      <c r="D242" s="18" t="s">
        <v>1</v>
      </c>
      <c r="E242" s="23" t="s">
        <v>70</v>
      </c>
      <c r="F242" s="18"/>
      <c r="G242" s="18" t="s">
        <v>15</v>
      </c>
      <c r="H242" s="3"/>
      <c r="I242" s="3"/>
      <c r="N242" s="2" t="str">
        <f t="shared" si="12"/>
        <v/>
      </c>
      <c r="O242" s="2">
        <f>IF(LEN(D242)=2,LOOKUP(D242,Kanton!$A$2:$A$22,Kanton!$B$2:$B$22),"")</f>
        <v>39</v>
      </c>
      <c r="P242" s="2" t="str">
        <f t="shared" si="13"/>
        <v/>
      </c>
      <c r="Q242" s="2" t="str">
        <f t="shared" si="14"/>
        <v>e</v>
      </c>
      <c r="R242" s="2" t="str">
        <f t="shared" si="15"/>
        <v>SELECT Suchname = 'Roos-Fonds, Geschwister', KorrekteBezeichnung = 'Geschwister Roos-Fonds', Taetigkeitsgebiet = '39', InternExtern = 'e', BemerkungenDe = 'Berufsausbildung hörbehinderter Menschen', BemerkungenFr = '', BemerkungenIt = '', IBAN = '', KontoNr = '', VertragNr = '', Clearing = '' UNION ALL</v>
      </c>
      <c r="S242" s="2" t="s">
        <v>1024</v>
      </c>
    </row>
    <row r="243" spans="1:19" s="14" customFormat="1" ht="12.75">
      <c r="A243" s="12" t="s">
        <v>510</v>
      </c>
      <c r="B243" s="12" t="s">
        <v>511</v>
      </c>
      <c r="C243" s="12" t="s">
        <v>432</v>
      </c>
      <c r="D243" s="12" t="s">
        <v>432</v>
      </c>
      <c r="E243" s="20" t="s">
        <v>70</v>
      </c>
      <c r="F243" s="12"/>
      <c r="G243" s="12" t="s">
        <v>755</v>
      </c>
      <c r="H243" s="12"/>
      <c r="I243" s="12"/>
      <c r="N243" s="2" t="str">
        <f t="shared" si="12"/>
        <v/>
      </c>
      <c r="O243" s="2">
        <f>IF(LEN(D243)=2,LOOKUP(D243,Kanton!$A$2:$A$22,Kanton!$B$2:$B$22),"")</f>
        <v>60</v>
      </c>
      <c r="P243" s="2" t="str">
        <f t="shared" si="13"/>
        <v/>
      </c>
      <c r="Q243" s="2" t="str">
        <f t="shared" si="14"/>
        <v>e</v>
      </c>
      <c r="R243" s="2" t="str">
        <f t="shared" si="15"/>
        <v>SELECT Suchname = 'Rosenburger-Stiftung, Alphons', KorrekteBezeichnung = 'Alphons Rosenburger-Stiftung', Taetigkeitsgebiet = '60', InternExtern = 'e', BemerkungenDe = 'Beiträge an hilfsbedürftige EpileptikerInnen', BemerkungenFr = '', BemerkungenIt = '', IBAN = '', KontoNr = '', VertragNr = '', Clearing = '' UNION ALL</v>
      </c>
      <c r="S243" s="14" t="s">
        <v>1025</v>
      </c>
    </row>
    <row r="244" spans="1:19" s="14" customFormat="1" ht="25.5">
      <c r="A244" s="12" t="s">
        <v>512</v>
      </c>
      <c r="B244" s="12" t="s">
        <v>512</v>
      </c>
      <c r="C244" s="12" t="s">
        <v>432</v>
      </c>
      <c r="D244" s="12" t="s">
        <v>1</v>
      </c>
      <c r="E244" s="20" t="s">
        <v>70</v>
      </c>
      <c r="F244" s="12"/>
      <c r="G244" s="5" t="s">
        <v>150</v>
      </c>
      <c r="H244" s="12"/>
      <c r="I244" s="12"/>
      <c r="N244" s="2" t="str">
        <f t="shared" si="12"/>
        <v/>
      </c>
      <c r="O244" s="2">
        <f>IF(LEN(D244)=2,LOOKUP(D244,Kanton!$A$2:$A$22,Kanton!$B$2:$B$22),"")</f>
        <v>39</v>
      </c>
      <c r="P244" s="2" t="str">
        <f t="shared" si="13"/>
        <v/>
      </c>
      <c r="Q244" s="2" t="str">
        <f t="shared" si="14"/>
        <v>e</v>
      </c>
      <c r="R244" s="2" t="str">
        <f t="shared" si="15"/>
        <v>SELECT Suchname = 'Rotary Club', KorrekteBezeichnung = 'Rotary Club', Taetigkeitsgebiet = '39', InternExtern = 'e', BemerkungenDe = 'Alle Behinderungen. Sich an die zuständige Regionalstelle wenden. Regional unterschiedliche Leistungen.', BemerkungenFr = '', BemerkungenIt = '', IBAN = '', KontoNr = '', VertragNr = '', Clearing = '' UNION ALL</v>
      </c>
      <c r="S244" s="14" t="s">
        <v>1026</v>
      </c>
    </row>
    <row r="245" spans="1:19" s="2" customFormat="1" ht="38.25">
      <c r="A245" s="17" t="s">
        <v>25</v>
      </c>
      <c r="B245" s="18" t="s">
        <v>132</v>
      </c>
      <c r="C245" s="18" t="s">
        <v>191</v>
      </c>
      <c r="D245" s="18" t="s">
        <v>1</v>
      </c>
      <c r="E245" s="23" t="s">
        <v>70</v>
      </c>
      <c r="F245" s="18"/>
      <c r="G245" s="18" t="s">
        <v>151</v>
      </c>
      <c r="H245" s="3"/>
      <c r="I245" s="3"/>
      <c r="N245" s="2" t="str">
        <f t="shared" si="12"/>
        <v/>
      </c>
      <c r="O245" s="2">
        <f>IF(LEN(D245)=2,LOOKUP(D245,Kanton!$A$2:$A$22,Kanton!$B$2:$B$22),"")</f>
        <v>39</v>
      </c>
      <c r="P245" s="2" t="str">
        <f t="shared" si="13"/>
        <v/>
      </c>
      <c r="Q245" s="2" t="str">
        <f t="shared" si="14"/>
        <v>e</v>
      </c>
      <c r="R245" s="2" t="str">
        <f t="shared" si="15"/>
        <v>SELECT Suchname = 'Rotes Kreuz, Schweizerisches', KorrekteBezeichnung = 'Schweizerisches Rotes Kreuz', Taetigkeitsgebiet = '39', InternExtern = 'e', BemerkungenDe = 'Alle Behinderungen, Beiträge an Krankheitskosten, Abgabe von Kleidern, Bettwäsche usw. Sich an die Regionalstelle wenden. Regional unterschiedliche Leistungen.', BemerkungenFr = '', BemerkungenIt = '', IBAN = '', KontoNr = '', VertragNr = '', Clearing = '' UNION ALL</v>
      </c>
      <c r="S245" s="2" t="s">
        <v>1027</v>
      </c>
    </row>
    <row r="246" spans="1:19" s="14" customFormat="1" ht="38.25">
      <c r="A246" s="12" t="s">
        <v>638</v>
      </c>
      <c r="B246" s="12" t="s">
        <v>335</v>
      </c>
      <c r="C246" s="12" t="s">
        <v>42</v>
      </c>
      <c r="D246" s="12" t="s">
        <v>1</v>
      </c>
      <c r="E246" s="20" t="s">
        <v>70</v>
      </c>
      <c r="F246" s="12"/>
      <c r="G246" s="12" t="s">
        <v>336</v>
      </c>
      <c r="H246" s="12"/>
      <c r="I246" s="12"/>
      <c r="N246" s="2" t="str">
        <f t="shared" si="12"/>
        <v/>
      </c>
      <c r="O246" s="2">
        <f>IF(LEN(D246)=2,LOOKUP(D246,Kanton!$A$2:$A$22,Kanton!$B$2:$B$22),"")</f>
        <v>39</v>
      </c>
      <c r="P246" s="2" t="str">
        <f t="shared" si="13"/>
        <v/>
      </c>
      <c r="Q246" s="2" t="str">
        <f t="shared" si="14"/>
        <v>e</v>
      </c>
      <c r="R246" s="2" t="str">
        <f t="shared" si="15"/>
        <v>SELECT Suchname = 'Rüegg-Stiftung, Gertrud', KorrekteBezeichnung = 'Gertrud Rüegg-Stiftung', Taetigkeitsgebiet = '39', InternExtern = 'e', BemerkungenDe = 'Unterstützung für Mensch in einer Notsituation während der ersten Ausbildung in der Schweiz. Beiträge für Zweitausbildungen werden nur in Ausnahmefällen gewährt.', BemerkungenFr = '', BemerkungenIt = '', IBAN = '', KontoNr = '', VertragNr = '', Clearing = '' UNION ALL</v>
      </c>
      <c r="S246" s="14" t="s">
        <v>1028</v>
      </c>
    </row>
    <row r="247" spans="1:19" s="2" customFormat="1" ht="38.25">
      <c r="A247" s="18" t="s">
        <v>756</v>
      </c>
      <c r="B247" s="18" t="s">
        <v>180</v>
      </c>
      <c r="C247" s="18" t="s">
        <v>3</v>
      </c>
      <c r="D247" s="18" t="s">
        <v>3</v>
      </c>
      <c r="E247" s="23" t="s">
        <v>70</v>
      </c>
      <c r="F247" s="18">
        <v>161</v>
      </c>
      <c r="G247" s="18" t="s">
        <v>181</v>
      </c>
      <c r="H247" s="3"/>
      <c r="I247" s="3"/>
      <c r="N247" s="2" t="str">
        <f t="shared" si="12"/>
        <v/>
      </c>
      <c r="O247" s="2">
        <f>IF(LEN(D247)=2,LOOKUP(D247,Kanton!$A$2:$A$22,Kanton!$B$2:$B$22),"")</f>
        <v>10</v>
      </c>
      <c r="P247" s="2" t="str">
        <f t="shared" si="13"/>
        <v/>
      </c>
      <c r="Q247" s="2" t="str">
        <f t="shared" si="14"/>
        <v>e</v>
      </c>
      <c r="R247" s="2" t="str">
        <f t="shared" si="15"/>
        <v>SELECT Suchname = 'Sandoz-Peter Stiftung, Lore', KorrekteBezeichnung = 'Stiftung Lore Sandoz-Peter', Taetigkeitsgebiet = '10', InternExtern = 'e', BemerkungenDe = 'Leistung von gemeinnützigen und wohltätigen Unterstützungsbeiträgen an Bedürftigte mit Wohnsitz in Biel sowie die Unterstützung der Armen- und Krankenpflege der Gemeinde Biel', BemerkungenFr = '', BemerkungenIt = '', IBAN = '', KontoNr = '', VertragNr = '', Clearing = '' UNION ALL</v>
      </c>
      <c r="S247" s="2" t="s">
        <v>1029</v>
      </c>
    </row>
    <row r="248" spans="1:19" s="14" customFormat="1" ht="12.75">
      <c r="A248" s="13" t="s">
        <v>757</v>
      </c>
      <c r="B248" s="13" t="s">
        <v>366</v>
      </c>
      <c r="C248" s="13" t="s">
        <v>42</v>
      </c>
      <c r="D248" s="13" t="s">
        <v>42</v>
      </c>
      <c r="E248" s="21" t="s">
        <v>70</v>
      </c>
      <c r="F248" s="13"/>
      <c r="G248" s="13" t="s">
        <v>438</v>
      </c>
      <c r="H248" s="12"/>
      <c r="I248" s="12"/>
      <c r="N248" s="2" t="str">
        <f t="shared" si="12"/>
        <v/>
      </c>
      <c r="O248" s="2">
        <f>IF(LEN(D248)=2,LOOKUP(D248,Kanton!$A$2:$A$22,Kanton!$B$2:$B$22),"")</f>
        <v>63</v>
      </c>
      <c r="P248" s="2" t="str">
        <f t="shared" si="13"/>
        <v/>
      </c>
      <c r="Q248" s="2" t="str">
        <f t="shared" si="14"/>
        <v>e</v>
      </c>
      <c r="R248" s="2" t="str">
        <f t="shared" si="15"/>
        <v>SELECT Suchname = 'Sanitas Stiftung, Davos', KorrekteBezeichnung = 'Stiftung Sanitas Davos', Taetigkeitsgebiet = '63', InternExtern = 'e', BemerkungenDe = 'Für Kranke und Behinderte.', BemerkungenFr = '', BemerkungenIt = '', IBAN = '', KontoNr = '', VertragNr = '', Clearing = '' UNION ALL</v>
      </c>
      <c r="S248" s="14" t="s">
        <v>1030</v>
      </c>
    </row>
    <row r="249" spans="1:19" s="14" customFormat="1" ht="25.5">
      <c r="A249" s="13" t="s">
        <v>413</v>
      </c>
      <c r="B249" s="13" t="s">
        <v>413</v>
      </c>
      <c r="C249" s="13" t="s">
        <v>32</v>
      </c>
      <c r="D249" s="13" t="s">
        <v>32</v>
      </c>
      <c r="E249" s="21" t="s">
        <v>70</v>
      </c>
      <c r="F249" s="13"/>
      <c r="G249" s="13" t="s">
        <v>758</v>
      </c>
      <c r="H249" s="12"/>
      <c r="I249" s="12"/>
      <c r="N249" s="2" t="str">
        <f t="shared" si="12"/>
        <v/>
      </c>
      <c r="O249" s="2">
        <f>IF(LEN(D249)=2,LOOKUP(D249,Kanton!$A$2:$A$22,Kanton!$B$2:$B$22),"")</f>
        <v>59</v>
      </c>
      <c r="P249" s="2" t="str">
        <f t="shared" si="13"/>
        <v/>
      </c>
      <c r="Q249" s="2" t="str">
        <f t="shared" si="14"/>
        <v>e</v>
      </c>
      <c r="R249" s="2" t="str">
        <f t="shared" si="15"/>
        <v>SELECT Suchname = 'Säuberli-Kühn Stiftung', KorrekteBezeichnung = 'Säuberli-Kühn Stiftung', Taetigkeitsgebiet = '59', InternExtern = 'e', BemerkungenDe = 'Hilfe für Einwohner i. Kt. AG, spez. aber Bez. Aarau u. Kulm, die durch körperliche oder geistige Krankheiten in finanzielle Not geraten sind.', BemerkungenFr = '', BemerkungenIt = '', IBAN = '', KontoNr = '', VertragNr = '', Clearing = '' UNION ALL</v>
      </c>
      <c r="S249" s="14" t="s">
        <v>1031</v>
      </c>
    </row>
    <row r="250" spans="1:19" s="2" customFormat="1" ht="12.75">
      <c r="A250" s="5" t="s">
        <v>22</v>
      </c>
      <c r="B250" s="3" t="s">
        <v>133</v>
      </c>
      <c r="C250" s="3" t="s">
        <v>191</v>
      </c>
      <c r="D250" s="3" t="s">
        <v>1</v>
      </c>
      <c r="E250" s="6" t="s">
        <v>70</v>
      </c>
      <c r="F250" s="3"/>
      <c r="G250" s="3" t="s">
        <v>134</v>
      </c>
      <c r="H250" s="3"/>
      <c r="I250" s="3"/>
      <c r="N250" s="2" t="str">
        <f t="shared" si="12"/>
        <v/>
      </c>
      <c r="O250" s="2">
        <f>IF(LEN(D250)=2,LOOKUP(D250,Kanton!$A$2:$A$22,Kanton!$B$2:$B$22),"")</f>
        <v>39</v>
      </c>
      <c r="P250" s="2" t="str">
        <f t="shared" si="13"/>
        <v/>
      </c>
      <c r="Q250" s="2" t="str">
        <f t="shared" si="14"/>
        <v>e</v>
      </c>
      <c r="R250" s="2" t="str">
        <f t="shared" si="15"/>
        <v>SELECT Suchname = 'SBB Personalfonds', KorrekteBezeichnung = 'Personalfonds SBB', Taetigkeitsgebiet = '39', InternExtern = 'e', BemerkungenDe = 'Alle Behinderungen. Für SBB Mitarbeitende.', BemerkungenFr = '', BemerkungenIt = '', IBAN = '', KontoNr = '', VertragNr = '', Clearing = '' UNION ALL</v>
      </c>
      <c r="S250" s="2" t="s">
        <v>1032</v>
      </c>
    </row>
    <row r="251" spans="1:19" s="2" customFormat="1" ht="12.75">
      <c r="A251" s="5" t="s">
        <v>135</v>
      </c>
      <c r="B251" s="5" t="s">
        <v>135</v>
      </c>
      <c r="C251" s="3" t="s">
        <v>191</v>
      </c>
      <c r="D251" s="3" t="s">
        <v>1</v>
      </c>
      <c r="E251" s="6" t="s">
        <v>70</v>
      </c>
      <c r="F251" s="3"/>
      <c r="G251" s="3" t="s">
        <v>136</v>
      </c>
      <c r="H251" s="3"/>
      <c r="I251" s="3"/>
      <c r="N251" s="2" t="str">
        <f t="shared" si="12"/>
        <v/>
      </c>
      <c r="O251" s="2">
        <f>IF(LEN(D251)=2,LOOKUP(D251,Kanton!$A$2:$A$22,Kanton!$B$2:$B$22),"")</f>
        <v>39</v>
      </c>
      <c r="P251" s="2" t="str">
        <f t="shared" si="13"/>
        <v/>
      </c>
      <c r="Q251" s="2" t="str">
        <f t="shared" si="14"/>
        <v>e</v>
      </c>
      <c r="R251" s="2" t="str">
        <f t="shared" si="15"/>
        <v>SELECT Suchname = 'Schaad-Keller-Stiftung', KorrekteBezeichnung = 'Schaad-Keller-Stiftung', Taetigkeitsgebiet = '39', InternExtern = 'e', BemerkungenDe = 'Alle Behinderungen.', BemerkungenFr = '', BemerkungenIt = '', IBAN = '', KontoNr = '', VertragNr = '', Clearing = '' UNION ALL</v>
      </c>
      <c r="S251" s="2" t="s">
        <v>1033</v>
      </c>
    </row>
    <row r="252" spans="1:19" s="14" customFormat="1" ht="25.5">
      <c r="A252" s="12" t="s">
        <v>621</v>
      </c>
      <c r="B252" s="12" t="s">
        <v>372</v>
      </c>
      <c r="C252" s="12" t="s">
        <v>42</v>
      </c>
      <c r="D252" s="12" t="s">
        <v>42</v>
      </c>
      <c r="E252" s="20" t="s">
        <v>70</v>
      </c>
      <c r="F252" s="12"/>
      <c r="G252" s="12" t="s">
        <v>759</v>
      </c>
      <c r="H252" s="12"/>
      <c r="I252" s="12"/>
      <c r="N252" s="2" t="str">
        <f t="shared" si="12"/>
        <v/>
      </c>
      <c r="O252" s="2">
        <f>IF(LEN(D252)=2,LOOKUP(D252,Kanton!$A$2:$A$22,Kanton!$B$2:$B$22),"")</f>
        <v>63</v>
      </c>
      <c r="P252" s="2" t="str">
        <f t="shared" si="13"/>
        <v/>
      </c>
      <c r="Q252" s="2" t="str">
        <f t="shared" si="14"/>
        <v>e</v>
      </c>
      <c r="R252" s="2" t="str">
        <f t="shared" si="15"/>
        <v>SELECT Suchname = 'Schmid Fonds, Christian', KorrekteBezeichnung = 'Christian Schmid Fonds', Taetigkeitsgebiet = '63', InternExtern = 'e', BemerkungenDe = 'Schulkinder, Lehrlinge und Studierende, männlich, evang., wohnhaft in bündnerischen Ortschaften über 800 m.', BemerkungenFr = '', BemerkungenIt = '', IBAN = '', KontoNr = '', VertragNr = '', Clearing = '' UNION ALL</v>
      </c>
      <c r="S252" s="14" t="s">
        <v>1034</v>
      </c>
    </row>
    <row r="253" spans="1:19" s="2" customFormat="1" ht="38.25">
      <c r="A253" s="5" t="s">
        <v>674</v>
      </c>
      <c r="B253" s="3" t="s">
        <v>109</v>
      </c>
      <c r="C253" s="3" t="s">
        <v>191</v>
      </c>
      <c r="D253" s="3" t="s">
        <v>1</v>
      </c>
      <c r="E253" s="6" t="s">
        <v>70</v>
      </c>
      <c r="F253" s="3"/>
      <c r="G253" s="3" t="s">
        <v>801</v>
      </c>
      <c r="H253" s="3"/>
      <c r="I253" s="3"/>
      <c r="N253" s="2" t="str">
        <f t="shared" si="12"/>
        <v/>
      </c>
      <c r="O253" s="2">
        <f>IF(LEN(D253)=2,LOOKUP(D253,Kanton!$A$2:$A$22,Kanton!$B$2:$B$22),"")</f>
        <v>39</v>
      </c>
      <c r="P253" s="2" t="str">
        <f t="shared" si="13"/>
        <v/>
      </c>
      <c r="Q253" s="2" t="str">
        <f t="shared" si="14"/>
        <v>e</v>
      </c>
      <c r="R253" s="2" t="str">
        <f t="shared" si="15"/>
        <v>SELECT Suchname = 'Schmid Stiftung, Gisella G.', KorrekteBezeichnung = 'Gisella G. Schmid Stiftung', Taetigkeitsgebiet = '39', InternExtern = 'e', BemerkungenDe = 'Cererbral, Spina Bifida, Muskeldystrophie und Blinde. Autofinanzierung Höchstbetrag Fr. 3''000.-. Telefonische Vorbesprechung mit Stiftung Cerebral.', BemerkungenFr = '', BemerkungenIt = '', IBAN = '', KontoNr = '', VertragNr = '', Clearing = '' UNION ALL</v>
      </c>
      <c r="S253" s="2" t="s">
        <v>1035</v>
      </c>
    </row>
    <row r="254" spans="1:19" s="14" customFormat="1" ht="12.75">
      <c r="A254" s="12" t="s">
        <v>675</v>
      </c>
      <c r="B254" s="12" t="s">
        <v>337</v>
      </c>
      <c r="C254" s="12" t="s">
        <v>42</v>
      </c>
      <c r="D254" s="12" t="s">
        <v>42</v>
      </c>
      <c r="E254" s="20" t="s">
        <v>70</v>
      </c>
      <c r="F254" s="12"/>
      <c r="G254" s="12" t="s">
        <v>338</v>
      </c>
      <c r="H254" s="12"/>
      <c r="I254" s="12"/>
      <c r="N254" s="2" t="str">
        <f t="shared" si="12"/>
        <v/>
      </c>
      <c r="O254" s="2">
        <f>IF(LEN(D254)=2,LOOKUP(D254,Kanton!$A$2:$A$22,Kanton!$B$2:$B$22),"")</f>
        <v>63</v>
      </c>
      <c r="P254" s="2" t="str">
        <f t="shared" si="13"/>
        <v/>
      </c>
      <c r="Q254" s="2" t="str">
        <f t="shared" si="14"/>
        <v>e</v>
      </c>
      <c r="R254" s="2" t="str">
        <f t="shared" si="15"/>
        <v>SELECT Suchname = 'Schwendener Stiftung, H.', KorrekteBezeichnung = 'H. Schwendener Stiftung', Taetigkeitsgebiet = '63', InternExtern = 'e', BemerkungenDe = 'Nur für Ausbildungen für reformierte Bündner', BemerkungenFr = '', BemerkungenIt = '', IBAN = '', KontoNr = '', VertragNr = '', Clearing = '' UNION ALL</v>
      </c>
      <c r="S254" s="14" t="s">
        <v>1036</v>
      </c>
    </row>
    <row r="255" spans="1:19" s="2" customFormat="1" ht="12.75">
      <c r="A255" s="5" t="s">
        <v>676</v>
      </c>
      <c r="B255" s="3" t="s">
        <v>380</v>
      </c>
      <c r="C255" s="3" t="s">
        <v>191</v>
      </c>
      <c r="D255" s="3" t="s">
        <v>1</v>
      </c>
      <c r="E255" s="6" t="s">
        <v>70</v>
      </c>
      <c r="F255" s="3"/>
      <c r="G255" s="3" t="s">
        <v>379</v>
      </c>
      <c r="H255" s="3"/>
      <c r="I255" s="3"/>
      <c r="N255" s="2" t="str">
        <f t="shared" si="12"/>
        <v/>
      </c>
      <c r="O255" s="2">
        <f>IF(LEN(D255)=2,LOOKUP(D255,Kanton!$A$2:$A$22,Kanton!$B$2:$B$22),"")</f>
        <v>39</v>
      </c>
      <c r="P255" s="2" t="str">
        <f t="shared" si="13"/>
        <v/>
      </c>
      <c r="Q255" s="2" t="str">
        <f t="shared" si="14"/>
        <v>e</v>
      </c>
      <c r="R255" s="2" t="str">
        <f t="shared" si="15"/>
        <v>SELECT Suchname = 'Schwyzer hälfed Schwyzer, Stiftung', KorrekteBezeichnung = 'Stiftung Schwyzer hälfed Schwyzer', Taetigkeitsgebiet = '39', InternExtern = 'e', BemerkungenDe = 'Alle Behinderungen. Eher kleinere Beiträge. Auch Autoanschaffung.', BemerkungenFr = '', BemerkungenIt = '', IBAN = '', KontoNr = '', VertragNr = '', Clearing = '' UNION ALL</v>
      </c>
      <c r="S255" s="2" t="s">
        <v>1037</v>
      </c>
    </row>
    <row r="256" spans="1:19" s="2" customFormat="1" ht="25.5">
      <c r="A256" s="5" t="s">
        <v>24</v>
      </c>
      <c r="B256" s="3" t="s">
        <v>137</v>
      </c>
      <c r="C256" s="3" t="s">
        <v>191</v>
      </c>
      <c r="D256" s="3" t="s">
        <v>1</v>
      </c>
      <c r="E256" s="6" t="s">
        <v>70</v>
      </c>
      <c r="F256" s="3"/>
      <c r="G256" s="3" t="s">
        <v>138</v>
      </c>
      <c r="H256" s="3"/>
      <c r="I256" s="3"/>
      <c r="N256" s="2" t="str">
        <f t="shared" si="12"/>
        <v/>
      </c>
      <c r="O256" s="2">
        <f>IF(LEN(D256)=2,LOOKUP(D256,Kanton!$A$2:$A$22,Kanton!$B$2:$B$22),"")</f>
        <v>39</v>
      </c>
      <c r="P256" s="2" t="str">
        <f t="shared" si="13"/>
        <v/>
      </c>
      <c r="Q256" s="2" t="str">
        <f t="shared" si="14"/>
        <v>e</v>
      </c>
      <c r="R256" s="2" t="str">
        <f t="shared" si="15"/>
        <v>SELECT Suchname = 'Seraphisches Liebeswerk', KorrekteBezeichnung = 'Schwesterngemeinschaft Seraphisches Liebeswerk Solothurn (SLS)', Taetigkeitsgebiet = '39', InternExtern = 'e', BemerkungenDe = 'Alle Behinderungen. Nur an Kinder und Jugendliche oder an deren Eltern.', BemerkungenFr = '', BemerkungenIt = '', IBAN = '', KontoNr = '', VertragNr = '', Clearing = '' UNION ALL</v>
      </c>
      <c r="S256" s="2" t="s">
        <v>1038</v>
      </c>
    </row>
    <row r="257" spans="1:19" s="14" customFormat="1" ht="25.5">
      <c r="A257" s="13" t="s">
        <v>560</v>
      </c>
      <c r="B257" s="13" t="s">
        <v>560</v>
      </c>
      <c r="C257" s="13" t="s">
        <v>38</v>
      </c>
      <c r="D257" s="13" t="s">
        <v>38</v>
      </c>
      <c r="E257" s="21" t="s">
        <v>70</v>
      </c>
      <c r="F257" s="13"/>
      <c r="G257" s="13"/>
      <c r="H257" s="13" t="s">
        <v>802</v>
      </c>
      <c r="I257" s="13"/>
      <c r="N257" s="2" t="str">
        <f t="shared" si="12"/>
        <v/>
      </c>
      <c r="O257" s="2">
        <f>IF(LEN(D257)=2,LOOKUP(D257,Kanton!$A$2:$A$22,Kanton!$B$2:$B$22),"")</f>
        <v>28</v>
      </c>
      <c r="P257" s="2" t="str">
        <f t="shared" si="13"/>
        <v/>
      </c>
      <c r="Q257" s="2" t="str">
        <f t="shared" si="14"/>
        <v>e</v>
      </c>
      <c r="R257" s="2" t="str">
        <f t="shared" si="15"/>
        <v>SELECT Suchname = 'Service social de la Ville de Genève', KorrekteBezeichnung = 'Service social de la Ville de Genève', Taetigkeitsgebiet = '28', InternExtern = 'e', BemerkungenDe = '', BemerkungenFr = 'Commune de Genève, afin d''éviter la détérioration d''une situation difficile. Prend aussi en charge les cusines scolaires.', BemerkungenIt = '', IBAN = '', KontoNr = '', VertragNr = '', Clearing = '' UNION ALL</v>
      </c>
      <c r="S257" s="14" t="s">
        <v>1039</v>
      </c>
    </row>
    <row r="258" spans="1:19" s="2" customFormat="1" ht="25.5">
      <c r="A258" s="5" t="s">
        <v>677</v>
      </c>
      <c r="B258" s="3" t="s">
        <v>195</v>
      </c>
      <c r="C258" s="3" t="s">
        <v>191</v>
      </c>
      <c r="D258" s="3" t="s">
        <v>196</v>
      </c>
      <c r="E258" s="6" t="s">
        <v>70</v>
      </c>
      <c r="F258" s="3"/>
      <c r="G258" s="3" t="s">
        <v>197</v>
      </c>
      <c r="H258" s="3"/>
      <c r="I258" s="3"/>
      <c r="N258" s="2" t="str">
        <f t="shared" si="12"/>
        <v/>
      </c>
      <c r="O258" t="s">
        <v>1087</v>
      </c>
      <c r="P258" s="2" t="str">
        <f t="shared" si="13"/>
        <v/>
      </c>
      <c r="Q258" s="2" t="str">
        <f t="shared" si="14"/>
        <v>e</v>
      </c>
      <c r="R258" s="2" t="str">
        <f t="shared" si="15"/>
        <v>SELECT Suchname = 'Sieber-Stiftung, Sylvia und Oskar', KorrekteBezeichnung = 'Sylvia und Oskar Sieber-Stiftung', Taetigkeitsgebiet = '19,23,59,67,70', InternExtern = 'e', BemerkungenDe = 'Stiftung der Schweiz. Gemeinnützigen Gesellschaft. Für in Not geratene Kinder und Mütter. Schweiz oder Aufenthaltsbew. C.', BemerkungenFr = '', BemerkungenIt = '', IBAN = '', KontoNr = '', VertragNr = '', Clearing = '' UNION ALL</v>
      </c>
      <c r="S258" s="2" t="s">
        <v>1118</v>
      </c>
    </row>
    <row r="259" spans="1:19" s="14" customFormat="1" ht="12.75">
      <c r="A259" s="12" t="s">
        <v>633</v>
      </c>
      <c r="B259" s="12" t="s">
        <v>393</v>
      </c>
      <c r="C259" s="12" t="s">
        <v>391</v>
      </c>
      <c r="D259" s="12" t="s">
        <v>60</v>
      </c>
      <c r="E259" s="20" t="s">
        <v>70</v>
      </c>
      <c r="F259" s="12"/>
      <c r="H259" s="12"/>
      <c r="I259" s="12" t="s">
        <v>394</v>
      </c>
      <c r="N259" s="2" t="str">
        <f t="shared" si="12"/>
        <v/>
      </c>
      <c r="O259" s="2">
        <f>IF(LEN(D259)=2,LOOKUP(D259,Kanton!$A$2:$A$22,Kanton!$B$2:$B$22),"")</f>
        <v>69</v>
      </c>
      <c r="P259" s="2" t="str">
        <f t="shared" si="13"/>
        <v/>
      </c>
      <c r="Q259" s="2" t="str">
        <f t="shared" si="14"/>
        <v>e</v>
      </c>
      <c r="R259" s="2" t="str">
        <f t="shared" si="15"/>
        <v>SELECT Suchname = 'Solari, fondazione, Dott. Andrea', KorrekteBezeichnung = 'Fondazione Dott. Andrea Solari', Taetigkeitsgebiet = '69', InternExtern = 'e', BemerkungenDe = '', BemerkungenFr = '', BemerkungenIt = 'residenti in Ticino, per alleviare la sofferenza delle persone ', IBAN = '', KontoNr = '', VertragNr = '', Clearing = '' UNION ALL</v>
      </c>
      <c r="S259" s="14" t="s">
        <v>1040</v>
      </c>
    </row>
    <row r="260" spans="1:19" s="14" customFormat="1" ht="38.25">
      <c r="A260" s="24" t="s">
        <v>542</v>
      </c>
      <c r="B260" s="24" t="s">
        <v>542</v>
      </c>
      <c r="C260" s="5" t="s">
        <v>529</v>
      </c>
      <c r="D260" s="5" t="s">
        <v>1</v>
      </c>
      <c r="E260" s="25" t="s">
        <v>70</v>
      </c>
      <c r="F260" s="5"/>
      <c r="G260" s="5" t="s">
        <v>543</v>
      </c>
      <c r="H260" s="12"/>
      <c r="I260" s="12"/>
      <c r="N260" s="2" t="str">
        <f t="shared" si="12"/>
        <v/>
      </c>
      <c r="O260" s="2">
        <f>IF(LEN(D260)=2,LOOKUP(D260,Kanton!$A$2:$A$22,Kanton!$B$2:$B$22),"")</f>
        <v>39</v>
      </c>
      <c r="P260" s="2" t="str">
        <f t="shared" si="13"/>
        <v/>
      </c>
      <c r="Q260" s="2" t="str">
        <f t="shared" si="14"/>
        <v>e</v>
      </c>
      <c r="R260" s="2" t="str">
        <f t="shared" si="15"/>
        <v>SELECT Suchname = 'Solidaritätsfonds für Mutter und Kind, Schweizerischer Katholischer Fraubenbund', KorrekteBezeichnung = 'Solidaritätsfonds für Mutter und Kind, Schweizerischer Katholischer Fraubenbund', Taetigkeitsgebiet = '39', InternExtern = 'e', BemerkungenDe = 'Hilfe für Mütter, die durch die Geburt eines Kindes in finanzielle Bedrängnis geraten. Spez. Formular ausfüllen.', BemerkungenFr = '', BemerkungenIt = '', IBAN = '', KontoNr = '', VertragNr = '', Clearing = '' UNION ALL</v>
      </c>
      <c r="S260" s="14" t="s">
        <v>1041</v>
      </c>
    </row>
    <row r="261" spans="1:19" s="2" customFormat="1" ht="12.75">
      <c r="A261" s="5" t="s">
        <v>760</v>
      </c>
      <c r="B261" s="5" t="s">
        <v>581</v>
      </c>
      <c r="C261" s="3" t="s">
        <v>191</v>
      </c>
      <c r="D261" s="3" t="s">
        <v>1</v>
      </c>
      <c r="E261" s="6" t="s">
        <v>70</v>
      </c>
      <c r="F261" s="3"/>
      <c r="G261" s="3" t="s">
        <v>11</v>
      </c>
      <c r="H261" s="3"/>
      <c r="I261" s="3"/>
      <c r="N261" s="2" t="str">
        <f t="shared" si="12"/>
        <v/>
      </c>
      <c r="O261" s="2">
        <f>IF(LEN(D261)=2,LOOKUP(D261,Kanton!$A$2:$A$22,Kanton!$B$2:$B$22),"")</f>
        <v>39</v>
      </c>
      <c r="P261" s="2" t="str">
        <f t="shared" si="13"/>
        <v/>
      </c>
      <c r="Q261" s="2" t="str">
        <f t="shared" si="14"/>
        <v>e</v>
      </c>
      <c r="R261" s="2" t="str">
        <f t="shared" si="15"/>
        <v>SELECT Suchname = 'SOS Beobachter Stiftung', KorrekteBezeichnung = 'Stiftung SOS Beobachter', Taetigkeitsgebiet = '39', InternExtern = 'e', BemerkungenDe = 'Alle Behinderungen. Zur Zeit keine Autofinanzierung', BemerkungenFr = '', BemerkungenIt = '', IBAN = '', KontoNr = '', VertragNr = '', Clearing = '' UNION ALL</v>
      </c>
      <c r="S261" s="2" t="s">
        <v>1042</v>
      </c>
    </row>
    <row r="262" spans="1:19" s="2" customFormat="1" ht="25.5">
      <c r="A262" s="17" t="s">
        <v>139</v>
      </c>
      <c r="B262" s="18" t="s">
        <v>139</v>
      </c>
      <c r="C262" s="18" t="s">
        <v>191</v>
      </c>
      <c r="D262" s="18" t="s">
        <v>1</v>
      </c>
      <c r="E262" s="23" t="s">
        <v>70</v>
      </c>
      <c r="F262" s="18"/>
      <c r="G262" s="18" t="s">
        <v>761</v>
      </c>
      <c r="H262" s="3"/>
      <c r="I262" s="3"/>
      <c r="N262" s="2" t="str">
        <f t="shared" si="12"/>
        <v/>
      </c>
      <c r="O262" s="2">
        <f>IF(LEN(D262)=2,LOOKUP(D262,Kanton!$A$2:$A$22,Kanton!$B$2:$B$22),"")</f>
        <v>39</v>
      </c>
      <c r="P262" s="2" t="str">
        <f t="shared" si="13"/>
        <v/>
      </c>
      <c r="Q262" s="2" t="str">
        <f t="shared" si="14"/>
        <v>e</v>
      </c>
      <c r="R262" s="2" t="str">
        <f t="shared" si="15"/>
        <v>SELECT Suchname = 'Sozialdienst der Armee', KorrekteBezeichnung = 'Sozialdienst der Armee', Taetigkeitsgebiet = '39', InternExtern = 'e', BemerkungenDe = 'Angehörige von Armee und Zivilschutz. Muss sich im Dienst befinden, in der Regel RS oder Durchdiener.', BemerkungenFr = '', BemerkungenIt = '', IBAN = '', KontoNr = '', VertragNr = '', Clearing = '' UNION ALL</v>
      </c>
      <c r="S262" s="2" t="s">
        <v>1043</v>
      </c>
    </row>
    <row r="263" spans="1:19" s="14" customFormat="1" ht="25.5">
      <c r="A263" s="12" t="s">
        <v>762</v>
      </c>
      <c r="B263" s="12" t="s">
        <v>468</v>
      </c>
      <c r="C263" s="12" t="s">
        <v>391</v>
      </c>
      <c r="D263" s="12" t="s">
        <v>60</v>
      </c>
      <c r="E263" s="20" t="s">
        <v>70</v>
      </c>
      <c r="F263" s="12"/>
      <c r="H263" s="12"/>
      <c r="I263" s="12" t="s">
        <v>469</v>
      </c>
      <c r="N263" s="2" t="str">
        <f t="shared" si="12"/>
        <v/>
      </c>
      <c r="O263" s="2">
        <f>IF(LEN(D263)=2,LOOKUP(D263,Kanton!$A$2:$A$22,Kanton!$B$2:$B$22),"")</f>
        <v>69</v>
      </c>
      <c r="P263" s="2" t="str">
        <f t="shared" si="13"/>
        <v/>
      </c>
      <c r="Q263" s="2" t="str">
        <f t="shared" si="14"/>
        <v>e</v>
      </c>
      <c r="R263" s="2" t="str">
        <f t="shared" si="15"/>
        <v>SELECT Suchname = 'Spielhagen fondazione, Erich e Clara', KorrekteBezeichnung = 'Fondazione Erich e Clara Spielhagen', Taetigkeitsgebiet = '69', InternExtern = 'e', BemerkungenDe = '', BemerkungenFr = '', BemerkungenIt = 'Operare in favore di enti assistenziali e di persone bisognose domiciliati nel Cantone Ticino', IBAN = '', KontoNr = '', VertragNr = '', Clearing = '' UNION ALL</v>
      </c>
      <c r="S263" s="14" t="s">
        <v>1044</v>
      </c>
    </row>
    <row r="264" spans="1:19" s="14" customFormat="1" ht="12.75">
      <c r="A264" s="13" t="s">
        <v>439</v>
      </c>
      <c r="B264" s="13" t="s">
        <v>428</v>
      </c>
      <c r="C264" s="13" t="s">
        <v>416</v>
      </c>
      <c r="D264" s="13" t="s">
        <v>416</v>
      </c>
      <c r="E264" s="21" t="s">
        <v>70</v>
      </c>
      <c r="F264" s="13"/>
      <c r="G264" s="13" t="s">
        <v>429</v>
      </c>
      <c r="H264" s="12"/>
      <c r="I264" s="12"/>
      <c r="N264" s="2" t="str">
        <f t="shared" ref="N264:N294" si="16">IF(J264="","","261")</f>
        <v/>
      </c>
      <c r="O264" s="2">
        <f>IF(LEN(D264)=2,LOOKUP(D264,Kanton!$A$2:$A$22,Kanton!$B$2:$B$22),"")</f>
        <v>64</v>
      </c>
      <c r="P264" s="2" t="str">
        <f t="shared" ref="P264:P294" si="17">IF(O264="","EMPTY","")</f>
        <v/>
      </c>
      <c r="Q264" s="2" t="str">
        <f t="shared" ref="Q264:Q294" si="18">LEFT(E264,1)</f>
        <v>e</v>
      </c>
      <c r="R264" s="2" t="str">
        <f t="shared" ref="R264:R294" si="19">CONCATENATE("SELECT Suchname = '",A264,"', KorrekteBezeichnung = '",B264,"', Taetigkeitsgebiet = '",O264,"', InternExtern = '",Q264,"', BemerkungenDe = '",G264,"', BemerkungenFr = '",H264,"', BemerkungenIt = '",I264,"', IBAN = '",K264,"', KontoNr = '",L264,"', VertragNr = '",M264,"', Clearing = '",N264,"' UNION ALL")</f>
        <v>SELECT Suchname = 'SSBL, Stiftung', KorrekteBezeichnung = 'Stiftung SSBL', Taetigkeitsgebiet = '64', InternExtern = 'e', BemerkungenDe = 'Für Menschen mit Behinderung, die in dieser Institution leben', BemerkungenFr = '', BemerkungenIt = '', IBAN = '', KontoNr = '', VertragNr = '', Clearing = '' UNION ALL</v>
      </c>
      <c r="S264" s="14" t="s">
        <v>1045</v>
      </c>
    </row>
    <row r="265" spans="1:19" s="2" customFormat="1" ht="38.25">
      <c r="A265" s="17" t="s">
        <v>763</v>
      </c>
      <c r="B265" s="18" t="s">
        <v>678</v>
      </c>
      <c r="C265" s="18" t="s">
        <v>191</v>
      </c>
      <c r="D265" s="18" t="s">
        <v>1</v>
      </c>
      <c r="E265" s="23" t="s">
        <v>70</v>
      </c>
      <c r="F265" s="18" t="s">
        <v>26</v>
      </c>
      <c r="G265" s="18" t="s">
        <v>140</v>
      </c>
      <c r="H265" s="3"/>
      <c r="I265" s="3"/>
      <c r="N265" s="2" t="str">
        <f t="shared" si="16"/>
        <v/>
      </c>
      <c r="O265" s="2">
        <f>IF(LEN(D265)=2,LOOKUP(D265,Kanton!$A$2:$A$22,Kanton!$B$2:$B$22),"")</f>
        <v>39</v>
      </c>
      <c r="P265" s="2" t="str">
        <f t="shared" si="17"/>
        <v/>
      </c>
      <c r="Q265" s="2" t="str">
        <f t="shared" si="18"/>
        <v>e</v>
      </c>
      <c r="R265" s="2" t="str">
        <f t="shared" si="19"/>
        <v>SELECT Suchname = 'SSSB, Stiftung für Selbst- und Sozialhilfe in der Landwirtschaft, insbes. Berggebiete', KorrekteBezeichnung = 'SSSB, Stiftung für Selbst- und Sozialhilfe in der Landwirtschaft, insbesonder Berggebiete', Taetigkeitsgebiet = '39', InternExtern = 'e', BemerkungenDe = 'Alle Behinderungen, nur für Bauernbetriebe, insbesondere in Berggebieten.', BemerkungenFr = '', BemerkungenIt = '', IBAN = '', KontoNr = '', VertragNr = '', Clearing = '' UNION ALL</v>
      </c>
      <c r="S265" s="2" t="s">
        <v>1046</v>
      </c>
    </row>
    <row r="266" spans="1:19" s="14" customFormat="1" ht="63.75">
      <c r="A266" s="13" t="s">
        <v>387</v>
      </c>
      <c r="B266" s="13" t="s">
        <v>387</v>
      </c>
      <c r="C266" s="13" t="s">
        <v>383</v>
      </c>
      <c r="D266" s="13" t="s">
        <v>1</v>
      </c>
      <c r="E266" s="21" t="s">
        <v>70</v>
      </c>
      <c r="F266" s="13"/>
      <c r="G266" s="13" t="s">
        <v>764</v>
      </c>
      <c r="H266" s="12"/>
      <c r="I266" s="12"/>
      <c r="N266" s="2" t="str">
        <f t="shared" si="16"/>
        <v/>
      </c>
      <c r="O266" s="2">
        <f>IF(LEN(D266)=2,LOOKUP(D266,Kanton!$A$2:$A$22,Kanton!$B$2:$B$22),"")</f>
        <v>39</v>
      </c>
      <c r="P266" s="2" t="str">
        <f t="shared" si="17"/>
        <v/>
      </c>
      <c r="Q266" s="2" t="str">
        <f t="shared" si="18"/>
        <v>e</v>
      </c>
      <c r="R266" s="2" t="str">
        <f t="shared" si="19"/>
        <v>SELECT Suchname = 'Steiger-Stiftung', KorrekteBezeichnung = 'Steiger-Stiftung', Taetigkeitsgebiet = '39', InternExtern = 'e', BemerkungenDe = 'Für Sehbehindert, Erblindete, Parkinson, Alzheimer, Demenz, Multiple Sklerose oder schweres Rheuma. Abgabe von medizinischen Geräten und Hilfsmitteln, finanzielle Beiträgen an Therapien und Erholungsaufenthalte sowie finanzielle Beträge an die Lebenshaltungskosten.', BemerkungenFr = '', BemerkungenIt = '', IBAN = '', KontoNr = '', VertragNr = '', Clearing = '' UNION ALL</v>
      </c>
      <c r="S266" s="14" t="s">
        <v>1047</v>
      </c>
    </row>
    <row r="267" spans="1:19" s="14" customFormat="1" ht="12.75">
      <c r="A267" s="12" t="s">
        <v>765</v>
      </c>
      <c r="B267" s="12" t="s">
        <v>397</v>
      </c>
      <c r="C267" s="12" t="s">
        <v>391</v>
      </c>
      <c r="D267" s="12" t="s">
        <v>60</v>
      </c>
      <c r="E267" s="20" t="s">
        <v>70</v>
      </c>
      <c r="F267" s="12"/>
      <c r="G267" s="12"/>
      <c r="H267" s="12"/>
      <c r="I267" s="12"/>
      <c r="N267" s="2" t="str">
        <f t="shared" si="16"/>
        <v/>
      </c>
      <c r="O267" s="2">
        <f>IF(LEN(D267)=2,LOOKUP(D267,Kanton!$A$2:$A$22,Kanton!$B$2:$B$22),"")</f>
        <v>69</v>
      </c>
      <c r="P267" s="2" t="str">
        <f t="shared" si="17"/>
        <v/>
      </c>
      <c r="Q267" s="2" t="str">
        <f t="shared" si="18"/>
        <v>e</v>
      </c>
      <c r="R267" s="2" t="str">
        <f t="shared" si="19"/>
        <v>SELECT Suchname = 'Strozzi fondazione, A+E+M', KorrekteBezeichnung = 'Fondazione A+E+M Strozzi', Taetigkeitsgebiet = '69', InternExtern = 'e', BemerkungenDe = '', BemerkungenFr = '', BemerkungenIt = '', IBAN = '', KontoNr = '', VertragNr = '', Clearing = '' UNION ALL</v>
      </c>
      <c r="S267" s="14" t="s">
        <v>1048</v>
      </c>
    </row>
    <row r="268" spans="1:19" s="2" customFormat="1" ht="38.25">
      <c r="A268" s="24" t="s">
        <v>436</v>
      </c>
      <c r="B268" s="24" t="s">
        <v>163</v>
      </c>
      <c r="C268" s="3" t="s">
        <v>3</v>
      </c>
      <c r="D268" s="3" t="s">
        <v>3</v>
      </c>
      <c r="E268" s="6" t="s">
        <v>70</v>
      </c>
      <c r="F268" s="3"/>
      <c r="G268" s="3" t="s">
        <v>766</v>
      </c>
      <c r="H268" s="3" t="s">
        <v>189</v>
      </c>
      <c r="I268" s="3"/>
      <c r="N268" s="2" t="str">
        <f t="shared" si="16"/>
        <v/>
      </c>
      <c r="O268" s="2">
        <f>IF(LEN(D268)=2,LOOKUP(D268,Kanton!$A$2:$A$22,Kanton!$B$2:$B$22),"")</f>
        <v>10</v>
      </c>
      <c r="P268" s="2" t="str">
        <f t="shared" si="17"/>
        <v/>
      </c>
      <c r="Q268" s="2" t="str">
        <f t="shared" si="18"/>
        <v>e</v>
      </c>
      <c r="R268" s="2" t="str">
        <f t="shared" si="19"/>
        <v>SELECT Suchname = 'Sunnesyte, Stiftung', KorrekteBezeichnung = 'Stiftung Sunnesyte', Taetigkeitsgebiet = '10', InternExtern = 'e', BemerkungenDe = 'Einreichen via KGS Bern (Antrag KGL). Finanzielle Beiträge an von Krankheit und Behinderung betroffene Kinder und Jugendliche bzw. deren Erziehungsberechtigte', BemerkungenFr = 'contributions financières aux enfants et adolescents malades ou handicapés ou à leurs répondants', BemerkungenIt = '', IBAN = '', KontoNr = '', VertragNr = '', Clearing = '' UNION ALL</v>
      </c>
      <c r="S268" s="2" t="s">
        <v>1049</v>
      </c>
    </row>
    <row r="269" spans="1:19" s="2" customFormat="1" ht="38.25">
      <c r="A269" s="5" t="s">
        <v>28</v>
      </c>
      <c r="B269" s="3" t="s">
        <v>143</v>
      </c>
      <c r="C269" s="3" t="s">
        <v>191</v>
      </c>
      <c r="D269" s="3" t="s">
        <v>1</v>
      </c>
      <c r="E269" s="6" t="s">
        <v>70</v>
      </c>
      <c r="F269" s="3"/>
      <c r="G269" s="3" t="s">
        <v>144</v>
      </c>
      <c r="H269" s="3"/>
      <c r="I269" s="3"/>
      <c r="N269" s="2" t="str">
        <f t="shared" si="16"/>
        <v/>
      </c>
      <c r="O269" s="2">
        <f>IF(LEN(D269)=2,LOOKUP(D269,Kanton!$A$2:$A$22,Kanton!$B$2:$B$22),"")</f>
        <v>39</v>
      </c>
      <c r="P269" s="2" t="str">
        <f t="shared" si="17"/>
        <v/>
      </c>
      <c r="Q269" s="2" t="str">
        <f t="shared" si="18"/>
        <v>e</v>
      </c>
      <c r="R269" s="2" t="str">
        <f t="shared" si="19"/>
        <v>SELECT Suchname = 'SVVB, Verbesserungen in der Berglandschaft', KorrekteBezeichnung = 'Schweizerische Vereinigung für betriebliche Verbesserungen in der Berglandschaft (SVVB)', Taetigkeitsgebiet = '39', InternExtern = 'e', BemerkungenDe = 'Bergbauern.', BemerkungenFr = '', BemerkungenIt = '', IBAN = '', KontoNr = '', VertragNr = '', Clearing = '' UNION ALL</v>
      </c>
      <c r="S269" s="2" t="s">
        <v>1050</v>
      </c>
    </row>
    <row r="270" spans="1:19" s="2" customFormat="1" ht="38.25">
      <c r="A270" s="24" t="s">
        <v>164</v>
      </c>
      <c r="B270" s="3" t="s">
        <v>208</v>
      </c>
      <c r="C270" s="3" t="s">
        <v>191</v>
      </c>
      <c r="D270" s="3" t="s">
        <v>1</v>
      </c>
      <c r="E270" s="6" t="s">
        <v>70</v>
      </c>
      <c r="F270" s="3"/>
      <c r="G270" s="3" t="s">
        <v>209</v>
      </c>
      <c r="H270" s="3"/>
      <c r="I270" s="3"/>
      <c r="N270" s="2" t="str">
        <f t="shared" si="16"/>
        <v/>
      </c>
      <c r="O270" s="2">
        <f>IF(LEN(D270)=2,LOOKUP(D270,Kanton!$A$2:$A$22,Kanton!$B$2:$B$22),"")</f>
        <v>39</v>
      </c>
      <c r="P270" s="2" t="str">
        <f t="shared" si="17"/>
        <v/>
      </c>
      <c r="Q270" s="2" t="str">
        <f t="shared" si="18"/>
        <v>e</v>
      </c>
      <c r="R270" s="2" t="str">
        <f t="shared" si="19"/>
        <v>SELECT Suchname = 'TCS ', KorrekteBezeichnung = 'Touring Club der Schweiz', Taetigkeitsgebiet = '39', InternExtern = 'e', BemerkungenDe = 'Alle Behinderungen - Beitrag an behinderungsbed. notwendige Autoanschaffung. Je nach Sektion unterschiedliche Leistungen. Einzelne Sektionen geben keine Beiträge.', BemerkungenFr = '', BemerkungenIt = '', IBAN = '', KontoNr = '', VertragNr = '', Clearing = '' UNION ALL</v>
      </c>
      <c r="S270" s="2" t="s">
        <v>1051</v>
      </c>
    </row>
    <row r="271" spans="1:19" s="2" customFormat="1" ht="38.25">
      <c r="A271" s="12" t="s">
        <v>767</v>
      </c>
      <c r="B271" s="12" t="s">
        <v>691</v>
      </c>
      <c r="C271" s="12" t="s">
        <v>191</v>
      </c>
      <c r="D271" s="12" t="s">
        <v>580</v>
      </c>
      <c r="E271" s="20" t="s">
        <v>70</v>
      </c>
      <c r="F271" s="12" t="s">
        <v>205</v>
      </c>
      <c r="G271" s="12" t="s">
        <v>236</v>
      </c>
      <c r="H271" s="12"/>
      <c r="I271" s="12"/>
      <c r="J271" s="14"/>
      <c r="K271" s="14"/>
      <c r="N271" s="2" t="str">
        <f t="shared" si="16"/>
        <v/>
      </c>
      <c r="O271" s="2" t="s">
        <v>1088</v>
      </c>
      <c r="P271" s="2" t="str">
        <f t="shared" si="17"/>
        <v/>
      </c>
      <c r="Q271" s="2" t="str">
        <f t="shared" si="18"/>
        <v>e</v>
      </c>
      <c r="R271" s="2" t="str">
        <f t="shared" si="19"/>
        <v>SELECT Suchname = 'Téléthon fondation', KorrekteBezeichnung = 'Fondation Téléthon', Taetigkeitsgebiet = '28,18,61,66,64,10,69,39', InternExtern = 'e', BemerkungenDe = 'Genetische Erkrankungen, seltene Erkrankungen.', BemerkungenFr = '', BemerkungenIt = '', IBAN = '', KontoNr = '', VertragNr = '', Clearing = '' UNION ALL</v>
      </c>
      <c r="S271" s="2" t="s">
        <v>1119</v>
      </c>
    </row>
    <row r="272" spans="1:19" s="2" customFormat="1" ht="63.75">
      <c r="A272" s="12" t="s">
        <v>444</v>
      </c>
      <c r="B272" s="12" t="s">
        <v>443</v>
      </c>
      <c r="C272" s="12" t="s">
        <v>1</v>
      </c>
      <c r="D272" s="12" t="s">
        <v>1</v>
      </c>
      <c r="E272" s="20" t="s">
        <v>70</v>
      </c>
      <c r="F272" s="12"/>
      <c r="G272" s="16" t="s">
        <v>768</v>
      </c>
      <c r="H272" s="3"/>
      <c r="I272" s="3"/>
      <c r="N272" s="2" t="str">
        <f t="shared" si="16"/>
        <v/>
      </c>
      <c r="O272" s="2">
        <f>IF(LEN(D272)=2,LOOKUP(D272,Kanton!$A$2:$A$22,Kanton!$B$2:$B$22),"")</f>
        <v>39</v>
      </c>
      <c r="P272" s="2" t="str">
        <f t="shared" si="17"/>
        <v/>
      </c>
      <c r="Q272" s="2" t="str">
        <f t="shared" si="18"/>
        <v>e</v>
      </c>
      <c r="R272" s="2" t="str">
        <f t="shared" si="19"/>
        <v>SELECT Suchname = 'Tierschutz, Schweizer, STS', KorrekteBezeichnung = 'Schweizer Tierschutz STS', Taetigkeitsgebiet = '39', InternExtern = 'e', BemerkungenDe = 'Für ausserordentliche Tierhaltungskosten (z.B. Operation nach Unfall oder Erkrankung). Keine ordentlichen Kosten, wie Impfen, Kastration, Medikamente oder Futter. Gesuche sind an die regionale Tierschutz-Organisation zurichten und werden von dieser an den Schweizer Tierschutz weitergeleitet. Beschränkte Mittel.', BemerkungenFr = '', BemerkungenIt = '', IBAN = '', KontoNr = '', VertragNr = '', Clearing = '' UNION ALL</v>
      </c>
      <c r="S272" s="2" t="s">
        <v>1052</v>
      </c>
    </row>
    <row r="273" spans="1:19" s="2" customFormat="1" ht="51">
      <c r="A273" s="16" t="s">
        <v>440</v>
      </c>
      <c r="B273" s="16" t="s">
        <v>440</v>
      </c>
      <c r="C273" s="12" t="s">
        <v>3</v>
      </c>
      <c r="D273" s="12" t="s">
        <v>3</v>
      </c>
      <c r="E273" s="20" t="s">
        <v>70</v>
      </c>
      <c r="F273" s="12" t="s">
        <v>441</v>
      </c>
      <c r="G273" s="16" t="s">
        <v>1072</v>
      </c>
      <c r="H273" s="3"/>
      <c r="I273" s="3"/>
      <c r="N273" s="2" t="str">
        <f t="shared" si="16"/>
        <v/>
      </c>
      <c r="O273" s="2">
        <f>IF(LEN(D273)=2,LOOKUP(D273,Kanton!$A$2:$A$22,Kanton!$B$2:$B$22),"")</f>
        <v>10</v>
      </c>
      <c r="P273" s="2" t="str">
        <f t="shared" si="17"/>
        <v/>
      </c>
      <c r="Q273" s="2" t="str">
        <f t="shared" si="18"/>
        <v>e</v>
      </c>
      <c r="R273" s="2" t="str">
        <f t="shared" si="19"/>
        <v>SELECT Suchname = 'Tierspital Bern', KorrekteBezeichnung = 'Tierspital Bern', Taetigkeitsgebiet = '10', InternExtern = 'e', BemerkungenDe = 'Ermöglicht Tierhaltern mit einem begrenzten finanziellen Budget die Kosten der Behandlung im Tierspital Bern mitzutragen. Stiftung verfügt über ein begrenztes Kapital und kann deshalb nicht automatisch jeden Antrag bewilligen.', BemerkungenFr = '', BemerkungenIt = '', IBAN = '', KontoNr = '', VertragNr = '', Clearing = '' UNION ALL</v>
      </c>
      <c r="S273" s="2" t="s">
        <v>1120</v>
      </c>
    </row>
    <row r="274" spans="1:19" s="2" customFormat="1" ht="12.75">
      <c r="A274" s="5" t="s">
        <v>29</v>
      </c>
      <c r="B274" s="5" t="s">
        <v>29</v>
      </c>
      <c r="C274" s="3" t="s">
        <v>191</v>
      </c>
      <c r="D274" s="3" t="s">
        <v>1</v>
      </c>
      <c r="E274" s="6" t="s">
        <v>70</v>
      </c>
      <c r="F274" s="3"/>
      <c r="G274" s="3" t="s">
        <v>145</v>
      </c>
      <c r="H274" s="3"/>
      <c r="I274" s="3"/>
      <c r="N274" s="2" t="str">
        <f t="shared" si="16"/>
        <v/>
      </c>
      <c r="O274" s="2">
        <f>IF(LEN(D274)=2,LOOKUP(D274,Kanton!$A$2:$A$22,Kanton!$B$2:$B$22),"")</f>
        <v>39</v>
      </c>
      <c r="P274" s="2" t="str">
        <f t="shared" si="17"/>
        <v/>
      </c>
      <c r="Q274" s="2" t="str">
        <f t="shared" si="18"/>
        <v>e</v>
      </c>
      <c r="R274" s="2" t="str">
        <f t="shared" si="19"/>
        <v>SELECT Suchname = 'Tilber Stiftung', KorrekteBezeichnung = 'Tilber Stiftung', Taetigkeitsgebiet = '39', InternExtern = 'e', BemerkungenDe = 'Alle Behinderungen. Nur wenige Vergabungen im Jahr.', BemerkungenFr = '', BemerkungenIt = '', IBAN = '', KontoNr = '', VertragNr = '', Clearing = '' UNION ALL</v>
      </c>
      <c r="S274" s="2" t="s">
        <v>1053</v>
      </c>
    </row>
    <row r="275" spans="1:19" s="14" customFormat="1" ht="25.5">
      <c r="A275" s="24" t="s">
        <v>769</v>
      </c>
      <c r="B275" s="5" t="s">
        <v>539</v>
      </c>
      <c r="C275" s="5" t="s">
        <v>529</v>
      </c>
      <c r="D275" s="5" t="s">
        <v>639</v>
      </c>
      <c r="E275" s="25" t="s">
        <v>70</v>
      </c>
      <c r="F275" s="5"/>
      <c r="G275" s="5"/>
      <c r="H275" s="5" t="s">
        <v>803</v>
      </c>
      <c r="I275" s="5"/>
      <c r="N275" s="2" t="str">
        <f t="shared" si="16"/>
        <v/>
      </c>
      <c r="O275" s="2" t="s">
        <v>1081</v>
      </c>
      <c r="P275" s="2" t="str">
        <f t="shared" si="17"/>
        <v/>
      </c>
      <c r="Q275" s="2" t="str">
        <f t="shared" si="18"/>
        <v>e</v>
      </c>
      <c r="R275" s="2" t="str">
        <f t="shared" si="19"/>
        <v>SELECT Suchname = 'Tissot fondation, Willy ', KorrekteBezeichnung = 'Fondation Willy Tissot', Taetigkeitsgebiet = '61,28,66,64,18', InternExtern = 'e', BemerkungenDe = '', BemerkungenFr = 'pour personnes aveugles, jeunes (jusqu''à 20 ans), personnes âgées, handicapées, malades, délaissées ou indigentes', BemerkungenIt = '', IBAN = '', KontoNr = '', VertragNr = '', Clearing = '' UNION ALL</v>
      </c>
      <c r="S275" s="14" t="s">
        <v>1121</v>
      </c>
    </row>
    <row r="276" spans="1:19" s="2" customFormat="1" ht="12.75">
      <c r="A276" s="5" t="s">
        <v>146</v>
      </c>
      <c r="B276" s="5" t="s">
        <v>146</v>
      </c>
      <c r="C276" s="3" t="s">
        <v>191</v>
      </c>
      <c r="D276" s="3" t="s">
        <v>1</v>
      </c>
      <c r="E276" s="6" t="s">
        <v>70</v>
      </c>
      <c r="F276" s="3"/>
      <c r="G276" s="3" t="s">
        <v>147</v>
      </c>
      <c r="H276" s="3"/>
      <c r="I276" s="3"/>
      <c r="N276" s="2" t="str">
        <f t="shared" si="16"/>
        <v/>
      </c>
      <c r="O276" s="2">
        <f>IF(LEN(D276)=2,LOOKUP(D276,Kanton!$A$2:$A$22,Kanton!$B$2:$B$22),"")</f>
        <v>39</v>
      </c>
      <c r="P276" s="2" t="str">
        <f t="shared" si="17"/>
        <v/>
      </c>
      <c r="Q276" s="2" t="str">
        <f t="shared" si="18"/>
        <v>e</v>
      </c>
      <c r="R276" s="2" t="str">
        <f t="shared" si="19"/>
        <v>SELECT Suchname = 'Trio-Stiftung', KorrekteBezeichnung = 'Trio-Stiftung', Taetigkeitsgebiet = '39', InternExtern = 'e', BemerkungenDe = 'Körperlich behinderte Menschen, vorwiegend Kinder und Jugendliche.', BemerkungenFr = '', BemerkungenIt = '', IBAN = '', KontoNr = '', VertragNr = '', Clearing = '' UNION ALL</v>
      </c>
      <c r="S276" s="2" t="s">
        <v>1054</v>
      </c>
    </row>
    <row r="277" spans="1:19" s="14" customFormat="1" ht="12.75">
      <c r="A277" s="12" t="s">
        <v>519</v>
      </c>
      <c r="B277" s="12" t="s">
        <v>520</v>
      </c>
      <c r="C277" s="12" t="s">
        <v>432</v>
      </c>
      <c r="D277" s="12" t="s">
        <v>432</v>
      </c>
      <c r="E277" s="20" t="s">
        <v>70</v>
      </c>
      <c r="F277" s="12"/>
      <c r="G277" s="12"/>
      <c r="H277" s="12"/>
      <c r="I277" s="12"/>
      <c r="N277" s="2" t="str">
        <f t="shared" si="16"/>
        <v/>
      </c>
      <c r="O277" s="2">
        <f>IF(LEN(D277)=2,LOOKUP(D277,Kanton!$A$2:$A$22,Kanton!$B$2:$B$22),"")</f>
        <v>60</v>
      </c>
      <c r="P277" s="2" t="str">
        <f t="shared" si="17"/>
        <v/>
      </c>
      <c r="Q277" s="2" t="str">
        <f t="shared" si="18"/>
        <v>e</v>
      </c>
      <c r="R277" s="2" t="str">
        <f t="shared" si="19"/>
        <v>SELECT Suchname = 'UKBB', KorrekteBezeichnung = 'Universitäts-Kinderspital beider Basel', Taetigkeitsgebiet = '60', InternExtern = 'e', BemerkungenDe = '', BemerkungenFr = '', BemerkungenIt = '', IBAN = '', KontoNr = '', VertragNr = '', Clearing = '' UNION ALL</v>
      </c>
      <c r="S277" s="14" t="s">
        <v>1055</v>
      </c>
    </row>
    <row r="278" spans="1:19" s="14" customFormat="1" ht="12.75">
      <c r="A278" s="12" t="s">
        <v>770</v>
      </c>
      <c r="B278" s="12" t="s">
        <v>323</v>
      </c>
      <c r="C278" s="12" t="s">
        <v>42</v>
      </c>
      <c r="D278" s="12" t="s">
        <v>42</v>
      </c>
      <c r="E278" s="20" t="s">
        <v>70</v>
      </c>
      <c r="F278" s="12"/>
      <c r="G278" s="12" t="s">
        <v>324</v>
      </c>
      <c r="H278" s="12"/>
      <c r="I278" s="12"/>
      <c r="N278" s="2" t="str">
        <f t="shared" si="16"/>
        <v/>
      </c>
      <c r="O278" s="2">
        <f>IF(LEN(D278)=2,LOOKUP(D278,Kanton!$A$2:$A$22,Kanton!$B$2:$B$22),"")</f>
        <v>63</v>
      </c>
      <c r="P278" s="2" t="str">
        <f t="shared" si="17"/>
        <v/>
      </c>
      <c r="Q278" s="2" t="str">
        <f t="shared" si="18"/>
        <v>e</v>
      </c>
      <c r="R278" s="2" t="str">
        <f t="shared" si="19"/>
        <v>SELECT Suchname = 'Unterstützungs-Gesellschaft, Bündner', KorrekteBezeichnung = 'Bündner Unterstützungs-Gesellschaft', Taetigkeitsgebiet = '63', InternExtern = 'e', BemerkungenDe = 'Bedürftige, vornehmlich Bündner', BemerkungenFr = '', BemerkungenIt = '', IBAN = '', KontoNr = '', VertragNr = '', Clearing = '' UNION ALL</v>
      </c>
      <c r="S278" s="14" t="s">
        <v>1056</v>
      </c>
    </row>
    <row r="279" spans="1:19" s="14" customFormat="1" ht="12.75">
      <c r="A279" s="12" t="s">
        <v>685</v>
      </c>
      <c r="B279" s="12" t="s">
        <v>464</v>
      </c>
      <c r="C279" s="12" t="s">
        <v>391</v>
      </c>
      <c r="D279" s="12" t="s">
        <v>60</v>
      </c>
      <c r="E279" s="20" t="s">
        <v>70</v>
      </c>
      <c r="F279" s="12"/>
      <c r="H279" s="12"/>
      <c r="I279" s="12" t="s">
        <v>465</v>
      </c>
      <c r="N279" s="2" t="str">
        <f t="shared" si="16"/>
        <v/>
      </c>
      <c r="O279" s="2">
        <f>IF(LEN(D279)=2,LOOKUP(D279,Kanton!$A$2:$A$22,Kanton!$B$2:$B$22),"")</f>
        <v>69</v>
      </c>
      <c r="P279" s="2" t="str">
        <f t="shared" si="17"/>
        <v/>
      </c>
      <c r="Q279" s="2" t="str">
        <f t="shared" si="18"/>
        <v>e</v>
      </c>
      <c r="R279" s="2" t="str">
        <f t="shared" si="19"/>
        <v>SELECT Suchname = 'Volontarie Vincenziane, Associazione', KorrekteBezeichnung = 'Associazione Volontarie Vincenziane ', Taetigkeitsgebiet = '69', InternExtern = 'e', BemerkungenDe = '', BemerkungenFr = '', BemerkungenIt = 'Ogni persone in situazione di sofferenza.', IBAN = '', KontoNr = '', VertragNr = '', Clearing = '' UNION ALL</v>
      </c>
      <c r="S279" s="14" t="s">
        <v>1057</v>
      </c>
    </row>
    <row r="280" spans="1:19" s="2" customFormat="1" ht="12.75">
      <c r="A280" s="5" t="s">
        <v>155</v>
      </c>
      <c r="B280" s="3" t="s">
        <v>148</v>
      </c>
      <c r="C280" s="3" t="s">
        <v>191</v>
      </c>
      <c r="D280" s="3" t="s">
        <v>1</v>
      </c>
      <c r="E280" s="6" t="s">
        <v>70</v>
      </c>
      <c r="F280" s="3"/>
      <c r="G280" s="3" t="s">
        <v>771</v>
      </c>
      <c r="H280" s="3"/>
      <c r="I280" s="3"/>
      <c r="N280" s="2" t="str">
        <f t="shared" si="16"/>
        <v/>
      </c>
      <c r="O280" s="2">
        <f>IF(LEN(D280)=2,LOOKUP(D280,Kanton!$A$2:$A$22,Kanton!$B$2:$B$22),"")</f>
        <v>39</v>
      </c>
      <c r="P280" s="2" t="str">
        <f t="shared" si="17"/>
        <v/>
      </c>
      <c r="Q280" s="2" t="str">
        <f t="shared" si="18"/>
        <v>e</v>
      </c>
      <c r="R280" s="2" t="str">
        <f t="shared" si="19"/>
        <v>SELECT Suchname = 'Von Kuffner-Stiftung, Moritz und Elsa', KorrekteBezeichnung = 'Moritz und Elsa von Kuffner-Stiftung', Taetigkeitsgebiet = '39', InternExtern = 'e', BemerkungenDe = 'Alle Behinderungen. Nur wenn Schweizerbürgerrecht.', BemerkungenFr = '', BemerkungenIt = '', IBAN = '', KontoNr = '', VertragNr = '', Clearing = '' UNION ALL</v>
      </c>
      <c r="S280" s="2" t="s">
        <v>1058</v>
      </c>
    </row>
    <row r="281" spans="1:19" s="14" customFormat="1" ht="12.75">
      <c r="A281" s="12" t="s">
        <v>772</v>
      </c>
      <c r="B281" s="12" t="s">
        <v>421</v>
      </c>
      <c r="C281" s="12" t="s">
        <v>416</v>
      </c>
      <c r="D281" s="12" t="s">
        <v>422</v>
      </c>
      <c r="E281" s="20" t="s">
        <v>70</v>
      </c>
      <c r="F281" s="12"/>
      <c r="G281" s="12" t="s">
        <v>423</v>
      </c>
      <c r="H281" s="12"/>
      <c r="I281" s="12"/>
      <c r="N281" s="2" t="str">
        <f t="shared" si="16"/>
        <v/>
      </c>
      <c r="O281" s="2">
        <f>IF(LEN(D281)=2,LOOKUP(D281,Kanton!$A$2:$A$22,Kanton!$B$2:$B$22),"")</f>
        <v>66</v>
      </c>
      <c r="P281" s="2" t="str">
        <f t="shared" si="17"/>
        <v/>
      </c>
      <c r="Q281" s="2" t="str">
        <f t="shared" si="18"/>
        <v>e</v>
      </c>
      <c r="R281" s="2" t="str">
        <f t="shared" si="19"/>
        <v>SELECT Suchname = 'von Paul Stiftung, Vinzenz', KorrekteBezeichnung = 'Vinzenz von Paul Stiftung', Taetigkeitsgebiet = '66', InternExtern = 'e', BemerkungenDe = 'Rasche Hilfe bei Notlagen vielfältiger Art', BemerkungenFr = '', BemerkungenIt = '', IBAN = '', KontoNr = '', VertragNr = '', Clearing = '' UNION ALL</v>
      </c>
      <c r="S281" s="14" t="s">
        <v>1059</v>
      </c>
    </row>
    <row r="282" spans="1:19" s="14" customFormat="1" ht="12.75">
      <c r="A282" s="12" t="s">
        <v>686</v>
      </c>
      <c r="B282" s="12" t="s">
        <v>318</v>
      </c>
      <c r="C282" s="12" t="s">
        <v>42</v>
      </c>
      <c r="D282" s="12" t="s">
        <v>42</v>
      </c>
      <c r="E282" s="20" t="s">
        <v>70</v>
      </c>
      <c r="F282" s="12"/>
      <c r="G282" s="12" t="s">
        <v>319</v>
      </c>
      <c r="H282" s="12"/>
      <c r="I282" s="12"/>
      <c r="N282" s="2" t="str">
        <f t="shared" si="16"/>
        <v/>
      </c>
      <c r="O282" s="2">
        <f>IF(LEN(D282)=2,LOOKUP(D282,Kanton!$A$2:$A$22,Kanton!$B$2:$B$22),"")</f>
        <v>63</v>
      </c>
      <c r="P282" s="2" t="str">
        <f t="shared" si="17"/>
        <v/>
      </c>
      <c r="Q282" s="2" t="str">
        <f t="shared" si="18"/>
        <v>e</v>
      </c>
      <c r="R282" s="2" t="str">
        <f t="shared" si="19"/>
        <v>SELECT Suchname = 'Von Tscharner-Stiftung, Albert', KorrekteBezeichnung = 'Albert von Tscharner-Stiftung', Taetigkeitsgebiet = '63', InternExtern = 'e', BemerkungenDe = 'Bündner Bürger. körperlich Behinderte, Suchtgeschädigte', BemerkungenFr = '', BemerkungenIt = '', IBAN = '', KontoNr = '', VertragNr = '', Clearing = '' UNION ALL</v>
      </c>
      <c r="S282" s="14" t="s">
        <v>1060</v>
      </c>
    </row>
    <row r="283" spans="1:19" s="14" customFormat="1" ht="12.75">
      <c r="A283" s="12" t="s">
        <v>693</v>
      </c>
      <c r="B283" s="12" t="s">
        <v>694</v>
      </c>
      <c r="C283" s="12" t="s">
        <v>68</v>
      </c>
      <c r="D283" s="12" t="s">
        <v>1</v>
      </c>
      <c r="E283" s="20" t="s">
        <v>70</v>
      </c>
      <c r="F283" s="12"/>
      <c r="G283" s="12" t="s">
        <v>804</v>
      </c>
      <c r="H283" s="12"/>
      <c r="I283" s="12"/>
      <c r="N283" s="2" t="str">
        <f t="shared" si="16"/>
        <v/>
      </c>
      <c r="O283" s="2">
        <f>IF(LEN(D283)=2,LOOKUP(D283,Kanton!$A$2:$A$22,Kanton!$B$2:$B$22),"")</f>
        <v>39</v>
      </c>
      <c r="P283" s="2" t="str">
        <f t="shared" si="17"/>
        <v/>
      </c>
      <c r="Q283" s="2" t="str">
        <f t="shared" si="18"/>
        <v>e</v>
      </c>
      <c r="R283" s="2" t="str">
        <f t="shared" si="19"/>
        <v>SELECT Suchname = 'Vontobel Familienstiftung, Bank', KorrekteBezeichnung = 'Familienstiftung Bank Vontobel', Taetigkeitsgebiet = '39', InternExtern = 'e', BemerkungenDe = 'Bedürftige natürliche Personen in der Schweiz. Maximal Fr. 30''000.-', BemerkungenFr = '', BemerkungenIt = '', IBAN = '', KontoNr = '', VertragNr = '', Clearing = '' UNION ALL</v>
      </c>
      <c r="S283" s="14" t="s">
        <v>1061</v>
      </c>
    </row>
    <row r="284" spans="1:19" s="14" customFormat="1" ht="25.5">
      <c r="A284" s="12" t="s">
        <v>612</v>
      </c>
      <c r="B284" s="12" t="s">
        <v>575</v>
      </c>
      <c r="C284" s="12" t="s">
        <v>68</v>
      </c>
      <c r="D284" s="12" t="s">
        <v>68</v>
      </c>
      <c r="E284" s="20" t="s">
        <v>70</v>
      </c>
      <c r="F284" s="12"/>
      <c r="G284" s="12" t="s">
        <v>576</v>
      </c>
      <c r="H284" s="12"/>
      <c r="I284" s="12"/>
      <c r="N284" s="2" t="str">
        <f t="shared" si="16"/>
        <v/>
      </c>
      <c r="O284" s="2">
        <f>IF(LEN(D284)=2,LOOKUP(D284,Kanton!$A$2:$A$22,Kanton!$B$2:$B$22),"")</f>
        <v>19</v>
      </c>
      <c r="P284" s="2" t="str">
        <f t="shared" si="17"/>
        <v/>
      </c>
      <c r="Q284" s="2" t="str">
        <f t="shared" si="18"/>
        <v>e</v>
      </c>
      <c r="R284" s="2" t="str">
        <f t="shared" si="19"/>
        <v>SELECT Suchname = 'Weidmann Stiftung, August', KorrekteBezeichnung = 'August Weidmann Fürsorge-Stiftung', Taetigkeitsgebiet = '19', InternExtern = 'e', BemerkungenDe = 'Unterstützung an in Not geratene Menschen, in bescheidenen Verhältnissen lebende behinderte Jugendliche und Erwachsene', BemerkungenFr = '', BemerkungenIt = '', IBAN = '', KontoNr = '', VertragNr = '', Clearing = '' UNION ALL</v>
      </c>
      <c r="S284" s="14" t="s">
        <v>1062</v>
      </c>
    </row>
    <row r="285" spans="1:19" s="14" customFormat="1" ht="25.5">
      <c r="A285" s="5" t="s">
        <v>472</v>
      </c>
      <c r="B285" s="5" t="s">
        <v>472</v>
      </c>
      <c r="C285" s="5" t="s">
        <v>471</v>
      </c>
      <c r="D285" s="5" t="s">
        <v>473</v>
      </c>
      <c r="E285" s="25" t="s">
        <v>70</v>
      </c>
      <c r="F285" s="5"/>
      <c r="G285" s="12" t="s">
        <v>430</v>
      </c>
      <c r="H285" s="12"/>
      <c r="I285" s="12"/>
      <c r="N285" s="2" t="str">
        <f t="shared" si="16"/>
        <v/>
      </c>
      <c r="O285" s="2" t="s">
        <v>1089</v>
      </c>
      <c r="P285" s="2" t="str">
        <f t="shared" si="17"/>
        <v/>
      </c>
      <c r="Q285" s="2" t="str">
        <f t="shared" si="18"/>
        <v>e</v>
      </c>
      <c r="R285" s="2" t="str">
        <f t="shared" si="19"/>
        <v>SELECT Suchname = 'Weihnachtsaktion Luzerner Zeitung', KorrekteBezeichnung = 'Weihnachtsaktion Luzerner Zeitung', Taetigkeitsgebiet = '65,70,72', InternExtern = 'e', BemerkungenDe = 'Für Einzelpersonen und Familien in schwierigen Situationen', BemerkungenFr = '', BemerkungenIt = '', IBAN = '', KontoNr = '', VertragNr = '', Clearing = '' UNION ALL</v>
      </c>
      <c r="S285" s="14" t="s">
        <v>1122</v>
      </c>
    </row>
    <row r="286" spans="1:19" s="14" customFormat="1" ht="25.5">
      <c r="A286" s="12" t="s">
        <v>666</v>
      </c>
      <c r="B286" s="12" t="s">
        <v>574</v>
      </c>
      <c r="C286" s="12" t="s">
        <v>68</v>
      </c>
      <c r="D286" s="12" t="s">
        <v>68</v>
      </c>
      <c r="E286" s="20" t="s">
        <v>70</v>
      </c>
      <c r="F286" s="12"/>
      <c r="G286" s="12" t="s">
        <v>773</v>
      </c>
      <c r="H286" s="12"/>
      <c r="I286" s="12"/>
      <c r="N286" s="2" t="str">
        <f t="shared" si="16"/>
        <v/>
      </c>
      <c r="O286" s="2">
        <f>IF(LEN(D286)=2,LOOKUP(D286,Kanton!$A$2:$A$22,Kanton!$B$2:$B$22),"")</f>
        <v>19</v>
      </c>
      <c r="P286" s="2" t="str">
        <f t="shared" si="17"/>
        <v/>
      </c>
      <c r="Q286" s="2" t="str">
        <f t="shared" si="18"/>
        <v>e</v>
      </c>
      <c r="R286" s="2" t="str">
        <f t="shared" si="19"/>
        <v>SELECT Suchname = 'Wiederkehr-Stiftung, Max', KorrekteBezeichnung = 'Max Wiederkehr-Stiftung', Taetigkeitsgebiet = '19', InternExtern = 'e', BemerkungenDe = 'Unterstützung und Förderung sozial beachteiligter Kinder und Jugendlicher', BemerkungenFr = '', BemerkungenIt = '', IBAN = '', KontoNr = '', VertragNr = '', Clearing = '' UNION ALL</v>
      </c>
      <c r="S286" s="14" t="s">
        <v>1063</v>
      </c>
    </row>
    <row r="287" spans="1:19" s="2" customFormat="1" ht="12.75">
      <c r="A287" s="5" t="s">
        <v>687</v>
      </c>
      <c r="B287" s="3" t="s">
        <v>149</v>
      </c>
      <c r="C287" s="3" t="s">
        <v>191</v>
      </c>
      <c r="D287" s="3" t="s">
        <v>1</v>
      </c>
      <c r="E287" s="6" t="s">
        <v>70</v>
      </c>
      <c r="F287" s="3"/>
      <c r="G287" s="3" t="s">
        <v>30</v>
      </c>
      <c r="H287" s="3"/>
      <c r="I287" s="3"/>
      <c r="N287" s="2" t="str">
        <f t="shared" si="16"/>
        <v/>
      </c>
      <c r="O287" s="2">
        <f>IF(LEN(D287)=2,LOOKUP(D287,Kanton!$A$2:$A$22,Kanton!$B$2:$B$22),"")</f>
        <v>39</v>
      </c>
      <c r="P287" s="2" t="str">
        <f t="shared" si="17"/>
        <v/>
      </c>
      <c r="Q287" s="2" t="str">
        <f t="shared" si="18"/>
        <v>e</v>
      </c>
      <c r="R287" s="2" t="str">
        <f t="shared" si="19"/>
        <v>SELECT Suchname = 'Wigert-Stiftung, Irma', KorrekteBezeichnung = 'Irma Wigert-Stiftung', Taetigkeitsgebiet = '39', InternExtern = 'e', BemerkungenDe = 'Alle Behinderungen, insbesondere Hörprobleme', BemerkungenFr = '', BemerkungenIt = '', IBAN = '', KontoNr = '', VertragNr = '', Clearing = '' UNION ALL</v>
      </c>
      <c r="S287" s="2" t="s">
        <v>1064</v>
      </c>
    </row>
    <row r="288" spans="1:19" s="14" customFormat="1" ht="12.75">
      <c r="A288" s="13" t="s">
        <v>774</v>
      </c>
      <c r="B288" s="13" t="s">
        <v>556</v>
      </c>
      <c r="C288" s="13" t="s">
        <v>38</v>
      </c>
      <c r="D288" s="13" t="s">
        <v>38</v>
      </c>
      <c r="E288" s="21" t="s">
        <v>70</v>
      </c>
      <c r="F288" s="13"/>
      <c r="G288" s="13"/>
      <c r="H288" s="13" t="s">
        <v>557</v>
      </c>
      <c r="I288" s="13"/>
      <c r="N288" s="2" t="str">
        <f t="shared" si="16"/>
        <v/>
      </c>
      <c r="O288" s="2">
        <f>IF(LEN(D288)=2,LOOKUP(D288,Kanton!$A$2:$A$22,Kanton!$B$2:$B$22),"")</f>
        <v>28</v>
      </c>
      <c r="P288" s="2" t="str">
        <f t="shared" si="17"/>
        <v/>
      </c>
      <c r="Q288" s="2" t="str">
        <f t="shared" si="18"/>
        <v>e</v>
      </c>
      <c r="R288" s="2" t="str">
        <f t="shared" si="19"/>
        <v>SELECT Suchname = 'Wilsdorf fondation, Hans', KorrekteBezeichnung = 'Fondation Hans Wilsdorf', Taetigkeitsgebiet = '28', InternExtern = 'e', BemerkungenDe = '', BemerkungenFr = 'aides multiples', BemerkungenIt = '', IBAN = '', KontoNr = '', VertragNr = '', Clearing = '' UNION ALL</v>
      </c>
      <c r="S288" s="14" t="s">
        <v>1065</v>
      </c>
    </row>
    <row r="289" spans="1:19" s="2" customFormat="1" ht="25.5">
      <c r="A289" s="5" t="s">
        <v>31</v>
      </c>
      <c r="B289" s="5" t="s">
        <v>31</v>
      </c>
      <c r="C289" s="3" t="s">
        <v>191</v>
      </c>
      <c r="D289" s="3" t="s">
        <v>1</v>
      </c>
      <c r="E289" s="6" t="s">
        <v>70</v>
      </c>
      <c r="F289" s="3"/>
      <c r="G289" s="3" t="s">
        <v>150</v>
      </c>
      <c r="H289" s="3"/>
      <c r="I289" s="3"/>
      <c r="N289" s="2" t="str">
        <f t="shared" si="16"/>
        <v/>
      </c>
      <c r="O289" s="2">
        <f>IF(LEN(D289)=2,LOOKUP(D289,Kanton!$A$2:$A$22,Kanton!$B$2:$B$22),"")</f>
        <v>39</v>
      </c>
      <c r="P289" s="2" t="str">
        <f t="shared" si="17"/>
        <v/>
      </c>
      <c r="Q289" s="2" t="str">
        <f t="shared" si="18"/>
        <v>e</v>
      </c>
      <c r="R289" s="2" t="str">
        <f t="shared" si="19"/>
        <v>SELECT Suchname = 'Winterhilfe', KorrekteBezeichnung = 'Winterhilfe', Taetigkeitsgebiet = '39', InternExtern = 'e', BemerkungenDe = 'Alle Behinderungen. Sich an die zuständige Regionalstelle wenden. Regional unterschiedliche Leistungen.', BemerkungenFr = '', BemerkungenIt = '', IBAN = '', KontoNr = '', VertragNr = '', Clearing = '' UNION ALL</v>
      </c>
      <c r="S289" s="2" t="s">
        <v>1066</v>
      </c>
    </row>
    <row r="290" spans="1:19" s="14" customFormat="1" ht="12.75">
      <c r="A290" s="12" t="s">
        <v>523</v>
      </c>
      <c r="B290" s="12" t="s">
        <v>524</v>
      </c>
      <c r="C290" s="12" t="s">
        <v>432</v>
      </c>
      <c r="D290" s="12" t="s">
        <v>432</v>
      </c>
      <c r="E290" s="20" t="s">
        <v>70</v>
      </c>
      <c r="F290" s="12"/>
      <c r="G290" s="12"/>
      <c r="H290" s="12"/>
      <c r="I290" s="12"/>
      <c r="N290" s="2" t="str">
        <f t="shared" si="16"/>
        <v/>
      </c>
      <c r="O290" s="2">
        <f>IF(LEN(D290)=2,LOOKUP(D290,Kanton!$A$2:$A$22,Kanton!$B$2:$B$22),"")</f>
        <v>60</v>
      </c>
      <c r="P290" s="2" t="str">
        <f t="shared" si="17"/>
        <v/>
      </c>
      <c r="Q290" s="2" t="str">
        <f t="shared" si="18"/>
        <v>e</v>
      </c>
      <c r="R290" s="2" t="str">
        <f t="shared" si="19"/>
        <v>SELECT Suchname = 'Wittmann-Spiess-Stiftung, Alice und Walter', KorrekteBezeichnung = 'Alice und Walter Wittmann-Spiess-Stiftung', Taetigkeitsgebiet = '60', InternExtern = 'e', BemerkungenDe = '', BemerkungenFr = '', BemerkungenIt = '', IBAN = '', KontoNr = '', VertragNr = '', Clearing = '' UNION ALL</v>
      </c>
      <c r="S290" s="14" t="s">
        <v>1067</v>
      </c>
    </row>
    <row r="291" spans="1:19" s="2" customFormat="1" ht="51">
      <c r="A291" s="16" t="s">
        <v>190</v>
      </c>
      <c r="B291" s="12" t="s">
        <v>190</v>
      </c>
      <c r="C291" s="12" t="s">
        <v>3</v>
      </c>
      <c r="D291" s="12" t="s">
        <v>3</v>
      </c>
      <c r="E291" s="20" t="s">
        <v>70</v>
      </c>
      <c r="F291" s="12">
        <v>160</v>
      </c>
      <c r="G291" s="16" t="s">
        <v>775</v>
      </c>
      <c r="H291" s="3"/>
      <c r="I291" s="3"/>
      <c r="N291" s="2" t="str">
        <f t="shared" si="16"/>
        <v/>
      </c>
      <c r="O291" s="2">
        <f>IF(LEN(D291)=2,LOOKUP(D291,Kanton!$A$2:$A$22,Kanton!$B$2:$B$22),"")</f>
        <v>10</v>
      </c>
      <c r="P291" s="2" t="str">
        <f t="shared" si="17"/>
        <v/>
      </c>
      <c r="Q291" s="2" t="str">
        <f t="shared" si="18"/>
        <v>e</v>
      </c>
      <c r="R291" s="2" t="str">
        <f t="shared" si="19"/>
        <v>SELECT Suchname = 'Ziegler Fonds', KorrekteBezeichnung = 'Ziegler Fonds', Taetigkeitsgebiet = '10', InternExtern = 'e', BemerkungenDe = 'Der Ziegler Fonds unterstützt Personen mit Wohnsitz in der Stadt Bern mit Beiträgen, die ausgewiesene, in der Regel medizinisch indizierte Gesundheitskosten nicht mit eigenen Mitteln und auch nicht anderswie finanzieren können. ', BemerkungenFr = '', BemerkungenIt = '', IBAN = '', KontoNr = '', VertragNr = '', Clearing = '' UNION ALL</v>
      </c>
      <c r="S291" s="2" t="s">
        <v>1068</v>
      </c>
    </row>
    <row r="292" spans="1:19" s="14" customFormat="1" ht="38.25">
      <c r="A292" s="19" t="s">
        <v>776</v>
      </c>
      <c r="B292" s="13" t="s">
        <v>456</v>
      </c>
      <c r="C292" s="13" t="s">
        <v>3</v>
      </c>
      <c r="D292" s="13" t="s">
        <v>3</v>
      </c>
      <c r="E292" s="21" t="s">
        <v>70</v>
      </c>
      <c r="F292" s="13"/>
      <c r="G292" s="19" t="s">
        <v>777</v>
      </c>
      <c r="H292" s="12"/>
      <c r="I292" s="12"/>
      <c r="N292" s="2" t="str">
        <f t="shared" si="16"/>
        <v/>
      </c>
      <c r="O292" s="2">
        <f>IF(LEN(D292)=2,LOOKUP(D292,Kanton!$A$2:$A$22,Kanton!$B$2:$B$22),"")</f>
        <v>10</v>
      </c>
      <c r="P292" s="2" t="str">
        <f t="shared" si="17"/>
        <v/>
      </c>
      <c r="Q292" s="2" t="str">
        <f t="shared" si="18"/>
        <v>e</v>
      </c>
      <c r="R292" s="2" t="str">
        <f t="shared" si="19"/>
        <v>SELECT Suchname = 'Zingg Stiftung, Susanne und Ernst', KorrekteBezeichnung = 'Stiftung Suzanne und Ernst Zingg ', Taetigkeitsgebiet = '10', InternExtern = 'e', BemerkungenDe = 'Die Stiftung unterstützt kranke und hilfsbedürftige Menschen im Kanton Bern mit Wiedereingliederungsmassnahmen sowie der Finanzierung von Wohnerleichterungen und Spezialgeräten. ', BemerkungenFr = '', BemerkungenIt = '', IBAN = '', KontoNr = '', VertragNr = '', Clearing = '' UNION ALL</v>
      </c>
      <c r="S292" s="14" t="s">
        <v>1069</v>
      </c>
    </row>
    <row r="293" spans="1:19" s="14" customFormat="1" ht="12.75">
      <c r="A293" s="12" t="s">
        <v>521</v>
      </c>
      <c r="B293" s="12" t="s">
        <v>522</v>
      </c>
      <c r="C293" s="12" t="s">
        <v>432</v>
      </c>
      <c r="D293" s="12" t="s">
        <v>432</v>
      </c>
      <c r="E293" s="20" t="s">
        <v>70</v>
      </c>
      <c r="F293" s="12"/>
      <c r="G293" s="12"/>
      <c r="H293" s="12"/>
      <c r="I293" s="12"/>
      <c r="N293" s="2" t="str">
        <f t="shared" si="16"/>
        <v/>
      </c>
      <c r="O293" s="2">
        <f>IF(LEN(D293)=2,LOOKUP(D293,Kanton!$A$2:$A$22,Kanton!$B$2:$B$22),"")</f>
        <v>60</v>
      </c>
      <c r="P293" s="2" t="str">
        <f t="shared" si="17"/>
        <v/>
      </c>
      <c r="Q293" s="2" t="str">
        <f t="shared" si="18"/>
        <v>e</v>
      </c>
      <c r="R293" s="2" t="str">
        <f t="shared" si="19"/>
        <v>SELECT Suchname = 'zmittsdrin, Verein ', KorrekteBezeichnung = 'Verein zmittsdrin', Taetigkeitsgebiet = '60', InternExtern = 'e', BemerkungenDe = '', BemerkungenFr = '', BemerkungenIt = '', IBAN = '', KontoNr = '', VertragNr = '', Clearing = '' UNION ALL</v>
      </c>
      <c r="S293" s="14" t="s">
        <v>1070</v>
      </c>
    </row>
    <row r="294" spans="1:19" s="14" customFormat="1" ht="38.25">
      <c r="A294" s="24" t="s">
        <v>528</v>
      </c>
      <c r="B294" s="5" t="s">
        <v>528</v>
      </c>
      <c r="C294" s="5" t="s">
        <v>529</v>
      </c>
      <c r="D294" s="5" t="s">
        <v>1</v>
      </c>
      <c r="E294" s="25" t="s">
        <v>70</v>
      </c>
      <c r="F294" s="5"/>
      <c r="G294" s="5" t="s">
        <v>778</v>
      </c>
      <c r="H294" s="12"/>
      <c r="I294" s="12"/>
      <c r="N294" s="2" t="str">
        <f t="shared" si="16"/>
        <v/>
      </c>
      <c r="O294" s="2">
        <f>IF(LEN(D294)=2,LOOKUP(D294,Kanton!$A$2:$A$22,Kanton!$B$2:$B$22),"")</f>
        <v>39</v>
      </c>
      <c r="P294" s="2" t="str">
        <f t="shared" si="17"/>
        <v/>
      </c>
      <c r="Q294" s="2" t="str">
        <f t="shared" si="18"/>
        <v>e</v>
      </c>
      <c r="R294" s="2" t="str">
        <f t="shared" si="19"/>
        <v>SELECT Suchname = 'Zonta Club', KorrekteBezeichnung = 'Zonta Club', Taetigkeitsgebiet = '39', InternExtern = 'e', BemerkungenDe = 'Zu den Zielen von Zonta Intern. gehört die berufliche Förderung junger Frauen. Hierzu werden jährlich weltweit Stipendien und Preise vergeben.', BemerkungenFr = '', BemerkungenIt = '', IBAN = '', KontoNr = '', VertragNr = '', Clearing = '' UNION ALL</v>
      </c>
      <c r="S294" s="14" t="s">
        <v>1071</v>
      </c>
    </row>
    <row r="295" spans="1:19" s="11" customFormat="1">
      <c r="A295" s="10"/>
      <c r="B295" s="10"/>
      <c r="C295" s="10"/>
      <c r="D295" s="10"/>
      <c r="E295" s="10"/>
      <c r="F295" s="10"/>
      <c r="G295" s="10"/>
      <c r="H295" s="10"/>
      <c r="I295" s="10"/>
    </row>
    <row r="296" spans="1:19" s="11" customFormat="1">
      <c r="A296" s="10"/>
      <c r="B296" s="10"/>
      <c r="C296" s="10"/>
      <c r="D296" s="10"/>
      <c r="E296" s="10"/>
      <c r="F296" s="10"/>
      <c r="G296" s="10"/>
      <c r="H296" s="10"/>
      <c r="I296" s="10"/>
    </row>
    <row r="297" spans="1:19" s="11" customFormat="1">
      <c r="A297" s="10"/>
      <c r="B297" s="10"/>
      <c r="C297" s="10"/>
      <c r="D297" s="10"/>
      <c r="E297" s="10"/>
      <c r="F297" s="10"/>
      <c r="G297" s="10"/>
      <c r="H297" s="10"/>
      <c r="I297" s="10"/>
    </row>
    <row r="298" spans="1:19" s="11" customFormat="1">
      <c r="A298" s="10"/>
      <c r="B298" s="10"/>
      <c r="C298" s="10"/>
      <c r="D298" s="10"/>
      <c r="E298" s="10"/>
      <c r="F298" s="10"/>
      <c r="G298" s="10"/>
      <c r="H298" s="10"/>
      <c r="I298" s="10"/>
    </row>
    <row r="299" spans="1:19" s="11" customFormat="1">
      <c r="A299" s="10"/>
      <c r="B299" s="10"/>
      <c r="C299" s="10"/>
      <c r="D299" s="10"/>
      <c r="E299" s="10"/>
      <c r="F299" s="10"/>
      <c r="G299" s="10"/>
      <c r="H299" s="10"/>
      <c r="I299" s="10"/>
    </row>
    <row r="300" spans="1:19" s="11" customFormat="1">
      <c r="A300" s="10"/>
      <c r="B300" s="10"/>
      <c r="C300" s="10"/>
      <c r="D300" s="10"/>
      <c r="E300" s="10"/>
      <c r="F300" s="10"/>
      <c r="G300" s="10"/>
      <c r="H300" s="10"/>
      <c r="I300" s="10"/>
    </row>
    <row r="301" spans="1:19" s="11" customFormat="1">
      <c r="A301" s="10"/>
      <c r="B301" s="10"/>
      <c r="C301" s="10"/>
      <c r="D301" s="10"/>
      <c r="E301" s="10"/>
      <c r="F301" s="10"/>
      <c r="G301" s="10"/>
      <c r="H301" s="10"/>
      <c r="I301" s="10"/>
    </row>
    <row r="302" spans="1:19" s="11" customFormat="1">
      <c r="A302" s="10"/>
      <c r="B302" s="10"/>
      <c r="C302" s="10"/>
      <c r="D302" s="10"/>
      <c r="E302" s="10"/>
      <c r="F302" s="10"/>
      <c r="G302" s="10"/>
      <c r="H302" s="10"/>
      <c r="I302" s="10"/>
    </row>
    <row r="303" spans="1:19" s="11" customFormat="1">
      <c r="A303" s="10"/>
      <c r="B303" s="10"/>
      <c r="C303" s="10"/>
      <c r="D303" s="10"/>
      <c r="E303" s="10"/>
      <c r="F303" s="10"/>
      <c r="G303" s="10"/>
      <c r="H303" s="10"/>
      <c r="I303" s="10"/>
    </row>
    <row r="304" spans="1:19" s="11" customFormat="1">
      <c r="A304" s="10"/>
      <c r="B304" s="10"/>
      <c r="C304" s="10"/>
      <c r="D304" s="10"/>
      <c r="E304" s="10"/>
      <c r="F304" s="10"/>
      <c r="G304" s="10"/>
      <c r="H304" s="10"/>
      <c r="I304" s="10"/>
    </row>
    <row r="305" spans="1:9" s="11" customFormat="1">
      <c r="A305" s="10"/>
      <c r="B305" s="10"/>
      <c r="C305" s="10"/>
      <c r="D305" s="10"/>
      <c r="E305" s="10"/>
      <c r="F305" s="10"/>
      <c r="G305" s="10"/>
      <c r="H305" s="10"/>
      <c r="I305" s="10"/>
    </row>
    <row r="306" spans="1:9" s="11" customFormat="1">
      <c r="A306" s="10"/>
      <c r="B306" s="10"/>
      <c r="C306" s="10"/>
      <c r="D306" s="10"/>
      <c r="E306" s="10"/>
      <c r="F306" s="10"/>
      <c r="G306" s="10"/>
      <c r="H306" s="10"/>
      <c r="I306" s="10"/>
    </row>
    <row r="307" spans="1:9" s="11" customFormat="1">
      <c r="A307" s="10"/>
      <c r="B307" s="10"/>
      <c r="C307" s="10"/>
      <c r="D307" s="10"/>
      <c r="E307" s="10"/>
      <c r="F307" s="10"/>
      <c r="G307" s="10"/>
      <c r="H307" s="10"/>
      <c r="I307" s="10"/>
    </row>
    <row r="308" spans="1:9" s="11" customFormat="1">
      <c r="A308" s="10"/>
      <c r="B308" s="10"/>
      <c r="C308" s="10"/>
      <c r="D308" s="10"/>
      <c r="E308" s="10"/>
      <c r="F308" s="10"/>
      <c r="G308" s="10"/>
      <c r="H308" s="10"/>
      <c r="I308" s="10"/>
    </row>
    <row r="309" spans="1:9" s="11" customFormat="1">
      <c r="A309" s="10"/>
      <c r="B309" s="10"/>
      <c r="C309" s="10"/>
      <c r="D309" s="10"/>
      <c r="E309" s="10"/>
      <c r="F309" s="10"/>
      <c r="G309" s="10"/>
      <c r="H309" s="10"/>
      <c r="I309" s="10"/>
    </row>
    <row r="310" spans="1:9" s="11" customFormat="1">
      <c r="A310" s="10"/>
      <c r="B310" s="10"/>
      <c r="C310" s="10"/>
      <c r="D310" s="10"/>
      <c r="E310" s="10"/>
      <c r="F310" s="10"/>
      <c r="G310" s="10"/>
      <c r="H310" s="10"/>
      <c r="I310" s="10"/>
    </row>
    <row r="311" spans="1:9" s="11" customFormat="1">
      <c r="A311" s="10"/>
      <c r="B311" s="10"/>
      <c r="C311" s="10"/>
      <c r="D311" s="10"/>
      <c r="E311" s="10"/>
      <c r="F311" s="10"/>
      <c r="G311" s="10"/>
      <c r="H311" s="10"/>
      <c r="I311" s="10"/>
    </row>
    <row r="312" spans="1:9" s="11" customFormat="1">
      <c r="A312" s="10"/>
      <c r="B312" s="10"/>
      <c r="C312" s="10"/>
      <c r="D312" s="10"/>
      <c r="E312" s="10"/>
      <c r="F312" s="10"/>
      <c r="G312" s="10"/>
      <c r="H312" s="10"/>
      <c r="I312" s="10"/>
    </row>
    <row r="313" spans="1:9" s="11" customFormat="1">
      <c r="A313" s="10"/>
      <c r="B313" s="10"/>
      <c r="C313" s="10"/>
      <c r="D313" s="10"/>
      <c r="E313" s="10"/>
      <c r="F313" s="10"/>
      <c r="G313" s="10"/>
      <c r="H313" s="10"/>
      <c r="I313" s="10"/>
    </row>
    <row r="314" spans="1:9" s="11" customFormat="1">
      <c r="A314" s="10"/>
      <c r="B314" s="10"/>
      <c r="C314" s="10"/>
      <c r="D314" s="10"/>
      <c r="E314" s="10"/>
      <c r="F314" s="10"/>
      <c r="G314" s="10"/>
      <c r="H314" s="10"/>
      <c r="I314" s="10"/>
    </row>
    <row r="315" spans="1:9" s="11" customFormat="1">
      <c r="A315" s="10"/>
      <c r="B315" s="10"/>
      <c r="C315" s="10"/>
      <c r="D315" s="10"/>
      <c r="E315" s="10"/>
      <c r="F315" s="10"/>
      <c r="G315" s="10"/>
      <c r="H315" s="10"/>
      <c r="I315" s="10"/>
    </row>
    <row r="316" spans="1:9" s="11" customFormat="1">
      <c r="A316" s="10"/>
      <c r="B316" s="10"/>
      <c r="C316" s="10"/>
      <c r="D316" s="10"/>
      <c r="E316" s="10"/>
      <c r="F316" s="10"/>
      <c r="G316" s="10"/>
      <c r="H316" s="10"/>
      <c r="I316" s="10"/>
    </row>
    <row r="317" spans="1:9" s="11" customFormat="1">
      <c r="A317" s="9"/>
      <c r="B317" s="9"/>
      <c r="C317" s="9"/>
      <c r="D317" s="9"/>
      <c r="E317" s="9"/>
      <c r="F317" s="9"/>
      <c r="G317" s="9"/>
      <c r="H317" s="9"/>
      <c r="I317" s="9"/>
    </row>
    <row r="318" spans="1:9" s="11" customFormat="1">
      <c r="A318" s="9"/>
      <c r="B318" s="9"/>
      <c r="C318" s="9"/>
      <c r="D318" s="9"/>
      <c r="E318" s="9"/>
      <c r="F318" s="9"/>
      <c r="G318" s="9"/>
      <c r="H318" s="9"/>
      <c r="I318" s="9"/>
    </row>
    <row r="319" spans="1:9" s="11" customFormat="1">
      <c r="A319" s="9"/>
      <c r="B319" s="9"/>
      <c r="C319" s="9"/>
      <c r="D319" s="9"/>
      <c r="E319" s="9"/>
      <c r="F319" s="9"/>
      <c r="G319" s="9"/>
      <c r="H319" s="9"/>
      <c r="I319" s="9"/>
    </row>
    <row r="320" spans="1:9" s="11" customFormat="1">
      <c r="A320" s="9"/>
      <c r="B320" s="9"/>
      <c r="C320" s="9"/>
      <c r="D320" s="9"/>
      <c r="E320" s="9"/>
      <c r="F320" s="9"/>
      <c r="G320" s="9"/>
      <c r="H320" s="9"/>
      <c r="I320" s="9"/>
    </row>
    <row r="321" spans="1:9" s="11" customFormat="1">
      <c r="A321" s="9"/>
      <c r="B321" s="9"/>
      <c r="C321" s="9"/>
      <c r="D321" s="9"/>
      <c r="E321" s="9"/>
      <c r="F321" s="9"/>
      <c r="G321" s="9"/>
      <c r="H321" s="9"/>
      <c r="I321" s="9"/>
    </row>
    <row r="322" spans="1:9" s="11" customFormat="1">
      <c r="A322" s="9"/>
      <c r="B322" s="9"/>
      <c r="C322" s="9"/>
      <c r="D322" s="9"/>
      <c r="E322" s="9"/>
      <c r="F322" s="9"/>
      <c r="G322" s="9"/>
      <c r="H322" s="9"/>
      <c r="I322" s="9"/>
    </row>
    <row r="323" spans="1:9" s="11" customFormat="1">
      <c r="A323" s="9"/>
      <c r="B323" s="9"/>
      <c r="C323" s="9"/>
      <c r="D323" s="9"/>
      <c r="E323" s="9"/>
      <c r="F323" s="9"/>
      <c r="G323" s="9"/>
      <c r="H323" s="9"/>
      <c r="I323" s="9"/>
    </row>
    <row r="324" spans="1:9" s="11" customFormat="1">
      <c r="A324" s="9"/>
      <c r="B324" s="9"/>
      <c r="C324" s="9"/>
      <c r="D324" s="9"/>
      <c r="E324" s="9"/>
      <c r="F324" s="9"/>
      <c r="G324" s="9"/>
      <c r="H324" s="9"/>
      <c r="I324" s="9"/>
    </row>
    <row r="325" spans="1:9" s="11" customFormat="1">
      <c r="A325" s="9"/>
      <c r="B325" s="9"/>
      <c r="C325" s="9"/>
      <c r="D325" s="9"/>
      <c r="E325" s="9"/>
      <c r="F325" s="9"/>
      <c r="G325" s="9"/>
      <c r="H325" s="9"/>
      <c r="I325" s="9"/>
    </row>
    <row r="326" spans="1:9" s="11" customFormat="1">
      <c r="A326" s="9"/>
      <c r="B326" s="9"/>
      <c r="C326" s="9"/>
      <c r="D326" s="9"/>
      <c r="E326" s="9"/>
      <c r="F326" s="9"/>
      <c r="G326" s="9"/>
      <c r="H326" s="9"/>
      <c r="I326" s="9"/>
    </row>
    <row r="327" spans="1:9" s="11" customFormat="1">
      <c r="A327" s="9"/>
      <c r="B327" s="9"/>
      <c r="C327" s="9"/>
      <c r="D327" s="9"/>
      <c r="E327" s="9"/>
      <c r="F327" s="9"/>
      <c r="G327" s="9"/>
      <c r="H327" s="9"/>
      <c r="I327" s="9"/>
    </row>
    <row r="328" spans="1:9" s="11" customFormat="1">
      <c r="A328" s="9"/>
      <c r="B328" s="9"/>
      <c r="C328" s="9"/>
      <c r="D328" s="9"/>
      <c r="E328" s="9"/>
      <c r="F328" s="9"/>
      <c r="G328" s="9"/>
      <c r="H328" s="9"/>
      <c r="I328" s="9"/>
    </row>
    <row r="329" spans="1:9" s="11" customFormat="1">
      <c r="A329" s="9"/>
      <c r="B329" s="9"/>
      <c r="C329" s="9"/>
      <c r="D329" s="9"/>
      <c r="E329" s="9"/>
      <c r="F329" s="9"/>
      <c r="G329" s="9"/>
      <c r="H329" s="9"/>
      <c r="I329" s="9"/>
    </row>
    <row r="330" spans="1:9" s="11" customFormat="1">
      <c r="A330" s="9"/>
      <c r="B330" s="9"/>
      <c r="C330" s="9"/>
      <c r="D330" s="9"/>
      <c r="E330" s="9"/>
      <c r="F330" s="9"/>
      <c r="G330" s="9"/>
      <c r="H330" s="9"/>
      <c r="I330" s="9"/>
    </row>
    <row r="331" spans="1:9" s="11" customFormat="1">
      <c r="A331" s="9"/>
      <c r="B331" s="9"/>
      <c r="C331" s="9"/>
      <c r="D331" s="9"/>
      <c r="E331" s="9"/>
      <c r="F331" s="9"/>
      <c r="G331" s="9"/>
      <c r="H331" s="9"/>
      <c r="I331" s="9"/>
    </row>
    <row r="332" spans="1:9" s="11" customFormat="1">
      <c r="A332" s="9"/>
      <c r="B332" s="9"/>
      <c r="C332" s="9"/>
      <c r="D332" s="9"/>
      <c r="E332" s="9"/>
      <c r="F332" s="9"/>
      <c r="G332" s="9"/>
      <c r="H332" s="9"/>
      <c r="I332" s="9"/>
    </row>
    <row r="333" spans="1:9" s="11" customFormat="1">
      <c r="A333" s="9"/>
      <c r="B333" s="9"/>
      <c r="C333" s="9"/>
      <c r="D333" s="9"/>
      <c r="E333" s="9"/>
      <c r="F333" s="9"/>
      <c r="G333" s="9"/>
      <c r="H333" s="9"/>
      <c r="I333" s="9"/>
    </row>
    <row r="334" spans="1:9" s="11" customFormat="1">
      <c r="A334" s="9"/>
      <c r="B334" s="9"/>
      <c r="C334" s="9"/>
      <c r="D334" s="9"/>
      <c r="E334" s="9"/>
      <c r="F334" s="9"/>
      <c r="G334" s="9"/>
      <c r="H334" s="9"/>
      <c r="I334" s="9"/>
    </row>
    <row r="335" spans="1:9" s="11" customFormat="1">
      <c r="A335" s="9"/>
      <c r="B335" s="9"/>
      <c r="C335" s="9"/>
      <c r="D335" s="9"/>
      <c r="E335" s="9"/>
      <c r="F335" s="9"/>
      <c r="G335" s="9"/>
      <c r="H335" s="9"/>
      <c r="I335" s="9"/>
    </row>
    <row r="336" spans="1:9" s="11" customFormat="1">
      <c r="A336" s="9"/>
      <c r="B336" s="9"/>
      <c r="C336" s="9"/>
      <c r="D336" s="9"/>
      <c r="E336" s="9"/>
      <c r="F336" s="9"/>
      <c r="G336" s="9"/>
      <c r="H336" s="9"/>
      <c r="I336" s="9"/>
    </row>
    <row r="337" spans="1:9" s="11" customFormat="1">
      <c r="A337" s="9"/>
      <c r="B337" s="9"/>
      <c r="C337" s="9"/>
      <c r="D337" s="9"/>
      <c r="E337" s="9"/>
      <c r="F337" s="9"/>
      <c r="G337" s="9"/>
      <c r="H337" s="9"/>
      <c r="I337" s="9"/>
    </row>
    <row r="338" spans="1:9" s="11" customFormat="1">
      <c r="A338" s="9"/>
      <c r="B338" s="9"/>
      <c r="C338" s="9"/>
      <c r="D338" s="9"/>
      <c r="E338" s="9"/>
      <c r="F338" s="9"/>
      <c r="G338" s="9"/>
      <c r="H338" s="9"/>
      <c r="I338" s="9"/>
    </row>
    <row r="339" spans="1:9" s="11" customFormat="1">
      <c r="A339" s="9"/>
      <c r="B339" s="9"/>
      <c r="C339" s="9"/>
      <c r="D339" s="9"/>
      <c r="E339" s="9"/>
      <c r="F339" s="9"/>
      <c r="G339" s="9"/>
      <c r="H339" s="9"/>
      <c r="I339" s="9"/>
    </row>
    <row r="340" spans="1:9" s="11" customFormat="1">
      <c r="A340" s="9"/>
      <c r="B340" s="9"/>
      <c r="C340" s="9"/>
      <c r="D340" s="9"/>
      <c r="E340" s="9"/>
      <c r="F340" s="9"/>
      <c r="G340" s="9"/>
      <c r="H340" s="9"/>
      <c r="I340" s="9"/>
    </row>
    <row r="341" spans="1:9" s="11" customFormat="1">
      <c r="A341" s="9"/>
      <c r="B341" s="9"/>
      <c r="C341" s="9"/>
      <c r="D341" s="9"/>
      <c r="E341" s="9"/>
      <c r="F341" s="9"/>
      <c r="G341" s="9"/>
      <c r="H341" s="9"/>
      <c r="I341" s="9"/>
    </row>
    <row r="342" spans="1:9" s="11" customFormat="1">
      <c r="A342" s="9"/>
      <c r="B342" s="9"/>
      <c r="C342" s="9"/>
      <c r="D342" s="9"/>
      <c r="E342" s="9"/>
      <c r="F342" s="9"/>
      <c r="G342" s="9"/>
      <c r="H342" s="9"/>
      <c r="I342" s="9"/>
    </row>
    <row r="343" spans="1:9" s="11" customFormat="1">
      <c r="A343" s="9"/>
      <c r="B343" s="9"/>
      <c r="C343" s="9"/>
      <c r="D343" s="9"/>
      <c r="E343" s="9"/>
      <c r="F343" s="9"/>
      <c r="G343" s="9"/>
      <c r="H343" s="9"/>
      <c r="I343" s="9"/>
    </row>
    <row r="344" spans="1:9" s="11" customFormat="1">
      <c r="A344" s="9"/>
      <c r="B344" s="9"/>
      <c r="C344" s="9"/>
      <c r="D344" s="9"/>
      <c r="E344" s="9"/>
      <c r="F344" s="9"/>
      <c r="G344" s="9"/>
      <c r="H344" s="9"/>
      <c r="I344" s="9"/>
    </row>
    <row r="345" spans="1:9" s="11" customFormat="1">
      <c r="A345" s="9"/>
      <c r="B345" s="9"/>
      <c r="C345" s="9"/>
      <c r="D345" s="9"/>
      <c r="E345" s="9"/>
      <c r="F345" s="9"/>
      <c r="G345" s="9"/>
      <c r="H345" s="9"/>
      <c r="I345" s="9"/>
    </row>
    <row r="346" spans="1:9" s="11" customFormat="1">
      <c r="A346" s="9"/>
      <c r="B346" s="9"/>
      <c r="C346" s="9"/>
      <c r="D346" s="9"/>
      <c r="E346" s="9"/>
      <c r="F346" s="9"/>
      <c r="G346" s="9"/>
      <c r="H346" s="9"/>
      <c r="I346" s="9"/>
    </row>
    <row r="347" spans="1:9" s="11" customFormat="1">
      <c r="A347" s="9"/>
      <c r="B347" s="9"/>
      <c r="C347" s="9"/>
      <c r="D347" s="9"/>
      <c r="E347" s="9"/>
      <c r="F347" s="9"/>
      <c r="G347" s="9"/>
      <c r="H347" s="9"/>
      <c r="I347" s="9"/>
    </row>
    <row r="348" spans="1:9" s="11" customFormat="1">
      <c r="A348" s="9"/>
      <c r="B348" s="9"/>
      <c r="C348" s="9"/>
      <c r="D348" s="9"/>
      <c r="E348" s="9"/>
      <c r="F348" s="9"/>
      <c r="G348" s="9"/>
      <c r="H348" s="9"/>
      <c r="I348" s="9"/>
    </row>
    <row r="349" spans="1:9" s="11" customFormat="1">
      <c r="A349" s="9"/>
      <c r="B349" s="9"/>
      <c r="C349" s="9"/>
      <c r="D349" s="9"/>
      <c r="E349" s="9"/>
      <c r="F349" s="9"/>
      <c r="G349" s="9"/>
      <c r="H349" s="9"/>
      <c r="I349" s="9"/>
    </row>
    <row r="350" spans="1:9" s="11" customFormat="1">
      <c r="A350" s="9"/>
      <c r="B350" s="9"/>
      <c r="C350" s="9"/>
      <c r="D350" s="9"/>
      <c r="E350" s="9"/>
      <c r="F350" s="9"/>
      <c r="G350" s="9"/>
      <c r="H350" s="9"/>
      <c r="I350" s="9"/>
    </row>
    <row r="351" spans="1:9" s="11" customFormat="1">
      <c r="A351" s="9"/>
      <c r="B351" s="9"/>
      <c r="C351" s="9"/>
      <c r="D351" s="9"/>
      <c r="E351" s="9"/>
      <c r="F351" s="9"/>
      <c r="G351" s="9"/>
      <c r="H351" s="9"/>
      <c r="I351" s="9"/>
    </row>
    <row r="352" spans="1:9" s="11" customFormat="1">
      <c r="A352" s="9"/>
      <c r="B352" s="9"/>
      <c r="C352" s="9"/>
      <c r="D352" s="9"/>
      <c r="E352" s="9"/>
      <c r="F352" s="9"/>
      <c r="G352" s="9"/>
      <c r="H352" s="9"/>
      <c r="I352" s="9"/>
    </row>
    <row r="353" spans="1:9" s="11" customFormat="1">
      <c r="A353" s="9"/>
      <c r="B353" s="9"/>
      <c r="C353" s="9"/>
      <c r="D353" s="9"/>
      <c r="E353" s="9"/>
      <c r="F353" s="9"/>
      <c r="G353" s="9"/>
      <c r="H353" s="9"/>
      <c r="I353" s="9"/>
    </row>
    <row r="354" spans="1:9" s="11" customFormat="1">
      <c r="A354" s="9"/>
      <c r="B354" s="9"/>
      <c r="C354" s="9"/>
      <c r="D354" s="9"/>
      <c r="E354" s="9"/>
      <c r="F354" s="9"/>
      <c r="G354" s="9"/>
      <c r="H354" s="9"/>
      <c r="I354" s="9"/>
    </row>
    <row r="355" spans="1:9" s="11" customFormat="1">
      <c r="A355" s="9"/>
      <c r="B355" s="9"/>
      <c r="C355" s="9"/>
      <c r="D355" s="9"/>
      <c r="E355" s="9"/>
      <c r="F355" s="9"/>
      <c r="G355" s="9"/>
      <c r="H355" s="9"/>
      <c r="I355" s="9"/>
    </row>
    <row r="356" spans="1:9" s="11" customFormat="1">
      <c r="A356" s="9"/>
      <c r="B356" s="9"/>
      <c r="C356" s="9"/>
      <c r="D356" s="9"/>
      <c r="E356" s="9"/>
      <c r="F356" s="9"/>
      <c r="G356" s="9"/>
      <c r="H356" s="9"/>
      <c r="I356" s="9"/>
    </row>
    <row r="357" spans="1:9" s="11" customFormat="1">
      <c r="A357" s="9"/>
      <c r="B357" s="9"/>
      <c r="C357" s="9"/>
      <c r="D357" s="9"/>
      <c r="E357" s="9"/>
      <c r="F357" s="9"/>
      <c r="G357" s="9"/>
      <c r="H357" s="9"/>
      <c r="I357" s="9"/>
    </row>
    <row r="358" spans="1:9" s="11" customFormat="1">
      <c r="A358" s="9"/>
      <c r="B358" s="9"/>
      <c r="C358" s="9"/>
      <c r="D358" s="9"/>
      <c r="E358" s="9"/>
      <c r="F358" s="9"/>
      <c r="G358" s="9"/>
      <c r="H358" s="9"/>
      <c r="I358" s="9"/>
    </row>
    <row r="359" spans="1:9" s="11" customFormat="1">
      <c r="A359" s="9"/>
      <c r="B359" s="9"/>
      <c r="C359" s="9"/>
      <c r="D359" s="9"/>
      <c r="E359" s="9"/>
      <c r="F359" s="9"/>
      <c r="G359" s="9"/>
      <c r="H359" s="9"/>
      <c r="I359" s="9"/>
    </row>
    <row r="360" spans="1:9" s="11" customFormat="1">
      <c r="A360" s="9"/>
      <c r="B360" s="9"/>
      <c r="C360" s="9"/>
      <c r="D360" s="9"/>
      <c r="E360" s="9"/>
      <c r="F360" s="9"/>
      <c r="G360" s="9"/>
      <c r="H360" s="9"/>
      <c r="I360" s="9"/>
    </row>
    <row r="361" spans="1:9" s="11" customFormat="1">
      <c r="A361" s="9"/>
      <c r="B361" s="9"/>
      <c r="C361" s="9"/>
      <c r="D361" s="9"/>
      <c r="E361" s="9"/>
      <c r="F361" s="9"/>
      <c r="G361" s="9"/>
      <c r="H361" s="9"/>
      <c r="I361" s="9"/>
    </row>
    <row r="362" spans="1:9" s="11" customFormat="1">
      <c r="A362" s="9"/>
      <c r="B362" s="9"/>
      <c r="C362" s="9"/>
      <c r="D362" s="9"/>
      <c r="E362" s="9"/>
      <c r="F362" s="9"/>
      <c r="G362" s="9"/>
      <c r="H362" s="9"/>
      <c r="I362" s="9"/>
    </row>
    <row r="363" spans="1:9" s="11" customFormat="1">
      <c r="A363" s="9"/>
      <c r="B363" s="9"/>
      <c r="C363" s="9"/>
      <c r="D363" s="9"/>
      <c r="E363" s="9"/>
      <c r="F363" s="9"/>
      <c r="G363" s="9"/>
      <c r="H363" s="9"/>
      <c r="I363" s="9"/>
    </row>
    <row r="364" spans="1:9" s="11" customFormat="1">
      <c r="A364" s="9"/>
      <c r="B364" s="9"/>
      <c r="C364" s="9"/>
      <c r="D364" s="9"/>
      <c r="E364" s="9"/>
      <c r="F364" s="9"/>
      <c r="G364" s="9"/>
      <c r="H364" s="9"/>
      <c r="I364" s="9"/>
    </row>
    <row r="365" spans="1:9" s="11" customFormat="1">
      <c r="A365" s="9"/>
      <c r="B365" s="9"/>
      <c r="C365" s="9"/>
      <c r="D365" s="9"/>
      <c r="E365" s="9"/>
      <c r="F365" s="9"/>
      <c r="G365" s="9"/>
      <c r="H365" s="9"/>
      <c r="I365" s="9"/>
    </row>
    <row r="366" spans="1:9" s="11" customFormat="1">
      <c r="A366" s="9"/>
      <c r="B366" s="9"/>
      <c r="C366" s="9"/>
      <c r="D366" s="9"/>
      <c r="E366" s="9"/>
      <c r="F366" s="9"/>
      <c r="G366" s="9"/>
      <c r="H366" s="9"/>
      <c r="I366" s="9"/>
    </row>
    <row r="367" spans="1:9" s="11" customFormat="1">
      <c r="A367" s="9"/>
      <c r="B367" s="9"/>
      <c r="C367" s="9"/>
      <c r="D367" s="9"/>
      <c r="E367" s="9"/>
      <c r="F367" s="9"/>
      <c r="G367" s="9"/>
      <c r="H367" s="9"/>
      <c r="I367" s="9"/>
    </row>
    <row r="368" spans="1:9" s="11" customFormat="1">
      <c r="A368" s="9"/>
      <c r="B368" s="9"/>
      <c r="C368" s="9"/>
      <c r="D368" s="9"/>
      <c r="E368" s="9"/>
      <c r="F368" s="9"/>
      <c r="G368" s="9"/>
      <c r="H368" s="9"/>
      <c r="I368" s="9"/>
    </row>
    <row r="369" s="11" customFormat="1"/>
  </sheetData>
  <sortState ref="A7:XFD294">
    <sortCondition descending="1" ref="E7:E294"/>
    <sortCondition ref="A7:A294"/>
  </sortState>
  <pageMargins left="0.7" right="0.7" top="0.78740157499999996" bottom="0.78740157499999996" header="0.3" footer="0.3"/>
  <pageSetup paperSize="9" orientation="landscape" r:id="rId1"/>
</worksheet>
</file>

<file path=xl/worksheets/sheet2.xml><?xml version="1.0" encoding="utf-8"?>
<worksheet xmlns="http://schemas.openxmlformats.org/spreadsheetml/2006/main" xmlns:r="http://schemas.openxmlformats.org/officeDocument/2006/relationships">
  <dimension ref="A1:B32"/>
  <sheetViews>
    <sheetView workbookViewId="0">
      <selection activeCell="B32" sqref="B32"/>
    </sheetView>
  </sheetViews>
  <sheetFormatPr defaultColWidth="11.5546875" defaultRowHeight="14.25"/>
  <cols>
    <col min="1" max="1" width="13.21875" bestFit="1" customWidth="1"/>
  </cols>
  <sheetData>
    <row r="1" spans="1:2">
      <c r="A1" t="s">
        <v>805</v>
      </c>
      <c r="B1" t="s">
        <v>806</v>
      </c>
    </row>
    <row r="2" spans="1:2">
      <c r="A2" t="s">
        <v>32</v>
      </c>
      <c r="B2">
        <v>59</v>
      </c>
    </row>
    <row r="3" spans="1:2">
      <c r="A3" t="s">
        <v>807</v>
      </c>
    </row>
    <row r="4" spans="1:2">
      <c r="A4" t="s">
        <v>3</v>
      </c>
      <c r="B4">
        <v>10</v>
      </c>
    </row>
    <row r="5" spans="1:2">
      <c r="A5" t="s">
        <v>35</v>
      </c>
      <c r="B5">
        <v>60</v>
      </c>
    </row>
    <row r="6" spans="1:2">
      <c r="A6" t="s">
        <v>432</v>
      </c>
      <c r="B6">
        <v>60</v>
      </c>
    </row>
    <row r="7" spans="1:2">
      <c r="A7" t="s">
        <v>1</v>
      </c>
      <c r="B7">
        <v>39</v>
      </c>
    </row>
    <row r="8" spans="1:2">
      <c r="A8" t="s">
        <v>36</v>
      </c>
      <c r="B8">
        <v>61</v>
      </c>
    </row>
    <row r="9" spans="1:2">
      <c r="A9" t="s">
        <v>38</v>
      </c>
      <c r="B9">
        <v>28</v>
      </c>
    </row>
    <row r="10" spans="1:2">
      <c r="A10" t="s">
        <v>40</v>
      </c>
      <c r="B10">
        <v>62</v>
      </c>
    </row>
    <row r="11" spans="1:2">
      <c r="A11" t="s">
        <v>42</v>
      </c>
      <c r="B11">
        <v>63</v>
      </c>
    </row>
    <row r="12" spans="1:2">
      <c r="A12" t="s">
        <v>45</v>
      </c>
      <c r="B12">
        <v>64</v>
      </c>
    </row>
    <row r="13" spans="1:2">
      <c r="A13" t="s">
        <v>50</v>
      </c>
      <c r="B13">
        <v>66</v>
      </c>
    </row>
    <row r="14" spans="1:2">
      <c r="A14" t="s">
        <v>808</v>
      </c>
      <c r="B14">
        <v>67</v>
      </c>
    </row>
    <row r="15" spans="1:2">
      <c r="A15" t="s">
        <v>58</v>
      </c>
      <c r="B15">
        <v>68</v>
      </c>
    </row>
    <row r="16" spans="1:2">
      <c r="A16" t="s">
        <v>809</v>
      </c>
      <c r="B16">
        <v>23</v>
      </c>
    </row>
    <row r="17" spans="1:2">
      <c r="A17" t="s">
        <v>60</v>
      </c>
      <c r="B17">
        <v>69</v>
      </c>
    </row>
    <row r="18" spans="1:2">
      <c r="A18" t="s">
        <v>810</v>
      </c>
      <c r="B18">
        <v>70</v>
      </c>
    </row>
    <row r="19" spans="1:2">
      <c r="A19" t="s">
        <v>66</v>
      </c>
      <c r="B19">
        <v>18</v>
      </c>
    </row>
    <row r="20" spans="1:2">
      <c r="A20" t="s">
        <v>477</v>
      </c>
      <c r="B20">
        <v>72</v>
      </c>
    </row>
    <row r="21" spans="1:2">
      <c r="A21" t="s">
        <v>68</v>
      </c>
      <c r="B21">
        <v>19</v>
      </c>
    </row>
    <row r="22" spans="1:2">
      <c r="A22" t="s">
        <v>105</v>
      </c>
      <c r="B22" t="s">
        <v>1078</v>
      </c>
    </row>
    <row r="25" spans="1:2" ht="25.5">
      <c r="A25" s="3" t="s">
        <v>580</v>
      </c>
      <c r="B25" t="s">
        <v>1079</v>
      </c>
    </row>
    <row r="26" spans="1:2">
      <c r="A26" s="3" t="s">
        <v>152</v>
      </c>
      <c r="B26" t="s">
        <v>1080</v>
      </c>
    </row>
    <row r="27" spans="1:2">
      <c r="A27" s="5" t="s">
        <v>471</v>
      </c>
      <c r="B27" t="s">
        <v>1078</v>
      </c>
    </row>
    <row r="28" spans="1:2">
      <c r="A28" s="5" t="s">
        <v>639</v>
      </c>
      <c r="B28" t="s">
        <v>1081</v>
      </c>
    </row>
    <row r="29" spans="1:2">
      <c r="A29" s="5" t="s">
        <v>1082</v>
      </c>
      <c r="B29" t="s">
        <v>1083</v>
      </c>
    </row>
    <row r="30" spans="1:2">
      <c r="A30" s="17" t="s">
        <v>639</v>
      </c>
      <c r="B30" t="s">
        <v>1081</v>
      </c>
    </row>
    <row r="31" spans="1:2">
      <c r="A31" s="5" t="s">
        <v>639</v>
      </c>
      <c r="B31" t="s">
        <v>1081</v>
      </c>
    </row>
    <row r="32" spans="1:2" ht="25.5">
      <c r="A32" s="5" t="s">
        <v>473</v>
      </c>
      <c r="B32" t="s">
        <v>1089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11.5546875" defaultRowHeight="14.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Tabelle1</vt:lpstr>
      <vt:lpstr>Kanton</vt:lpstr>
      <vt:lpstr>Tabelle3</vt:lpstr>
    </vt:vector>
  </TitlesOfParts>
  <Company>Pro Infirmis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Geissbuehler Christoph</dc:creator>
  <cp:lastModifiedBy>rbe4</cp:lastModifiedBy>
  <cp:lastPrinted>2012-07-19T08:41:05Z</cp:lastPrinted>
  <dcterms:created xsi:type="dcterms:W3CDTF">2012-05-24T07:34:12Z</dcterms:created>
  <dcterms:modified xsi:type="dcterms:W3CDTF">2012-07-25T09:22:21Z</dcterms:modified>
</cp:coreProperties>
</file>