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\University\4th year\Thesis\Hopefully\Thesis\DATA\"/>
    </mc:Choice>
  </mc:AlternateContent>
  <xr:revisionPtr revIDLastSave="0" documentId="13_ncr:1_{93923253-AD78-4B78-AA2F-2A3E702BD405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MachineMaster" sheetId="1" r:id="rId1"/>
    <sheet name="ComponentDuration" sheetId="9" r:id="rId2"/>
    <sheet name="Plan" sheetId="10" r:id="rId3"/>
    <sheet name="ComponentMaster" sheetId="3" r:id="rId4"/>
    <sheet name="Breakdown" sheetId="2" r:id="rId5"/>
    <sheet name="Distribution" sheetId="4" r:id="rId6"/>
    <sheet name="Sheet1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2" i="10" l="1"/>
  <c r="G222" i="10" s="1"/>
  <c r="F223" i="10"/>
  <c r="G223" i="10" s="1"/>
  <c r="F224" i="10"/>
  <c r="G224" i="10" s="1"/>
  <c r="F221" i="10"/>
  <c r="G221" i="10" s="1"/>
  <c r="F220" i="10"/>
  <c r="G220" i="10" s="1"/>
  <c r="F219" i="10"/>
  <c r="G219" i="10" s="1"/>
  <c r="F218" i="10"/>
  <c r="G218" i="10" s="1"/>
  <c r="F217" i="10"/>
  <c r="G217" i="10" s="1"/>
  <c r="F216" i="10"/>
  <c r="G216" i="10" s="1"/>
  <c r="F215" i="10"/>
  <c r="G215" i="10" s="1"/>
  <c r="F214" i="10"/>
  <c r="G214" i="10" s="1"/>
  <c r="F174" i="10"/>
  <c r="G174" i="10" s="1"/>
  <c r="F175" i="10"/>
  <c r="G175" i="10" s="1"/>
  <c r="F176" i="10"/>
  <c r="G176" i="10" s="1"/>
  <c r="F177" i="10"/>
  <c r="G177" i="10" s="1"/>
  <c r="F178" i="10"/>
  <c r="G178" i="10" s="1"/>
  <c r="F179" i="10"/>
  <c r="G179" i="10"/>
  <c r="F180" i="10"/>
  <c r="G180" i="10" s="1"/>
  <c r="F181" i="10"/>
  <c r="G181" i="10" s="1"/>
  <c r="F182" i="10"/>
  <c r="G182" i="10" s="1"/>
  <c r="F183" i="10"/>
  <c r="G183" i="10" s="1"/>
  <c r="F184" i="10"/>
  <c r="G184" i="10" s="1"/>
  <c r="F185" i="10"/>
  <c r="G185" i="10" s="1"/>
  <c r="F186" i="10"/>
  <c r="G186" i="10" s="1"/>
  <c r="F187" i="10"/>
  <c r="G187" i="10" s="1"/>
  <c r="F188" i="10"/>
  <c r="G188" i="10" s="1"/>
  <c r="F189" i="10"/>
  <c r="G189" i="10" s="1"/>
  <c r="F190" i="10"/>
  <c r="G190" i="10"/>
  <c r="F191" i="10"/>
  <c r="G191" i="10" s="1"/>
  <c r="F192" i="10"/>
  <c r="G192" i="10" s="1"/>
  <c r="F193" i="10"/>
  <c r="G193" i="10" s="1"/>
  <c r="F194" i="10"/>
  <c r="G194" i="10" s="1"/>
  <c r="F195" i="10"/>
  <c r="G195" i="10"/>
  <c r="F196" i="10"/>
  <c r="G196" i="10" s="1"/>
  <c r="F197" i="10"/>
  <c r="G197" i="10" s="1"/>
  <c r="F198" i="10"/>
  <c r="G198" i="10" s="1"/>
  <c r="F199" i="10"/>
  <c r="G199" i="10" s="1"/>
  <c r="F200" i="10"/>
  <c r="G200" i="10" s="1"/>
  <c r="F201" i="10"/>
  <c r="G201" i="10" s="1"/>
  <c r="F202" i="10"/>
  <c r="G202" i="10" s="1"/>
  <c r="F203" i="10"/>
  <c r="G203" i="10" s="1"/>
  <c r="F204" i="10"/>
  <c r="G204" i="10" s="1"/>
  <c r="F205" i="10"/>
  <c r="G205" i="10" s="1"/>
  <c r="F206" i="10"/>
  <c r="G206" i="10" s="1"/>
  <c r="F207" i="10"/>
  <c r="G207" i="10"/>
  <c r="F208" i="10"/>
  <c r="G208" i="10" s="1"/>
  <c r="F209" i="10"/>
  <c r="G209" i="10" s="1"/>
  <c r="F210" i="10"/>
  <c r="G210" i="10" s="1"/>
  <c r="F211" i="10"/>
  <c r="G211" i="10"/>
  <c r="F212" i="10"/>
  <c r="G212" i="10" s="1"/>
  <c r="F213" i="10"/>
  <c r="G213" i="10"/>
  <c r="F171" i="10"/>
  <c r="G171" i="10" s="1"/>
  <c r="F172" i="10"/>
  <c r="G172" i="10" s="1"/>
  <c r="F173" i="10"/>
  <c r="G173" i="10" s="1"/>
  <c r="F120" i="10"/>
  <c r="G120" i="10" l="1"/>
  <c r="I29" i="1" l="1"/>
  <c r="F163" i="10"/>
  <c r="G163" i="10" s="1"/>
  <c r="F170" i="10"/>
  <c r="G170" i="10" s="1"/>
  <c r="F99" i="10"/>
  <c r="G99" i="10" s="1"/>
  <c r="F100" i="10"/>
  <c r="G100" i="10" s="1"/>
  <c r="F101" i="10"/>
  <c r="G101" i="10" s="1"/>
  <c r="F87" i="10"/>
  <c r="G87" i="10" s="1"/>
  <c r="F88" i="10"/>
  <c r="G88" i="10" s="1"/>
  <c r="F98" i="10"/>
  <c r="G98" i="10" s="1"/>
  <c r="F82" i="10"/>
  <c r="G82" i="10" s="1"/>
  <c r="F83" i="10"/>
  <c r="G83" i="10" s="1"/>
  <c r="F66" i="10"/>
  <c r="G66" i="10" s="1"/>
  <c r="F110" i="10"/>
  <c r="G110" i="10" s="1"/>
  <c r="F111" i="10"/>
  <c r="G111" i="10" s="1"/>
  <c r="F65" i="10"/>
  <c r="G65" i="10" s="1"/>
  <c r="F55" i="10"/>
  <c r="G55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6" i="10"/>
  <c r="G46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G63" i="10" s="1"/>
  <c r="F64" i="10"/>
  <c r="G64" i="10" s="1"/>
  <c r="F67" i="10"/>
  <c r="G67" i="10" s="1"/>
  <c r="F68" i="10"/>
  <c r="G68" i="10" s="1"/>
  <c r="F69" i="10"/>
  <c r="G69" i="10" s="1"/>
  <c r="F70" i="10"/>
  <c r="G70" i="10" s="1"/>
  <c r="F71" i="10"/>
  <c r="G71" i="10" s="1"/>
  <c r="F72" i="10"/>
  <c r="G72" i="10" s="1"/>
  <c r="F73" i="10"/>
  <c r="G73" i="10" s="1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4" i="10"/>
  <c r="G84" i="10" s="1"/>
  <c r="F85" i="10"/>
  <c r="G85" i="10" s="1"/>
  <c r="F86" i="10"/>
  <c r="G86" i="10" s="1"/>
  <c r="F89" i="10"/>
  <c r="G89" i="10" s="1"/>
  <c r="F90" i="10"/>
  <c r="G90" i="10" s="1"/>
  <c r="F91" i="10"/>
  <c r="G91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F102" i="10"/>
  <c r="G102" i="10" s="1"/>
  <c r="F103" i="10"/>
  <c r="G103" i="10" s="1"/>
  <c r="F104" i="10"/>
  <c r="G104" i="10" s="1"/>
  <c r="F105" i="10"/>
  <c r="G105" i="10" s="1"/>
  <c r="F106" i="10"/>
  <c r="G106" i="10" s="1"/>
  <c r="F107" i="10"/>
  <c r="G107" i="10" s="1"/>
  <c r="F108" i="10"/>
  <c r="G108" i="10" s="1"/>
  <c r="F109" i="10"/>
  <c r="G109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18" i="10"/>
  <c r="G118" i="10" s="1"/>
  <c r="F119" i="10"/>
  <c r="G119" i="10" s="1"/>
  <c r="F121" i="10"/>
  <c r="G121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0" i="10"/>
  <c r="G130" i="10" s="1"/>
  <c r="F131" i="10"/>
  <c r="G131" i="10" s="1"/>
  <c r="F132" i="10"/>
  <c r="G132" i="10" s="1"/>
  <c r="F133" i="10"/>
  <c r="G133" i="10" s="1"/>
  <c r="F134" i="10"/>
  <c r="G134" i="10" s="1"/>
  <c r="F135" i="10"/>
  <c r="G135" i="10" s="1"/>
  <c r="F136" i="10"/>
  <c r="G136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F142" i="10"/>
  <c r="G142" i="10" s="1"/>
  <c r="F143" i="10"/>
  <c r="G143" i="10" s="1"/>
  <c r="F144" i="10"/>
  <c r="G144" i="10" s="1"/>
  <c r="F145" i="10"/>
  <c r="G145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F151" i="10"/>
  <c r="G151" i="10" s="1"/>
  <c r="F152" i="10"/>
  <c r="G152" i="10" s="1"/>
  <c r="F153" i="10"/>
  <c r="G153" i="10" s="1"/>
  <c r="F154" i="10"/>
  <c r="G154" i="10" s="1"/>
  <c r="F155" i="10"/>
  <c r="G155" i="10" s="1"/>
  <c r="F156" i="10"/>
  <c r="G156" i="10" s="1"/>
  <c r="F157" i="10"/>
  <c r="G157" i="10" s="1"/>
  <c r="F158" i="10"/>
  <c r="G158" i="10" s="1"/>
  <c r="F164" i="10"/>
  <c r="G164" i="10" s="1"/>
  <c r="F165" i="10"/>
  <c r="G165" i="10" s="1"/>
  <c r="F166" i="10"/>
  <c r="G166" i="10" s="1"/>
  <c r="F167" i="10"/>
  <c r="G167" i="10" s="1"/>
  <c r="F168" i="10"/>
  <c r="G168" i="10" s="1"/>
  <c r="F169" i="10"/>
  <c r="G169" i="10" s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I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2" i="3"/>
  <c r="I10" i="3"/>
  <c r="I9" i="3"/>
  <c r="I8" i="3"/>
  <c r="I6" i="3"/>
  <c r="H75" i="3" l="1"/>
  <c r="D32" i="10"/>
  <c r="D88" i="10"/>
  <c r="D91" i="10"/>
  <c r="D145" i="10"/>
  <c r="D153" i="10"/>
  <c r="D115" i="10"/>
  <c r="D106" i="10"/>
  <c r="D162" i="10"/>
  <c r="D126" i="10"/>
  <c r="D44" i="10"/>
  <c r="D68" i="10"/>
  <c r="D100" i="10"/>
  <c r="D21" i="10"/>
  <c r="H43" i="3"/>
  <c r="D48" i="10"/>
  <c r="D120" i="10"/>
  <c r="D142" i="10"/>
  <c r="D89" i="10"/>
  <c r="D75" i="10"/>
  <c r="D58" i="10"/>
  <c r="D28" i="10"/>
  <c r="D116" i="10"/>
  <c r="D143" i="10"/>
  <c r="H14" i="3"/>
  <c r="D104" i="10"/>
  <c r="D128" i="10"/>
  <c r="D160" i="10"/>
  <c r="D113" i="10"/>
  <c r="D19" i="10"/>
  <c r="D13" i="10"/>
  <c r="H69" i="3"/>
  <c r="D144" i="10"/>
  <c r="D152" i="10"/>
  <c r="D43" i="10"/>
  <c r="D67" i="10"/>
  <c r="D125" i="10"/>
  <c r="D105" i="10"/>
  <c r="D161" i="10"/>
  <c r="D87" i="10"/>
  <c r="D90" i="10"/>
  <c r="D114" i="10"/>
  <c r="D99" i="10"/>
  <c r="D20" i="10"/>
  <c r="D31" i="10"/>
  <c r="H40" i="3"/>
  <c r="D109" i="10"/>
  <c r="D98" i="10"/>
  <c r="D52" i="10"/>
  <c r="D84" i="10"/>
  <c r="D29" i="10"/>
  <c r="H11" i="3"/>
  <c r="D112" i="10"/>
  <c r="D127" i="10"/>
  <c r="D159" i="10"/>
  <c r="D18" i="10"/>
  <c r="D103" i="10"/>
  <c r="D12" i="10"/>
  <c r="H59" i="3"/>
  <c r="D17" i="10"/>
  <c r="D33" i="10"/>
  <c r="D49" i="10"/>
  <c r="D97" i="10"/>
  <c r="D4" i="10"/>
  <c r="D134" i="10"/>
  <c r="D66" i="10"/>
  <c r="D146" i="10"/>
  <c r="D154" i="10"/>
  <c r="D117" i="10"/>
  <c r="D45" i="10"/>
  <c r="D93" i="10"/>
  <c r="D149" i="10"/>
  <c r="D86" i="10"/>
  <c r="D55" i="10"/>
  <c r="H27" i="3"/>
  <c r="D136" i="10"/>
  <c r="D8" i="10"/>
  <c r="D166" i="10"/>
  <c r="D25" i="10"/>
  <c r="D130" i="10"/>
  <c r="D138" i="10"/>
  <c r="D108" i="10"/>
  <c r="D124" i="10"/>
  <c r="D77" i="10"/>
  <c r="D95" i="10"/>
  <c r="H4" i="3"/>
  <c r="D63" i="10"/>
  <c r="D34" i="10"/>
  <c r="H67" i="3"/>
  <c r="D151" i="10"/>
  <c r="D170" i="10"/>
  <c r="D158" i="10"/>
  <c r="D148" i="10"/>
  <c r="H54" i="3"/>
  <c r="D16" i="10"/>
  <c r="D96" i="10"/>
  <c r="D65" i="10"/>
  <c r="D30" i="10"/>
  <c r="D85" i="10"/>
  <c r="D92" i="10"/>
  <c r="D3" i="10"/>
  <c r="H21" i="3"/>
  <c r="D24" i="10"/>
  <c r="D7" i="10"/>
  <c r="D123" i="10"/>
  <c r="D165" i="10"/>
  <c r="D129" i="10"/>
  <c r="D137" i="10"/>
  <c r="D107" i="10"/>
  <c r="D94" i="10"/>
  <c r="D135" i="10"/>
  <c r="D76" i="10"/>
  <c r="H3" i="3"/>
  <c r="D39" i="10"/>
  <c r="D132" i="10"/>
  <c r="H6" i="3"/>
  <c r="D40" i="10"/>
  <c r="D2" i="10"/>
  <c r="D42" i="10"/>
  <c r="D133" i="10"/>
  <c r="H19" i="3"/>
  <c r="D23" i="10"/>
  <c r="D81" i="10"/>
  <c r="D122" i="10"/>
  <c r="D164" i="10"/>
  <c r="D6" i="10"/>
  <c r="H36" i="3"/>
  <c r="D57" i="10"/>
  <c r="D10" i="10"/>
  <c r="D70" i="10"/>
  <c r="D102" i="10"/>
  <c r="D74" i="10"/>
  <c r="D27" i="10"/>
  <c r="D83" i="10"/>
  <c r="D47" i="10"/>
  <c r="D60" i="10"/>
  <c r="D37" i="10"/>
  <c r="D111" i="10"/>
  <c r="H64" i="3"/>
  <c r="D169" i="10"/>
  <c r="D147" i="10"/>
  <c r="D157" i="10"/>
  <c r="D150" i="10"/>
  <c r="H35" i="3"/>
  <c r="D56" i="10"/>
  <c r="D101" i="10"/>
  <c r="D46" i="10"/>
  <c r="D110" i="10"/>
  <c r="D73" i="10"/>
  <c r="D9" i="10"/>
  <c r="D59" i="10"/>
  <c r="D26" i="10"/>
  <c r="D82" i="10"/>
  <c r="D139" i="10"/>
  <c r="D36" i="10"/>
  <c r="D69" i="10"/>
  <c r="H5" i="3"/>
  <c r="D64" i="10"/>
  <c r="D35" i="10"/>
  <c r="D41" i="10"/>
  <c r="H51" i="3"/>
  <c r="D72" i="10"/>
  <c r="D168" i="10"/>
  <c r="D79" i="10"/>
  <c r="D119" i="10"/>
  <c r="D141" i="10"/>
  <c r="D15" i="10"/>
  <c r="D51" i="10"/>
  <c r="D62" i="10"/>
  <c r="D156" i="10"/>
  <c r="D54" i="10"/>
  <c r="H2" i="3"/>
  <c r="D38" i="10"/>
  <c r="D131" i="10"/>
  <c r="H48" i="3"/>
  <c r="D155" i="10"/>
  <c r="D78" i="10"/>
  <c r="D50" i="10"/>
  <c r="D71" i="10"/>
  <c r="D167" i="10"/>
  <c r="D140" i="10"/>
  <c r="D53" i="10"/>
  <c r="D61" i="10"/>
  <c r="D14" i="10"/>
  <c r="D118" i="10"/>
  <c r="H17" i="3"/>
  <c r="D80" i="10"/>
  <c r="D121" i="10"/>
  <c r="D163" i="10"/>
  <c r="D22" i="10"/>
  <c r="D5" i="10"/>
  <c r="H62" i="3"/>
  <c r="H55" i="3"/>
  <c r="D11" i="10"/>
  <c r="H61" i="3"/>
  <c r="H47" i="3"/>
  <c r="H79" i="3"/>
  <c r="H31" i="3"/>
  <c r="H71" i="3"/>
  <c r="H23" i="3"/>
  <c r="H63" i="3"/>
  <c r="H15" i="3"/>
  <c r="H39" i="3"/>
  <c r="H74" i="3"/>
  <c r="H66" i="3"/>
  <c r="H58" i="3"/>
  <c r="H50" i="3"/>
  <c r="H42" i="3"/>
  <c r="H34" i="3"/>
  <c r="H26" i="3"/>
  <c r="H18" i="3"/>
  <c r="H10" i="3"/>
  <c r="H81" i="3"/>
  <c r="H73" i="3"/>
  <c r="H65" i="3"/>
  <c r="H57" i="3"/>
  <c r="H49" i="3"/>
  <c r="H41" i="3"/>
  <c r="H33" i="3"/>
  <c r="H25" i="3"/>
  <c r="H9" i="3"/>
  <c r="H80" i="3"/>
  <c r="H72" i="3"/>
  <c r="H56" i="3"/>
  <c r="H32" i="3"/>
  <c r="H24" i="3"/>
  <c r="H16" i="3"/>
  <c r="H8" i="3"/>
  <c r="H7" i="3"/>
  <c r="H78" i="3"/>
  <c r="H46" i="3"/>
  <c r="H38" i="3"/>
  <c r="H30" i="3"/>
  <c r="H22" i="3"/>
  <c r="H53" i="3"/>
  <c r="H45" i="3"/>
  <c r="H37" i="3"/>
  <c r="H29" i="3"/>
  <c r="H13" i="3"/>
  <c r="H77" i="3"/>
  <c r="H76" i="3"/>
  <c r="H68" i="3"/>
  <c r="H60" i="3"/>
  <c r="H52" i="3"/>
  <c r="H44" i="3"/>
  <c r="H28" i="3"/>
  <c r="H20" i="3"/>
  <c r="H12" i="3"/>
  <c r="H70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L12" i="3"/>
  <c r="I20" i="3"/>
  <c r="L11" i="3"/>
  <c r="I19" i="3"/>
  <c r="L10" i="3"/>
  <c r="I18" i="3"/>
  <c r="L9" i="3"/>
  <c r="I17" i="3"/>
  <c r="L8" i="3"/>
  <c r="I16" i="3"/>
  <c r="L7" i="3"/>
  <c r="I15" i="3"/>
  <c r="L6" i="3"/>
  <c r="I14" i="3"/>
  <c r="L5" i="3"/>
  <c r="I13" i="3"/>
  <c r="L4" i="3"/>
  <c r="I12" i="3"/>
  <c r="L3" i="3"/>
  <c r="I11" i="3"/>
  <c r="L2" i="3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M4" i="3" l="1"/>
  <c r="M8" i="3"/>
  <c r="M2" i="3"/>
  <c r="M7" i="3"/>
  <c r="M11" i="3"/>
  <c r="M12" i="3"/>
  <c r="M6" i="3"/>
  <c r="M9" i="3"/>
  <c r="M10" i="3"/>
  <c r="M3" i="3"/>
</calcChain>
</file>

<file path=xl/sharedStrings.xml><?xml version="1.0" encoding="utf-8"?>
<sst xmlns="http://schemas.openxmlformats.org/spreadsheetml/2006/main" count="2110" uniqueCount="237">
  <si>
    <t>MachineID</t>
  </si>
  <si>
    <t>OperationRef</t>
  </si>
  <si>
    <t>MachineRef</t>
  </si>
  <si>
    <t>EnglishName</t>
  </si>
  <si>
    <t>VietnameseName</t>
  </si>
  <si>
    <t>InMB</t>
  </si>
  <si>
    <t>Operation</t>
  </si>
  <si>
    <t>TPT in hour</t>
  </si>
  <si>
    <t>TPT in sec</t>
  </si>
  <si>
    <t>Expected qty</t>
  </si>
  <si>
    <t>Actual qty</t>
  </si>
  <si>
    <t>MachineList</t>
  </si>
  <si>
    <t>W-SF01-CUR</t>
  </si>
  <si>
    <t>SCVBD-601-30002</t>
  </si>
  <si>
    <t>Cross cut by air Shun Kuang</t>
  </si>
  <si>
    <t>Máy cắt ngang</t>
  </si>
  <si>
    <t>1</t>
  </si>
  <si>
    <t>W-SF01-PRO</t>
  </si>
  <si>
    <t>SCVBD-601-70026</t>
  </si>
  <si>
    <t>Cutting line Weinig Asia</t>
  </si>
  <si>
    <t>Máy cắt gỗ tự động Weinig Asia</t>
  </si>
  <si>
    <t>2, 3</t>
  </si>
  <si>
    <t>SCVBD-601-30003</t>
  </si>
  <si>
    <t>W-SF01-SLAT</t>
  </si>
  <si>
    <t>4</t>
  </si>
  <si>
    <t>W-SF02-BACCI</t>
  </si>
  <si>
    <t>5, 6, 7, 8, 9, 10, 11, 12, 13</t>
  </si>
  <si>
    <t>SCVBD-616-00019</t>
  </si>
  <si>
    <t>CNC machine Paoplino Bacci</t>
  </si>
  <si>
    <t>Máy Bacci 1</t>
  </si>
  <si>
    <t>W-SF02-CUR-MIX</t>
  </si>
  <si>
    <t>14, 15, 16</t>
  </si>
  <si>
    <t>SCVBD-616-00029</t>
  </si>
  <si>
    <t>CNC machine Double jet Paoplino Bacci</t>
  </si>
  <si>
    <t>Máy Bacci 2</t>
  </si>
  <si>
    <t>W-SF02-ST-MIX</t>
  </si>
  <si>
    <t>17, 18</t>
  </si>
  <si>
    <t>SCVBD-616-00021</t>
  </si>
  <si>
    <t>Máy Bacci 3</t>
  </si>
  <si>
    <t>W-SF02-ST-PRO</t>
  </si>
  <si>
    <t>19, 20</t>
  </si>
  <si>
    <t>SCVBD-616-00022</t>
  </si>
  <si>
    <t>Máy Bacci 4</t>
  </si>
  <si>
    <t>W-SF03-ASS</t>
  </si>
  <si>
    <t>21, 22</t>
  </si>
  <si>
    <t>SCVBD-616-00015</t>
  </si>
  <si>
    <t>Máy Bacci 5</t>
  </si>
  <si>
    <t>W-SF04-SPRAY</t>
  </si>
  <si>
    <t>23, 24, 25</t>
  </si>
  <si>
    <t>SCVBD-616-00016</t>
  </si>
  <si>
    <t>Máy Bacci 6</t>
  </si>
  <si>
    <t>W-SF04-DIP</t>
  </si>
  <si>
    <t>26, 27</t>
  </si>
  <si>
    <t>SCVBD-616-00017</t>
  </si>
  <si>
    <t>Máy Bacci 7</t>
  </si>
  <si>
    <t>W-SF04-SAND</t>
  </si>
  <si>
    <t>28, 29, 30</t>
  </si>
  <si>
    <t>SCVBD-616-00018</t>
  </si>
  <si>
    <t>Máy Bacci 8</t>
  </si>
  <si>
    <t>SCVBD-616-00032</t>
  </si>
  <si>
    <t>Máy Bacci 9</t>
  </si>
  <si>
    <t>SCVBD-604-00013</t>
  </si>
  <si>
    <t>Auto feeding wood working machine GUANGDONG NEW SHICHU</t>
  </si>
  <si>
    <t>Máy gia công gỗ gồm các chức năng phay, khoan, cắt</t>
  </si>
  <si>
    <t>SCVBD-604-00014</t>
  </si>
  <si>
    <t>Máy gia công gỗ gồm các chức năng: phay, khoan, cắt</t>
  </si>
  <si>
    <t>SCVBD-604-00015</t>
  </si>
  <si>
    <t>SCVBD-601-70023</t>
  </si>
  <si>
    <t>Cutting machine Gabbiani SCI</t>
  </si>
  <si>
    <t>Máy cắt</t>
  </si>
  <si>
    <t>SCVBD-601-70024</t>
  </si>
  <si>
    <t>SCVBD-613-60015</t>
  </si>
  <si>
    <t>Weinig Unimat 17A moulder machine SCI</t>
  </si>
  <si>
    <t>Máy bào</t>
  </si>
  <si>
    <t>SCVBD-618-00031</t>
  </si>
  <si>
    <t>Planer with dust hood Holytek</t>
  </si>
  <si>
    <t>SCVBD-604-30051</t>
  </si>
  <si>
    <t>Four vertical drilling machine Guangdong New Shichu</t>
  </si>
  <si>
    <t>Máy khoan tự động 4 dãy</t>
  </si>
  <si>
    <t>SCVBD-604-70008</t>
  </si>
  <si>
    <t>Automatic driller Rilesa</t>
  </si>
  <si>
    <t>Máy khoan tự động</t>
  </si>
  <si>
    <t>SCVBD-699-00232</t>
  </si>
  <si>
    <t>Kremlin Airmix paint spray gun</t>
  </si>
  <si>
    <t>Thiết bị phun sơn WSF04</t>
  </si>
  <si>
    <t>SCVBD-699-00265</t>
  </si>
  <si>
    <t>SCVBD-699-00267</t>
  </si>
  <si>
    <t>SCVBD-691-00110</t>
  </si>
  <si>
    <t>Dipping line in Site 1</t>
  </si>
  <si>
    <t>Hệ thống nhúng khung</t>
  </si>
  <si>
    <t>SCVBD-691-00129</t>
  </si>
  <si>
    <t>SCVBD-608-00027</t>
  </si>
  <si>
    <t>Double side sander machine Prosand</t>
  </si>
  <si>
    <t>Máy chà nhám 2 mặt</t>
  </si>
  <si>
    <t>SCVBD-608-00056</t>
  </si>
  <si>
    <t>Round section curved sander GF-420</t>
  </si>
  <si>
    <t>Máy chà nhám</t>
  </si>
  <si>
    <t>SCVBD-699-00139</t>
  </si>
  <si>
    <t>Superfivi profile sander</t>
  </si>
  <si>
    <t>MachineName</t>
  </si>
  <si>
    <t>BreakdownDate</t>
  </si>
  <si>
    <t>BreakdownTime</t>
  </si>
  <si>
    <t>CompleteTime</t>
  </si>
  <si>
    <t>Repair Time</t>
  </si>
  <si>
    <t>ComponentID</t>
  </si>
  <si>
    <t>ComponentName</t>
  </si>
  <si>
    <t>Front leg 626.00x42.00x26.00 mm, PAR FSCP Uncoated</t>
  </si>
  <si>
    <t>Crossbar 477.00x42.00x19.00 mm, PAR FSCP Uncoated</t>
  </si>
  <si>
    <t>Armrest 520.00x59.00x19.00 mm, PAR FSCP Uncoated</t>
  </si>
  <si>
    <t>Crossbar Seat frame 526.00x59.00x26.00 mm, PAR FSCP Uncoated</t>
  </si>
  <si>
    <t>Crossbar Seat frame 469.00x74.00x26.00 mm, PAR FSCP Uncoated</t>
  </si>
  <si>
    <t>Seat slat 504.00x42.00x14.00 mm, PAR FSCP Uncoated</t>
  </si>
  <si>
    <t>Crossbar Seat frame 483.00x59.00x23.00 mm, PAR FSCP Uncoated</t>
  </si>
  <si>
    <t>Side Bar Back Frame 469.00x42.00x20.00 mm, PAR FSCP Uncoated</t>
  </si>
  <si>
    <t>Back slat 217.00x31.00x14.00 mm, PAR FSCP Uncoated</t>
  </si>
  <si>
    <t>Back slat 180.00x31.00x14.00 mm, PAR FSCP Uncoated</t>
  </si>
  <si>
    <t>Back leg 835.00x42.00x26.00 mm, PAR FSCP Uncoated</t>
  </si>
  <si>
    <t>Leg 570.00x42.00x26.00 mm, PAR FSCP Uncoated</t>
  </si>
  <si>
    <t>ParameterUpTime</t>
  </si>
  <si>
    <t>ParameterDownTime</t>
  </si>
  <si>
    <t>(0.8787215628080562, 0, 3571.4507446176294)</t>
  </si>
  <si>
    <t>(1.4498316854138653, 0, 48.024844896741705)</t>
  </si>
  <si>
    <t>(0.02454161958026873, 0, 1.6431102410378246e-20)</t>
  </si>
  <si>
    <t>(1.556655818287163, 0, 65.32833724392597)</t>
  </si>
  <si>
    <t>(0.03312922140659197, 0, 6.592214431177757e-16)</t>
  </si>
  <si>
    <t>(1.6590171018895483, 0, 65.92461750780026)</t>
  </si>
  <si>
    <t>(0.8502619825812701, 0, 4952.3100919158915)</t>
  </si>
  <si>
    <t>(1.2149896305470886, 0, 57.03852479873192)</t>
  </si>
  <si>
    <t>(0.6138486676502821, 0, 2717.9673063722776)</t>
  </si>
  <si>
    <t>(0.9890164516410067, 0, 38.51109991136911)</t>
  </si>
  <si>
    <t>(0.995411964873987, 0, 4611.902446175289)</t>
  </si>
  <si>
    <t>(1.0847075734501197, 0, 43.29473796334322)</t>
  </si>
  <si>
    <t>(0.8970918117817112, 0, 4052.4105615723734)</t>
  </si>
  <si>
    <t>(1.086700746752721, 0, 47.47796490579939)</t>
  </si>
  <si>
    <t>(0.7590818236749556, 0, 2687.3187189284445)</t>
  </si>
  <si>
    <t>(1.160844524203513, 0, 38.81923609367847)</t>
  </si>
  <si>
    <t>(0.9576476053847154, 0, 4943.392859967078)</t>
  </si>
  <si>
    <t>(1.5432458254905344, 0, 56.27270651609564)</t>
  </si>
  <si>
    <t>(0.89863129222688, 0, 4296.843842626502)</t>
  </si>
  <si>
    <t>(1.5659581367915538, 0, 42.77353738886746)</t>
  </si>
  <si>
    <t>(0.6810422807021066, 0, 5683.660319305472)</t>
  </si>
  <si>
    <t>(1.6625102178917066, 0, 76.70364567444365)</t>
  </si>
  <si>
    <t>(0.014545752220233701, 0, 2.1665340304307959e-19)</t>
  </si>
  <si>
    <t>(2.086354446408486, 0, 94.11117513276503)</t>
  </si>
  <si>
    <t>(1.4823997576772734, 0, 20310.35910207854)</t>
  </si>
  <si>
    <t>(2.131333280381665, 0, 45.872597003624655)</t>
  </si>
  <si>
    <t>(0.7833600250856149, 0, 13107.389680658292)</t>
  </si>
  <si>
    <t>(2.4600534935925165, 0, 125.70947019606433)</t>
  </si>
  <si>
    <t>(2.681426104778072, 0, 83779.54806246544)</t>
  </si>
  <si>
    <t>(1.9747482559254963, 0, 66.94387111622946)</t>
  </si>
  <si>
    <t>Bondholmen stacking armchair, KD, PAR FSCP DBB</t>
  </si>
  <si>
    <t>Carabana rect. table 160x92cm, 74h, w/o ph, ALU SBLK, WDRS GMR</t>
  </si>
  <si>
    <t>Aneto rect. table 215x100cm, 75h, w/o ph, ALU DGRY, WDRS SLP</t>
  </si>
  <si>
    <t>C-W-BE-LG-0804-D01</t>
  </si>
  <si>
    <t>C-W-BE-LG-0805-D01</t>
  </si>
  <si>
    <t>C-W-BE-CB-0607-D01</t>
  </si>
  <si>
    <t>C-W-BE-CB-0608-D01</t>
  </si>
  <si>
    <t>C-W-BE-AR-0215-D01</t>
  </si>
  <si>
    <t>C-W-BE-AR-0216-D01</t>
  </si>
  <si>
    <t>C-W-SC-CB-0416-D012</t>
  </si>
  <si>
    <t>C-W-SC-CB-0417-D012</t>
  </si>
  <si>
    <t>C-W-BE-ST-0644-D01</t>
  </si>
  <si>
    <t>C-W-BE-CB-0609-D012</t>
  </si>
  <si>
    <t>C-W-SC-SB-0412-D01</t>
  </si>
  <si>
    <t>C-W-SC-SB-0413-D01</t>
  </si>
  <si>
    <t>C-W-SC-ST-0460-D01</t>
  </si>
  <si>
    <t>C-W-SC-ST-0461-D01</t>
  </si>
  <si>
    <t>C-W-BE-LG-0806-D0123</t>
  </si>
  <si>
    <t>C-W-BE-LG-0809-D01</t>
  </si>
  <si>
    <t>C-W-BE-LG-0807-D0123</t>
  </si>
  <si>
    <t>C-W-BE-LG-0808-D01</t>
  </si>
  <si>
    <t>ProductID</t>
  </si>
  <si>
    <t>2813400006</t>
  </si>
  <si>
    <t>2586400016</t>
  </si>
  <si>
    <t>C-WD-TB-ST-0054-EBN2</t>
  </si>
  <si>
    <t>Slat 2,150.00x330.00x12.00 mm, WDRB Uncoated</t>
  </si>
  <si>
    <t>C-WD-TB-ST-0055-EBN2</t>
  </si>
  <si>
    <t>2715700009</t>
  </si>
  <si>
    <t>C-WD-TB-ST-0050-EBN</t>
  </si>
  <si>
    <t>C-WD-TB-ST-0063-EBN</t>
  </si>
  <si>
    <t>Slat 1,478.00 mm, WDRB-330, WDRB Uncoated</t>
  </si>
  <si>
    <t>Slat 1,478.00x252.00x12.00 mm, WDRB Uncoated</t>
  </si>
  <si>
    <t>C-W-SC-LG-0908-D012</t>
  </si>
  <si>
    <t>Leg 400.00x38.30x38.30 mm Ø38.00, PAR FSCP Uncoated</t>
  </si>
  <si>
    <t>2734900029</t>
  </si>
  <si>
    <t>Cannes carver easy chair, PAR FSC LOT, PLC SGN</t>
  </si>
  <si>
    <t>ProductName</t>
  </si>
  <si>
    <t>Set</t>
  </si>
  <si>
    <t>Duration In Hour</t>
  </si>
  <si>
    <t>Duration In Second</t>
  </si>
  <si>
    <t>Total Duration In Second (batch)</t>
  </si>
  <si>
    <t>Aneto rect. table 215x100cm</t>
  </si>
  <si>
    <t>Carabana rect. table 160x92cm</t>
  </si>
  <si>
    <t>Cannes carver easy chair</t>
  </si>
  <si>
    <t>Bondholmen stacking armchair</t>
  </si>
  <si>
    <t>Slat</t>
  </si>
  <si>
    <t>Leg</t>
  </si>
  <si>
    <t>Front leg</t>
  </si>
  <si>
    <t>Crossbar</t>
  </si>
  <si>
    <t>Armrest</t>
  </si>
  <si>
    <t>Crossbar Seat frame</t>
  </si>
  <si>
    <t>Seat slat</t>
  </si>
  <si>
    <t>Side Bar Back Frame</t>
  </si>
  <si>
    <t>Back slat</t>
  </si>
  <si>
    <t>Back leg</t>
  </si>
  <si>
    <t>Duration</t>
  </si>
  <si>
    <t>BatchedQuantity</t>
  </si>
  <si>
    <t>BatchedDurationInSecond</t>
  </si>
  <si>
    <t>DurationInHour</t>
  </si>
  <si>
    <t>SCVBD-601-70026A</t>
  </si>
  <si>
    <t>NumOperation</t>
  </si>
  <si>
    <t>TotalOperation</t>
  </si>
  <si>
    <t>Operation (WS)</t>
  </si>
  <si>
    <t>Number of Machine</t>
  </si>
  <si>
    <t>Total</t>
  </si>
  <si>
    <t>Operation 
(WS)</t>
  </si>
  <si>
    <t>_fixed_instance</t>
  </si>
  <si>
    <t>x</t>
  </si>
  <si>
    <t>done</t>
  </si>
  <si>
    <t>valid1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</si>
  <si>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</si>
  <si>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</si>
  <si>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</si>
  <si>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</si>
  <si>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</si>
  <si>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</si>
  <si>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</si>
  <si>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</si>
  <si>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</si>
  <si>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</si>
  <si>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</si>
  <si>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</si>
  <si>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</si>
  <si>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</si>
  <si>
    <t>NumJob</t>
  </si>
  <si>
    <t>Case</t>
  </si>
  <si>
    <t>NumMachine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</si>
</sst>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00_);_(* \(#,##0.0000\);_(* &quot;-&quot;??_);_(@_)"/>
    <numFmt numFmtId="165" formatCode="0.000"/>
    <numFmt numFmtId="166" formatCode="_-* #,##0\ _B_F_-;\-* #,##0\ _B_F_-;_-* &quot;-&quot;\ _B_F_-;_-@_-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rgb="FF001A33"/>
      <name val="Calibri Light"/>
      <family val="2"/>
      <scheme val="maj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/>
    <xf numFmtId="43" fontId="4" fillId="0" borderId="0"/>
    <xf numFmtId="0" fontId="2" fillId="0" borderId="0"/>
    <xf numFmtId="166" fontId="3" fillId="0" borderId="0"/>
  </cellStyleXfs>
  <cellXfs count="2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164" fontId="0" fillId="2" borderId="3" xfId="1" applyNumberFormat="1" applyFont="1" applyFill="1" applyBorder="1"/>
    <xf numFmtId="164" fontId="0" fillId="0" borderId="4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3" borderId="2" xfId="0" applyFill="1" applyBorder="1"/>
    <xf numFmtId="164" fontId="0" fillId="3" borderId="2" xfId="1" applyNumberFormat="1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3" xfId="0" applyFill="1" applyBorder="1"/>
    <xf numFmtId="164" fontId="0" fillId="3" borderId="3" xfId="1" applyNumberFormat="1" applyFont="1" applyFill="1" applyBorder="1"/>
    <xf numFmtId="0" fontId="0" fillId="0" borderId="1" xfId="1" applyNumberFormat="1" applyFont="1" applyBorder="1" applyAlignment="1">
      <alignment horizontal="right"/>
    </xf>
    <xf numFmtId="0" fontId="0" fillId="0" borderId="2" xfId="1" applyNumberFormat="1" applyFont="1" applyBorder="1" applyAlignment="1">
      <alignment horizontal="right"/>
    </xf>
    <xf numFmtId="0" fontId="0" fillId="0" borderId="4" xfId="1" applyNumberFormat="1" applyFont="1" applyBorder="1" applyAlignment="1">
      <alignment horizontal="right"/>
    </xf>
    <xf numFmtId="0" fontId="0" fillId="2" borderId="1" xfId="1" applyNumberFormat="1" applyFont="1" applyFill="1" applyBorder="1" applyAlignment="1">
      <alignment horizontal="right"/>
    </xf>
    <xf numFmtId="0" fontId="0" fillId="2" borderId="2" xfId="1" applyNumberFormat="1" applyFont="1" applyFill="1" applyBorder="1" applyAlignment="1">
      <alignment horizontal="right"/>
    </xf>
    <xf numFmtId="0" fontId="0" fillId="0" borderId="5" xfId="1" applyNumberFormat="1" applyFont="1" applyBorder="1" applyAlignment="1">
      <alignment horizontal="right"/>
    </xf>
    <xf numFmtId="0" fontId="0" fillId="2" borderId="3" xfId="1" applyNumberFormat="1" applyFont="1" applyFill="1" applyBorder="1" applyAlignment="1">
      <alignment horizontal="right"/>
    </xf>
    <xf numFmtId="0" fontId="0" fillId="0" borderId="3" xfId="1" applyNumberFormat="1" applyFont="1" applyBorder="1" applyAlignment="1">
      <alignment horizontal="right"/>
    </xf>
    <xf numFmtId="0" fontId="0" fillId="2" borderId="4" xfId="1" applyNumberFormat="1" applyFont="1" applyFill="1" applyBorder="1" applyAlignment="1">
      <alignment horizontal="right"/>
    </xf>
    <xf numFmtId="0" fontId="0" fillId="3" borderId="1" xfId="1" applyNumberFormat="1" applyFont="1" applyFill="1" applyBorder="1" applyAlignment="1">
      <alignment horizontal="right"/>
    </xf>
    <xf numFmtId="0" fontId="0" fillId="3" borderId="2" xfId="1" applyNumberFormat="1" applyFont="1" applyFill="1" applyBorder="1" applyAlignment="1">
      <alignment horizontal="right"/>
    </xf>
    <xf numFmtId="0" fontId="0" fillId="3" borderId="3" xfId="1" applyNumberFormat="1" applyFont="1" applyFill="1" applyBorder="1" applyAlignment="1">
      <alignment horizontal="right"/>
    </xf>
    <xf numFmtId="0" fontId="0" fillId="2" borderId="5" xfId="1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0" fontId="6" fillId="0" borderId="0" xfId="0" applyFont="1"/>
    <xf numFmtId="165" fontId="6" fillId="0" borderId="0" xfId="0" applyNumberFormat="1" applyFont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/>
    <xf numFmtId="0" fontId="6" fillId="0" borderId="3" xfId="0" applyFont="1" applyBorder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/>
    <xf numFmtId="0" fontId="7" fillId="2" borderId="2" xfId="0" applyFont="1" applyFill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6" fillId="0" borderId="4" xfId="0" applyFont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/>
    <xf numFmtId="0" fontId="6" fillId="2" borderId="3" xfId="0" applyFont="1" applyFill="1" applyBorder="1" applyAlignment="1">
      <alignment horizontal="center"/>
    </xf>
    <xf numFmtId="0" fontId="7" fillId="2" borderId="3" xfId="0" applyFont="1" applyFill="1" applyBorder="1"/>
    <xf numFmtId="0" fontId="6" fillId="2" borderId="3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/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9" fontId="6" fillId="0" borderId="9" xfId="0" applyNumberFormat="1" applyFont="1" applyBorder="1" applyAlignment="1">
      <alignment horizontal="right"/>
    </xf>
    <xf numFmtId="0" fontId="6" fillId="2" borderId="9" xfId="0" applyFont="1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20" fontId="10" fillId="0" borderId="2" xfId="0" applyNumberFormat="1" applyFont="1" applyBorder="1" applyAlignment="1">
      <alignment horizontal="center" vertical="center" wrapText="1"/>
    </xf>
    <xf numFmtId="20" fontId="10" fillId="0" borderId="3" xfId="0" applyNumberFormat="1" applyFont="1" applyBorder="1" applyAlignment="1">
      <alignment horizontal="center" vertical="center" wrapText="1"/>
    </xf>
    <xf numFmtId="20" fontId="10" fillId="2" borderId="2" xfId="0" applyNumberFormat="1" applyFont="1" applyFill="1" applyBorder="1" applyAlignment="1">
      <alignment horizontal="center" vertical="center" wrapText="1"/>
    </xf>
    <xf numFmtId="20" fontId="10" fillId="2" borderId="7" xfId="0" applyNumberFormat="1" applyFont="1" applyFill="1" applyBorder="1" applyAlignment="1">
      <alignment horizontal="center" vertical="center" wrapText="1"/>
    </xf>
    <xf numFmtId="20" fontId="10" fillId="2" borderId="3" xfId="0" applyNumberFormat="1" applyFont="1" applyFill="1" applyBorder="1" applyAlignment="1">
      <alignment horizontal="center" vertical="center" wrapText="1"/>
    </xf>
    <xf numFmtId="20" fontId="10" fillId="2" borderId="8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20" fontId="10" fillId="2" borderId="1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/>
    <xf numFmtId="0" fontId="6" fillId="2" borderId="4" xfId="0" applyFont="1" applyFill="1" applyBorder="1"/>
    <xf numFmtId="14" fontId="7" fillId="2" borderId="4" xfId="0" applyNumberFormat="1" applyFont="1" applyFill="1" applyBorder="1" applyAlignment="1">
      <alignment horizontal="center" vertical="center"/>
    </xf>
    <xf numFmtId="20" fontId="10" fillId="2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6" fillId="2" borderId="5" xfId="0" applyFont="1" applyFill="1" applyBorder="1"/>
    <xf numFmtId="14" fontId="7" fillId="2" borderId="5" xfId="0" applyNumberFormat="1" applyFont="1" applyFill="1" applyBorder="1" applyAlignment="1">
      <alignment horizontal="center" vertical="center"/>
    </xf>
    <xf numFmtId="20" fontId="10" fillId="2" borderId="5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/>
    <xf numFmtId="0" fontId="0" fillId="7" borderId="2" xfId="0" applyFill="1" applyBorder="1"/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right"/>
    </xf>
    <xf numFmtId="49" fontId="12" fillId="0" borderId="2" xfId="0" applyNumberFormat="1" applyFont="1" applyBorder="1" applyAlignment="1">
      <alignment horizontal="right"/>
    </xf>
    <xf numFmtId="49" fontId="12" fillId="2" borderId="2" xfId="0" applyNumberFormat="1" applyFont="1" applyFill="1" applyBorder="1" applyAlignment="1">
      <alignment horizontal="right"/>
    </xf>
    <xf numFmtId="0" fontId="12" fillId="2" borderId="2" xfId="1" applyNumberFormat="1" applyFont="1" applyFill="1" applyBorder="1" applyAlignment="1">
      <alignment horizontal="right"/>
    </xf>
    <xf numFmtId="49" fontId="12" fillId="2" borderId="1" xfId="0" applyNumberFormat="1" applyFont="1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2" xfId="0" applyFill="1" applyBorder="1" applyAlignment="1">
      <alignment horizontal="center"/>
    </xf>
    <xf numFmtId="0" fontId="0" fillId="11" borderId="2" xfId="0" applyFill="1" applyBorder="1"/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3" fontId="0" fillId="0" borderId="2" xfId="1" applyNumberFormat="1" applyFon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3" fontId="0" fillId="2" borderId="2" xfId="1" applyNumberFormat="1" applyFont="1" applyFill="1" applyBorder="1" applyAlignment="1">
      <alignment horizontal="center"/>
    </xf>
    <xf numFmtId="3" fontId="0" fillId="2" borderId="4" xfId="1" applyNumberFormat="1" applyFont="1" applyFill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3" fontId="0" fillId="2" borderId="3" xfId="1" applyNumberFormat="1" applyFont="1" applyFill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3" fontId="0" fillId="3" borderId="2" xfId="1" applyNumberFormat="1" applyFont="1" applyFill="1" applyBorder="1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2" borderId="5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/>
    </xf>
    <xf numFmtId="0" fontId="0" fillId="9" borderId="10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7" borderId="3" xfId="0" applyFill="1" applyBorder="1"/>
    <xf numFmtId="0" fontId="0" fillId="11" borderId="3" xfId="0" applyFill="1" applyBorder="1"/>
    <xf numFmtId="0" fontId="1" fillId="4" borderId="0" xfId="0" applyFont="1" applyFill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8" fillId="0" borderId="3" xfId="0" applyFont="1" applyBorder="1"/>
    <xf numFmtId="0" fontId="8" fillId="8" borderId="2" xfId="0" applyFont="1" applyFill="1" applyBorder="1" applyAlignment="1">
      <alignment horizontal="left"/>
    </xf>
    <xf numFmtId="0" fontId="8" fillId="8" borderId="2" xfId="0" applyFont="1" applyFill="1" applyBorder="1"/>
    <xf numFmtId="0" fontId="8" fillId="8" borderId="1" xfId="0" applyFont="1" applyFill="1" applyBorder="1"/>
    <xf numFmtId="0" fontId="8" fillId="8" borderId="1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2" fillId="0" borderId="10" xfId="0" applyFont="1" applyBorder="1"/>
    <xf numFmtId="0" fontId="12" fillId="0" borderId="4" xfId="0" applyFont="1" applyBorder="1"/>
    <xf numFmtId="0" fontId="12" fillId="0" borderId="1" xfId="0" applyFont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5" fillId="2" borderId="9" xfId="0" applyFont="1" applyFill="1" applyBorder="1"/>
    <xf numFmtId="0" fontId="15" fillId="0" borderId="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/>
    </xf>
    <xf numFmtId="0" fontId="15" fillId="0" borderId="1" xfId="0" applyFont="1" applyBorder="1"/>
    <xf numFmtId="0" fontId="15" fillId="0" borderId="3" xfId="0" applyFont="1" applyBorder="1"/>
    <xf numFmtId="0" fontId="15" fillId="0" borderId="10" xfId="0" applyFont="1" applyBorder="1"/>
    <xf numFmtId="0" fontId="15" fillId="2" borderId="1" xfId="0" applyFont="1" applyFill="1" applyBorder="1"/>
    <xf numFmtId="0" fontId="15" fillId="2" borderId="3" xfId="0" applyFont="1" applyFill="1" applyBorder="1"/>
    <xf numFmtId="0" fontId="15" fillId="2" borderId="1" xfId="0" applyFont="1" applyFill="1" applyBorder="1" applyAlignment="1">
      <alignment horizontal="left"/>
    </xf>
    <xf numFmtId="0" fontId="15" fillId="2" borderId="2" xfId="0" applyFont="1" applyFill="1" applyBorder="1"/>
    <xf numFmtId="0" fontId="15" fillId="2" borderId="2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0" fontId="15" fillId="0" borderId="10" xfId="0" applyFont="1" applyBorder="1" applyAlignment="1">
      <alignment wrapText="1"/>
    </xf>
    <xf numFmtId="0" fontId="14" fillId="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64" fontId="15" fillId="2" borderId="1" xfId="1" applyNumberFormat="1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64" fontId="15" fillId="2" borderId="3" xfId="1" applyNumberFormat="1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64" fontId="15" fillId="0" borderId="1" xfId="1" applyNumberFormat="1" applyFont="1" applyBorder="1" applyAlignment="1">
      <alignment horizontal="left" vertical="center"/>
    </xf>
    <xf numFmtId="164" fontId="15" fillId="0" borderId="4" xfId="1" applyNumberFormat="1" applyFont="1" applyBorder="1" applyAlignment="1">
      <alignment horizontal="left" vertical="center"/>
    </xf>
    <xf numFmtId="164" fontId="15" fillId="0" borderId="3" xfId="1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164" fontId="15" fillId="0" borderId="2" xfId="1" applyNumberFormat="1" applyFont="1" applyBorder="1" applyAlignment="1">
      <alignment horizontal="left" vertical="center"/>
    </xf>
    <xf numFmtId="3" fontId="15" fillId="0" borderId="1" xfId="1" applyNumberFormat="1" applyFont="1" applyBorder="1" applyAlignment="1">
      <alignment horizontal="center" vertical="center"/>
    </xf>
    <xf numFmtId="3" fontId="15" fillId="0" borderId="4" xfId="1" applyNumberFormat="1" applyFont="1" applyBorder="1" applyAlignment="1">
      <alignment horizontal="center" vertical="center"/>
    </xf>
    <xf numFmtId="3" fontId="15" fillId="0" borderId="3" xfId="1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3" fontId="15" fillId="2" borderId="1" xfId="1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3" fontId="15" fillId="2" borderId="3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8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right"/>
    </xf>
    <xf numFmtId="0" fontId="15" fillId="2" borderId="6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 wrapText="1"/>
    </xf>
    <xf numFmtId="0" fontId="15" fillId="2" borderId="12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right"/>
    </xf>
  </cellXfs>
  <cellStyles count="5">
    <cellStyle name="Comma" xfId="1" builtinId="3"/>
    <cellStyle name="Comma 2" xfId="2" xr:uid="{00000000-0005-0000-0000-000002000000}"/>
    <cellStyle name="Normal" xfId="0" builtinId="0"/>
    <cellStyle name="Normal 11" xfId="3" xr:uid="{00000000-0005-0000-0000-000003000000}"/>
    <cellStyle name="Normal 16" xfId="4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showGridLines="0" topLeftCell="C1" zoomScale="111" workbookViewId="0">
      <selection activeCell="L1" activeCellId="1" sqref="H1:H12 L1:L12"/>
    </sheetView>
  </sheetViews>
  <sheetFormatPr defaultRowHeight="14.4" x14ac:dyDescent="0.3"/>
  <cols>
    <col min="1" max="1" width="12.5546875" style="63" customWidth="1"/>
    <col min="2" max="2" width="16.44140625" style="52" customWidth="1"/>
    <col min="3" max="3" width="19.6640625" style="63" customWidth="1"/>
    <col min="4" max="4" width="36.6640625" style="52" customWidth="1"/>
    <col min="5" max="5" width="28.44140625" style="52" customWidth="1"/>
    <col min="6" max="7" width="8.88671875" style="52" customWidth="1"/>
    <col min="8" max="8" width="18.21875" style="52" customWidth="1"/>
    <col min="9" max="9" width="18.88671875" style="52" bestFit="1" customWidth="1"/>
    <col min="10" max="10" width="11.77734375" style="52" customWidth="1"/>
    <col min="11" max="11" width="15.33203125" style="52" customWidth="1"/>
    <col min="12" max="12" width="13.88671875" style="52" customWidth="1"/>
    <col min="13" max="13" width="22.5546875" style="52" customWidth="1"/>
    <col min="14" max="14" width="8.88671875" style="52" customWidth="1"/>
    <col min="15" max="16384" width="8.88671875" style="52"/>
  </cols>
  <sheetData>
    <row r="1" spans="1:13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H1" s="93" t="s">
        <v>6</v>
      </c>
      <c r="I1" s="93" t="s">
        <v>7</v>
      </c>
      <c r="J1" s="93" t="s">
        <v>8</v>
      </c>
      <c r="K1" s="93" t="s">
        <v>9</v>
      </c>
      <c r="L1" s="93" t="s">
        <v>10</v>
      </c>
      <c r="M1" s="93" t="s">
        <v>11</v>
      </c>
    </row>
    <row r="2" spans="1:13" x14ac:dyDescent="0.3">
      <c r="A2" s="66">
        <v>1</v>
      </c>
      <c r="B2" s="67" t="s">
        <v>12</v>
      </c>
      <c r="C2" s="68" t="s">
        <v>13</v>
      </c>
      <c r="D2" s="67" t="s">
        <v>14</v>
      </c>
      <c r="E2" s="67" t="s">
        <v>15</v>
      </c>
      <c r="F2" s="67" t="b">
        <v>0</v>
      </c>
      <c r="H2" s="97" t="s">
        <v>12</v>
      </c>
      <c r="I2" s="94">
        <v>2E-3</v>
      </c>
      <c r="J2" s="94">
        <f t="shared" ref="J2:J12" si="0">I2*360</f>
        <v>0.72</v>
      </c>
      <c r="K2" s="95">
        <v>1</v>
      </c>
      <c r="L2" s="95">
        <f t="shared" ref="L2:L12" si="1">COUNTIF($B$2:$B$31,H2)</f>
        <v>1</v>
      </c>
      <c r="M2" s="96" t="s">
        <v>16</v>
      </c>
    </row>
    <row r="3" spans="1:13" x14ac:dyDescent="0.3">
      <c r="A3" s="78">
        <v>2</v>
      </c>
      <c r="B3" s="79" t="s">
        <v>17</v>
      </c>
      <c r="C3" s="84" t="s">
        <v>18</v>
      </c>
      <c r="D3" s="79" t="s">
        <v>19</v>
      </c>
      <c r="E3" s="79" t="s">
        <v>20</v>
      </c>
      <c r="F3" s="79" t="b">
        <v>1</v>
      </c>
      <c r="H3" s="97" t="s">
        <v>17</v>
      </c>
      <c r="I3" s="94">
        <v>1.06404358E-2</v>
      </c>
      <c r="J3" s="94">
        <f t="shared" si="0"/>
        <v>3.8305568880000003</v>
      </c>
      <c r="K3" s="95">
        <v>2</v>
      </c>
      <c r="L3" s="95">
        <f t="shared" si="1"/>
        <v>2</v>
      </c>
      <c r="M3" s="96" t="s">
        <v>21</v>
      </c>
    </row>
    <row r="4" spans="1:13" x14ac:dyDescent="0.3">
      <c r="A4" s="81">
        <v>3</v>
      </c>
      <c r="B4" s="82" t="s">
        <v>17</v>
      </c>
      <c r="C4" s="85" t="s">
        <v>22</v>
      </c>
      <c r="D4" s="82" t="s">
        <v>14</v>
      </c>
      <c r="E4" s="82" t="s">
        <v>15</v>
      </c>
      <c r="F4" s="82" t="b">
        <v>0</v>
      </c>
      <c r="H4" s="97" t="s">
        <v>23</v>
      </c>
      <c r="I4" s="94">
        <v>2.0190476000000001E-3</v>
      </c>
      <c r="J4" s="94">
        <f t="shared" si="0"/>
        <v>0.72685713600000001</v>
      </c>
      <c r="K4" s="95">
        <v>1</v>
      </c>
      <c r="L4" s="95">
        <f t="shared" si="1"/>
        <v>1</v>
      </c>
      <c r="M4" s="96" t="s">
        <v>24</v>
      </c>
    </row>
    <row r="5" spans="1:13" x14ac:dyDescent="0.3">
      <c r="A5" s="74">
        <v>4</v>
      </c>
      <c r="B5" s="75" t="s">
        <v>23</v>
      </c>
      <c r="C5" s="120" t="s">
        <v>209</v>
      </c>
      <c r="D5" s="99" t="s">
        <v>19</v>
      </c>
      <c r="E5" s="99" t="s">
        <v>20</v>
      </c>
      <c r="F5" s="77" t="b">
        <v>1</v>
      </c>
      <c r="H5" s="97" t="s">
        <v>25</v>
      </c>
      <c r="I5" s="94">
        <v>6.6666666899999991E-2</v>
      </c>
      <c r="J5" s="94">
        <f t="shared" si="0"/>
        <v>24.000000083999996</v>
      </c>
      <c r="K5" s="95">
        <v>9</v>
      </c>
      <c r="L5" s="95">
        <f t="shared" si="1"/>
        <v>9</v>
      </c>
      <c r="M5" s="96" t="s">
        <v>26</v>
      </c>
    </row>
    <row r="6" spans="1:13" x14ac:dyDescent="0.3">
      <c r="A6" s="78">
        <v>5</v>
      </c>
      <c r="B6" s="79" t="s">
        <v>25</v>
      </c>
      <c r="C6" s="78" t="s">
        <v>27</v>
      </c>
      <c r="D6" s="80" t="s">
        <v>28</v>
      </c>
      <c r="E6" s="80" t="s">
        <v>29</v>
      </c>
      <c r="F6" s="80" t="b">
        <v>1</v>
      </c>
      <c r="H6" s="97" t="s">
        <v>30</v>
      </c>
      <c r="I6" s="94">
        <v>1.56308556E-2</v>
      </c>
      <c r="J6" s="94">
        <f t="shared" si="0"/>
        <v>5.6271080160000002</v>
      </c>
      <c r="K6" s="95">
        <v>3</v>
      </c>
      <c r="L6" s="95">
        <f t="shared" si="1"/>
        <v>3</v>
      </c>
      <c r="M6" s="96" t="s">
        <v>31</v>
      </c>
    </row>
    <row r="7" spans="1:13" x14ac:dyDescent="0.3">
      <c r="A7" s="57">
        <v>6</v>
      </c>
      <c r="B7" s="73" t="s">
        <v>25</v>
      </c>
      <c r="C7" s="57" t="s">
        <v>32</v>
      </c>
      <c r="D7" s="58" t="s">
        <v>33</v>
      </c>
      <c r="E7" s="58" t="s">
        <v>34</v>
      </c>
      <c r="F7" s="58" t="b">
        <v>1</v>
      </c>
      <c r="H7" s="97" t="s">
        <v>35</v>
      </c>
      <c r="I7" s="94">
        <v>1.3692591000000001E-3</v>
      </c>
      <c r="J7" s="94">
        <f t="shared" si="0"/>
        <v>0.49293327600000003</v>
      </c>
      <c r="K7" s="95">
        <v>2</v>
      </c>
      <c r="L7" s="95">
        <f t="shared" si="1"/>
        <v>2</v>
      </c>
      <c r="M7" s="96" t="s">
        <v>36</v>
      </c>
    </row>
    <row r="8" spans="1:13" x14ac:dyDescent="0.3">
      <c r="A8" s="57">
        <v>7</v>
      </c>
      <c r="B8" s="73" t="s">
        <v>25</v>
      </c>
      <c r="C8" s="57" t="s">
        <v>37</v>
      </c>
      <c r="D8" s="58" t="s">
        <v>28</v>
      </c>
      <c r="E8" s="58" t="s">
        <v>38</v>
      </c>
      <c r="F8" s="58" t="b">
        <v>1</v>
      </c>
      <c r="H8" s="97" t="s">
        <v>39</v>
      </c>
      <c r="I8" s="94">
        <v>7.9111111000000015E-3</v>
      </c>
      <c r="J8" s="94">
        <f t="shared" si="0"/>
        <v>2.8479999960000004</v>
      </c>
      <c r="K8" s="108">
        <v>1</v>
      </c>
      <c r="L8" s="108">
        <f t="shared" si="1"/>
        <v>2</v>
      </c>
      <c r="M8" s="96" t="s">
        <v>40</v>
      </c>
    </row>
    <row r="9" spans="1:13" x14ac:dyDescent="0.3">
      <c r="A9" s="57">
        <v>8</v>
      </c>
      <c r="B9" s="73" t="s">
        <v>25</v>
      </c>
      <c r="C9" s="59" t="s">
        <v>41</v>
      </c>
      <c r="D9" s="58" t="s">
        <v>28</v>
      </c>
      <c r="E9" s="58" t="s">
        <v>42</v>
      </c>
      <c r="F9" s="58" t="b">
        <v>1</v>
      </c>
      <c r="H9" s="97" t="s">
        <v>43</v>
      </c>
      <c r="I9" s="94">
        <v>4.2071846199999999E-2</v>
      </c>
      <c r="J9" s="94">
        <f t="shared" si="0"/>
        <v>15.145864632</v>
      </c>
      <c r="K9" s="108">
        <v>6</v>
      </c>
      <c r="L9" s="108">
        <f t="shared" si="1"/>
        <v>2</v>
      </c>
      <c r="M9" s="96" t="s">
        <v>44</v>
      </c>
    </row>
    <row r="10" spans="1:13" x14ac:dyDescent="0.3">
      <c r="A10" s="57">
        <v>9</v>
      </c>
      <c r="B10" s="73" t="s">
        <v>25</v>
      </c>
      <c r="C10" s="57" t="s">
        <v>45</v>
      </c>
      <c r="D10" s="58" t="s">
        <v>28</v>
      </c>
      <c r="E10" s="58" t="s">
        <v>46</v>
      </c>
      <c r="F10" s="58" t="b">
        <v>1</v>
      </c>
      <c r="H10" s="97" t="s">
        <v>47</v>
      </c>
      <c r="I10" s="94">
        <v>1.73404458E-2</v>
      </c>
      <c r="J10" s="94">
        <f t="shared" si="0"/>
        <v>6.2425604879999996</v>
      </c>
      <c r="K10" s="95">
        <v>3</v>
      </c>
      <c r="L10" s="95">
        <f t="shared" si="1"/>
        <v>3</v>
      </c>
      <c r="M10" s="96" t="s">
        <v>48</v>
      </c>
    </row>
    <row r="11" spans="1:13" x14ac:dyDescent="0.3">
      <c r="A11" s="57">
        <v>10</v>
      </c>
      <c r="B11" s="73" t="s">
        <v>25</v>
      </c>
      <c r="C11" s="57" t="s">
        <v>49</v>
      </c>
      <c r="D11" s="58" t="s">
        <v>28</v>
      </c>
      <c r="E11" s="58" t="s">
        <v>50</v>
      </c>
      <c r="F11" s="58" t="b">
        <v>1</v>
      </c>
      <c r="H11" s="97" t="s">
        <v>51</v>
      </c>
      <c r="I11" s="94">
        <v>2.66666666E-2</v>
      </c>
      <c r="J11" s="94">
        <f t="shared" si="0"/>
        <v>9.5999999759999994</v>
      </c>
      <c r="K11" s="108">
        <v>4</v>
      </c>
      <c r="L11" s="108">
        <f t="shared" si="1"/>
        <v>2</v>
      </c>
      <c r="M11" s="96" t="s">
        <v>52</v>
      </c>
    </row>
    <row r="12" spans="1:13" x14ac:dyDescent="0.3">
      <c r="A12" s="57">
        <v>11</v>
      </c>
      <c r="B12" s="73" t="s">
        <v>25</v>
      </c>
      <c r="C12" s="57" t="s">
        <v>53</v>
      </c>
      <c r="D12" s="58" t="s">
        <v>28</v>
      </c>
      <c r="E12" s="58" t="s">
        <v>54</v>
      </c>
      <c r="F12" s="58" t="b">
        <v>1</v>
      </c>
      <c r="H12" s="97" t="s">
        <v>55</v>
      </c>
      <c r="I12" s="94">
        <v>2.1550671599999991E-2</v>
      </c>
      <c r="J12" s="94">
        <f t="shared" si="0"/>
        <v>7.7582417759999966</v>
      </c>
      <c r="K12" s="95">
        <v>3</v>
      </c>
      <c r="L12" s="95">
        <f t="shared" si="1"/>
        <v>3</v>
      </c>
      <c r="M12" s="96" t="s">
        <v>56</v>
      </c>
    </row>
    <row r="13" spans="1:13" x14ac:dyDescent="0.3">
      <c r="A13" s="57">
        <v>12</v>
      </c>
      <c r="B13" s="73" t="s">
        <v>25</v>
      </c>
      <c r="C13" s="57" t="s">
        <v>57</v>
      </c>
      <c r="D13" s="58" t="s">
        <v>28</v>
      </c>
      <c r="E13" s="58" t="s">
        <v>58</v>
      </c>
      <c r="F13" s="58" t="b">
        <v>1</v>
      </c>
    </row>
    <row r="14" spans="1:13" x14ac:dyDescent="0.3">
      <c r="A14" s="81">
        <v>13</v>
      </c>
      <c r="B14" s="82" t="s">
        <v>25</v>
      </c>
      <c r="C14" s="81" t="s">
        <v>59</v>
      </c>
      <c r="D14" s="83" t="s">
        <v>28</v>
      </c>
      <c r="E14" s="83" t="s">
        <v>60</v>
      </c>
      <c r="F14" s="83" t="b">
        <v>1</v>
      </c>
      <c r="I14" s="53"/>
    </row>
    <row r="15" spans="1:13" x14ac:dyDescent="0.3">
      <c r="A15" s="69">
        <v>14</v>
      </c>
      <c r="B15" s="70" t="s">
        <v>30</v>
      </c>
      <c r="C15" s="71" t="s">
        <v>61</v>
      </c>
      <c r="D15" s="70" t="s">
        <v>62</v>
      </c>
      <c r="E15" s="70" t="s">
        <v>63</v>
      </c>
      <c r="F15" s="72" t="b">
        <v>0</v>
      </c>
    </row>
    <row r="16" spans="1:13" x14ac:dyDescent="0.3">
      <c r="A16" s="54">
        <v>15</v>
      </c>
      <c r="B16" s="55" t="s">
        <v>30</v>
      </c>
      <c r="C16" s="64" t="s">
        <v>64</v>
      </c>
      <c r="D16" s="55" t="s">
        <v>62</v>
      </c>
      <c r="E16" s="55" t="s">
        <v>65</v>
      </c>
      <c r="F16" s="56" t="b">
        <v>0</v>
      </c>
    </row>
    <row r="17" spans="1:9" x14ac:dyDescent="0.3">
      <c r="A17" s="74">
        <v>16</v>
      </c>
      <c r="B17" s="75" t="s">
        <v>30</v>
      </c>
      <c r="C17" s="76" t="s">
        <v>66</v>
      </c>
      <c r="D17" s="75" t="s">
        <v>62</v>
      </c>
      <c r="E17" s="75" t="s">
        <v>65</v>
      </c>
      <c r="F17" s="77" t="b">
        <v>0</v>
      </c>
      <c r="H17" s="209" t="s">
        <v>212</v>
      </c>
      <c r="I17" s="209" t="s">
        <v>213</v>
      </c>
    </row>
    <row r="18" spans="1:9" x14ac:dyDescent="0.3">
      <c r="A18" s="78">
        <v>17</v>
      </c>
      <c r="B18" s="79" t="s">
        <v>35</v>
      </c>
      <c r="C18" s="84" t="s">
        <v>67</v>
      </c>
      <c r="D18" s="79" t="s">
        <v>68</v>
      </c>
      <c r="E18" s="79" t="s">
        <v>69</v>
      </c>
      <c r="F18" s="80" t="b">
        <v>1</v>
      </c>
      <c r="H18" s="210" t="s">
        <v>12</v>
      </c>
      <c r="I18" s="211">
        <v>1</v>
      </c>
    </row>
    <row r="19" spans="1:9" x14ac:dyDescent="0.3">
      <c r="A19" s="81">
        <v>18</v>
      </c>
      <c r="B19" s="82" t="s">
        <v>35</v>
      </c>
      <c r="C19" s="85" t="s">
        <v>70</v>
      </c>
      <c r="D19" s="82" t="s">
        <v>68</v>
      </c>
      <c r="E19" s="82" t="s">
        <v>69</v>
      </c>
      <c r="F19" s="83" t="b">
        <v>1</v>
      </c>
      <c r="H19" s="210" t="s">
        <v>17</v>
      </c>
      <c r="I19" s="211">
        <v>2</v>
      </c>
    </row>
    <row r="20" spans="1:9" x14ac:dyDescent="0.3">
      <c r="A20" s="69">
        <v>19</v>
      </c>
      <c r="B20" s="70" t="s">
        <v>39</v>
      </c>
      <c r="C20" s="71" t="s">
        <v>71</v>
      </c>
      <c r="D20" s="70" t="s">
        <v>72</v>
      </c>
      <c r="E20" s="70" t="s">
        <v>73</v>
      </c>
      <c r="F20" s="72" t="b">
        <v>1</v>
      </c>
      <c r="H20" s="210" t="s">
        <v>23</v>
      </c>
      <c r="I20" s="211">
        <v>1</v>
      </c>
    </row>
    <row r="21" spans="1:9" x14ac:dyDescent="0.3">
      <c r="A21" s="74">
        <v>20</v>
      </c>
      <c r="B21" s="75" t="s">
        <v>39</v>
      </c>
      <c r="C21" s="76" t="s">
        <v>74</v>
      </c>
      <c r="D21" s="75" t="s">
        <v>75</v>
      </c>
      <c r="E21" s="75" t="s">
        <v>73</v>
      </c>
      <c r="F21" s="77" t="b">
        <v>1</v>
      </c>
      <c r="H21" s="210" t="s">
        <v>25</v>
      </c>
      <c r="I21" s="211">
        <v>9</v>
      </c>
    </row>
    <row r="22" spans="1:9" x14ac:dyDescent="0.3">
      <c r="A22" s="78">
        <v>21</v>
      </c>
      <c r="B22" s="79" t="s">
        <v>43</v>
      </c>
      <c r="C22" s="84" t="s">
        <v>76</v>
      </c>
      <c r="D22" s="79" t="s">
        <v>77</v>
      </c>
      <c r="E22" s="79" t="s">
        <v>78</v>
      </c>
      <c r="F22" s="80" t="b">
        <v>0</v>
      </c>
      <c r="H22" s="210" t="s">
        <v>30</v>
      </c>
      <c r="I22" s="211">
        <v>3</v>
      </c>
    </row>
    <row r="23" spans="1:9" x14ac:dyDescent="0.3">
      <c r="A23" s="81">
        <v>22</v>
      </c>
      <c r="B23" s="82" t="s">
        <v>43</v>
      </c>
      <c r="C23" s="85" t="s">
        <v>79</v>
      </c>
      <c r="D23" s="82" t="s">
        <v>80</v>
      </c>
      <c r="E23" s="82" t="s">
        <v>81</v>
      </c>
      <c r="F23" s="83" t="b">
        <v>1</v>
      </c>
      <c r="H23" s="210" t="s">
        <v>35</v>
      </c>
      <c r="I23" s="211">
        <v>2</v>
      </c>
    </row>
    <row r="24" spans="1:9" x14ac:dyDescent="0.3">
      <c r="A24" s="69">
        <v>23</v>
      </c>
      <c r="B24" s="72" t="s">
        <v>47</v>
      </c>
      <c r="C24" s="69" t="s">
        <v>82</v>
      </c>
      <c r="D24" s="72" t="s">
        <v>83</v>
      </c>
      <c r="E24" s="72" t="s">
        <v>84</v>
      </c>
      <c r="F24" s="72" t="b">
        <v>0</v>
      </c>
      <c r="H24" s="210" t="s">
        <v>39</v>
      </c>
      <c r="I24" s="211">
        <v>2</v>
      </c>
    </row>
    <row r="25" spans="1:9" x14ac:dyDescent="0.3">
      <c r="A25" s="54">
        <v>24</v>
      </c>
      <c r="B25" s="56" t="s">
        <v>47</v>
      </c>
      <c r="C25" s="54" t="s">
        <v>85</v>
      </c>
      <c r="D25" s="56" t="s">
        <v>83</v>
      </c>
      <c r="E25" s="56" t="s">
        <v>84</v>
      </c>
      <c r="F25" s="56" t="b">
        <v>0</v>
      </c>
      <c r="H25" s="210" t="s">
        <v>43</v>
      </c>
      <c r="I25" s="211">
        <v>2</v>
      </c>
    </row>
    <row r="26" spans="1:9" x14ac:dyDescent="0.3">
      <c r="A26" s="74">
        <v>25</v>
      </c>
      <c r="B26" s="77" t="s">
        <v>47</v>
      </c>
      <c r="C26" s="74" t="s">
        <v>86</v>
      </c>
      <c r="D26" s="77" t="s">
        <v>83</v>
      </c>
      <c r="E26" s="77" t="s">
        <v>84</v>
      </c>
      <c r="F26" s="77" t="b">
        <v>0</v>
      </c>
      <c r="H26" s="210" t="s">
        <v>47</v>
      </c>
      <c r="I26" s="211">
        <v>3</v>
      </c>
    </row>
    <row r="27" spans="1:9" x14ac:dyDescent="0.3">
      <c r="A27" s="78">
        <v>26</v>
      </c>
      <c r="B27" s="79" t="s">
        <v>51</v>
      </c>
      <c r="C27" s="84" t="s">
        <v>87</v>
      </c>
      <c r="D27" s="79" t="s">
        <v>88</v>
      </c>
      <c r="E27" s="79" t="s">
        <v>89</v>
      </c>
      <c r="F27" s="80" t="b">
        <v>0</v>
      </c>
      <c r="H27" s="210" t="s">
        <v>51</v>
      </c>
      <c r="I27" s="211">
        <v>2</v>
      </c>
    </row>
    <row r="28" spans="1:9" x14ac:dyDescent="0.3">
      <c r="A28" s="81">
        <v>27</v>
      </c>
      <c r="B28" s="82" t="s">
        <v>51</v>
      </c>
      <c r="C28" s="85" t="s">
        <v>90</v>
      </c>
      <c r="D28" s="82" t="s">
        <v>88</v>
      </c>
      <c r="E28" s="82" t="s">
        <v>89</v>
      </c>
      <c r="F28" s="83" t="b">
        <v>0</v>
      </c>
      <c r="H28" s="210" t="s">
        <v>55</v>
      </c>
      <c r="I28" s="211">
        <v>3</v>
      </c>
    </row>
    <row r="29" spans="1:9" x14ac:dyDescent="0.3">
      <c r="A29" s="69">
        <v>28</v>
      </c>
      <c r="B29" s="70" t="s">
        <v>55</v>
      </c>
      <c r="C29" s="71" t="s">
        <v>91</v>
      </c>
      <c r="D29" s="70" t="s">
        <v>92</v>
      </c>
      <c r="E29" s="70" t="s">
        <v>93</v>
      </c>
      <c r="F29" s="72" t="b">
        <v>0</v>
      </c>
      <c r="H29" s="212" t="s">
        <v>214</v>
      </c>
      <c r="I29" s="212">
        <f>SUM(I18:I28)</f>
        <v>30</v>
      </c>
    </row>
    <row r="30" spans="1:9" x14ac:dyDescent="0.3">
      <c r="A30" s="54">
        <v>29</v>
      </c>
      <c r="B30" s="55" t="s">
        <v>55</v>
      </c>
      <c r="C30" s="64" t="s">
        <v>94</v>
      </c>
      <c r="D30" s="55" t="s">
        <v>95</v>
      </c>
      <c r="E30" s="55" t="s">
        <v>96</v>
      </c>
      <c r="F30" s="56" t="b">
        <v>0</v>
      </c>
    </row>
    <row r="31" spans="1:9" x14ac:dyDescent="0.3">
      <c r="A31" s="60">
        <v>30</v>
      </c>
      <c r="B31" s="61" t="s">
        <v>55</v>
      </c>
      <c r="C31" s="65" t="s">
        <v>97</v>
      </c>
      <c r="D31" s="61" t="s">
        <v>98</v>
      </c>
      <c r="E31" s="61" t="s">
        <v>96</v>
      </c>
      <c r="F31" s="62" t="b">
        <v>0</v>
      </c>
    </row>
  </sheetData>
  <conditionalFormatting sqref="F1:F31">
    <cfRule type="containsText" dxfId="2" priority="1" operator="containsText" text="FALSE">
      <formula>NOT(ISERROR(SEARCH("FALSE",F1)))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C26D-AF97-4798-83B8-6ABF36AF857F}">
  <dimension ref="B1:J51"/>
  <sheetViews>
    <sheetView showGridLines="0" zoomScale="78" workbookViewId="0">
      <selection activeCell="F23" activeCellId="3" sqref="C6:D6 F6 C23:D24 F23:F24"/>
    </sheetView>
  </sheetViews>
  <sheetFormatPr defaultRowHeight="14.4" x14ac:dyDescent="0.3"/>
  <cols>
    <col min="2" max="2" width="22.109375" customWidth="1"/>
    <col min="3" max="3" width="23.88671875" bestFit="1" customWidth="1"/>
    <col min="4" max="4" width="19.109375" bestFit="1" customWidth="1"/>
    <col min="5" max="5" width="15.109375" bestFit="1" customWidth="1"/>
    <col min="6" max="6" width="17.33203125" bestFit="1" customWidth="1"/>
    <col min="7" max="7" width="17.33203125" customWidth="1"/>
    <col min="9" max="9" width="10.77734375" customWidth="1"/>
    <col min="10" max="10" width="13.33203125" customWidth="1"/>
  </cols>
  <sheetData>
    <row r="1" spans="2:7" x14ac:dyDescent="0.3">
      <c r="B1" s="186" t="s">
        <v>186</v>
      </c>
      <c r="C1" s="186" t="s">
        <v>104</v>
      </c>
      <c r="D1" s="186" t="s">
        <v>105</v>
      </c>
      <c r="E1" s="186" t="s">
        <v>188</v>
      </c>
      <c r="F1" s="186" t="s">
        <v>189</v>
      </c>
      <c r="G1" s="195" t="s">
        <v>210</v>
      </c>
    </row>
    <row r="2" spans="2:7" x14ac:dyDescent="0.3">
      <c r="B2" s="155" t="s">
        <v>191</v>
      </c>
      <c r="C2" s="155" t="s">
        <v>174</v>
      </c>
      <c r="D2" s="155" t="s">
        <v>195</v>
      </c>
      <c r="E2" s="155">
        <v>2.0371784999999999E-3</v>
      </c>
      <c r="F2" s="155">
        <f>ROUND(E2*60*60,0)*ComponentMaster!$O$2</f>
        <v>70</v>
      </c>
      <c r="G2" s="155">
        <v>1</v>
      </c>
    </row>
    <row r="3" spans="2:7" x14ac:dyDescent="0.3">
      <c r="B3" s="194" t="s">
        <v>191</v>
      </c>
      <c r="C3" s="194" t="s">
        <v>176</v>
      </c>
      <c r="D3" s="194" t="s">
        <v>195</v>
      </c>
      <c r="E3" s="194">
        <v>1.0185893E-3</v>
      </c>
      <c r="F3" s="194">
        <f>ROUND(E3*60*60,0)*ComponentMaster!$O$2</f>
        <v>40</v>
      </c>
      <c r="G3" s="194">
        <v>1</v>
      </c>
    </row>
    <row r="4" spans="2:7" x14ac:dyDescent="0.3">
      <c r="B4" s="145" t="s">
        <v>192</v>
      </c>
      <c r="C4" s="145" t="s">
        <v>178</v>
      </c>
      <c r="D4" s="145" t="s">
        <v>195</v>
      </c>
      <c r="E4" s="145">
        <v>2.0371784999999999E-3</v>
      </c>
      <c r="F4" s="145">
        <f>ROUND(E4*60*60,0)*ComponentMaster!$O$2</f>
        <v>70</v>
      </c>
      <c r="G4" s="145">
        <v>1</v>
      </c>
    </row>
    <row r="5" spans="2:7" x14ac:dyDescent="0.3">
      <c r="B5" s="193" t="s">
        <v>192</v>
      </c>
      <c r="C5" s="193" t="s">
        <v>179</v>
      </c>
      <c r="D5" s="193" t="s">
        <v>195</v>
      </c>
      <c r="E5" s="193">
        <v>1.0185893E-3</v>
      </c>
      <c r="F5" s="193">
        <f>ROUND(E5*60*60,0)*ComponentMaster!$O$2</f>
        <v>40</v>
      </c>
      <c r="G5" s="193">
        <v>1</v>
      </c>
    </row>
    <row r="6" spans="2:7" x14ac:dyDescent="0.3">
      <c r="B6" s="189" t="s">
        <v>193</v>
      </c>
      <c r="C6" s="189" t="s">
        <v>182</v>
      </c>
      <c r="D6" s="189" t="s">
        <v>196</v>
      </c>
      <c r="E6" s="189">
        <v>2.7398196800000003E-2</v>
      </c>
      <c r="F6" s="189">
        <f>ROUND(E6*60*60,0)*ComponentMaster!$O$2</f>
        <v>990</v>
      </c>
      <c r="G6" s="189">
        <v>5</v>
      </c>
    </row>
    <row r="7" spans="2:7" x14ac:dyDescent="0.3">
      <c r="B7" s="190" t="s">
        <v>194</v>
      </c>
      <c r="C7" s="166" t="s">
        <v>153</v>
      </c>
      <c r="D7" s="190" t="s">
        <v>197</v>
      </c>
      <c r="E7" s="190">
        <v>8.4190476999999996E-3</v>
      </c>
      <c r="F7" s="190">
        <f>ROUND(E7*60*60,0)*ComponentMaster!$O$2</f>
        <v>300</v>
      </c>
      <c r="G7" s="190">
        <v>3</v>
      </c>
    </row>
    <row r="8" spans="2:7" x14ac:dyDescent="0.3">
      <c r="B8" s="191" t="s">
        <v>194</v>
      </c>
      <c r="C8" s="162" t="s">
        <v>154</v>
      </c>
      <c r="D8" s="191" t="s">
        <v>197</v>
      </c>
      <c r="E8" s="191">
        <v>8.4190476999999996E-3</v>
      </c>
      <c r="F8" s="191">
        <f>ROUND(E8*60*60,0)*ComponentMaster!$O$2</f>
        <v>300</v>
      </c>
      <c r="G8" s="191">
        <v>3</v>
      </c>
    </row>
    <row r="9" spans="2:7" x14ac:dyDescent="0.3">
      <c r="B9" s="191" t="s">
        <v>194</v>
      </c>
      <c r="C9" s="162" t="s">
        <v>155</v>
      </c>
      <c r="D9" s="191" t="s">
        <v>198</v>
      </c>
      <c r="E9" s="191">
        <v>1.8977646000000001E-3</v>
      </c>
      <c r="F9" s="191">
        <f>ROUND(E9*60*60,0)*ComponentMaster!$O$2</f>
        <v>70</v>
      </c>
      <c r="G9" s="191">
        <v>2</v>
      </c>
    </row>
    <row r="10" spans="2:7" x14ac:dyDescent="0.3">
      <c r="B10" s="191" t="s">
        <v>194</v>
      </c>
      <c r="C10" s="162" t="s">
        <v>156</v>
      </c>
      <c r="D10" s="191" t="s">
        <v>198</v>
      </c>
      <c r="E10" s="191">
        <v>1.8977646000000001E-3</v>
      </c>
      <c r="F10" s="191">
        <f>ROUND(E10*60*60,0)*ComponentMaster!$O$2</f>
        <v>70</v>
      </c>
      <c r="G10" s="191">
        <v>2</v>
      </c>
    </row>
    <row r="11" spans="2:7" x14ac:dyDescent="0.3">
      <c r="B11" s="191" t="s">
        <v>194</v>
      </c>
      <c r="C11" s="162" t="s">
        <v>157</v>
      </c>
      <c r="D11" s="191" t="s">
        <v>199</v>
      </c>
      <c r="E11" s="191">
        <v>1.95464651E-2</v>
      </c>
      <c r="F11" s="191">
        <f>ROUND(E11*60*60,0)*ComponentMaster!$O$2</f>
        <v>700</v>
      </c>
      <c r="G11" s="191">
        <v>6</v>
      </c>
    </row>
    <row r="12" spans="2:7" x14ac:dyDescent="0.3">
      <c r="B12" s="191" t="s">
        <v>194</v>
      </c>
      <c r="C12" s="162" t="s">
        <v>158</v>
      </c>
      <c r="D12" s="191" t="s">
        <v>199</v>
      </c>
      <c r="E12" s="191">
        <v>1.95464651E-2</v>
      </c>
      <c r="F12" s="191">
        <f>ROUND(E12*60*60,0)*ComponentMaster!$O$2</f>
        <v>700</v>
      </c>
      <c r="G12" s="191">
        <v>6</v>
      </c>
    </row>
    <row r="13" spans="2:7" x14ac:dyDescent="0.3">
      <c r="B13" s="191" t="s">
        <v>194</v>
      </c>
      <c r="C13" s="162" t="s">
        <v>159</v>
      </c>
      <c r="D13" s="191" t="s">
        <v>200</v>
      </c>
      <c r="E13" s="191">
        <v>8.1992673999999998E-3</v>
      </c>
      <c r="F13" s="191">
        <f>ROUND(E13*60*60,0)*ComponentMaster!$O$2</f>
        <v>300</v>
      </c>
      <c r="G13" s="191">
        <v>3</v>
      </c>
    </row>
    <row r="14" spans="2:7" x14ac:dyDescent="0.3">
      <c r="B14" s="191" t="s">
        <v>194</v>
      </c>
      <c r="C14" s="162" t="s">
        <v>160</v>
      </c>
      <c r="D14" s="191" t="s">
        <v>200</v>
      </c>
      <c r="E14" s="191">
        <v>8.1260255E-3</v>
      </c>
      <c r="F14" s="191">
        <f>ROUND(E14*60*60,0)*ComponentMaster!$O$2</f>
        <v>290</v>
      </c>
      <c r="G14" s="191">
        <v>3</v>
      </c>
    </row>
    <row r="15" spans="2:7" x14ac:dyDescent="0.3">
      <c r="B15" s="191" t="s">
        <v>194</v>
      </c>
      <c r="C15" s="162" t="s">
        <v>161</v>
      </c>
      <c r="D15" s="191" t="s">
        <v>201</v>
      </c>
      <c r="E15" s="191">
        <v>4.4444444000000007E-3</v>
      </c>
      <c r="F15" s="191">
        <f>ROUND(E15*60*60,0)*ComponentMaster!$O$2</f>
        <v>160</v>
      </c>
      <c r="G15" s="191">
        <v>2</v>
      </c>
    </row>
    <row r="16" spans="2:7" x14ac:dyDescent="0.3">
      <c r="B16" s="191" t="s">
        <v>194</v>
      </c>
      <c r="C16" s="162" t="s">
        <v>162</v>
      </c>
      <c r="D16" s="191" t="s">
        <v>200</v>
      </c>
      <c r="E16" s="191">
        <v>4.1819548300000002E-2</v>
      </c>
      <c r="F16" s="191">
        <f>ROUND(E16*60*60,0)*ComponentMaster!$O$2</f>
        <v>1510</v>
      </c>
      <c r="G16" s="191">
        <v>7</v>
      </c>
    </row>
    <row r="17" spans="2:7" x14ac:dyDescent="0.3">
      <c r="B17" s="191" t="s">
        <v>194</v>
      </c>
      <c r="C17" s="162" t="s">
        <v>163</v>
      </c>
      <c r="D17" s="191" t="s">
        <v>202</v>
      </c>
      <c r="E17" s="191">
        <v>8.6593587999999992E-3</v>
      </c>
      <c r="F17" s="191">
        <f>ROUND(E17*60*60,0)*ComponentMaster!$O$2</f>
        <v>310</v>
      </c>
      <c r="G17" s="191">
        <v>3</v>
      </c>
    </row>
    <row r="18" spans="2:7" x14ac:dyDescent="0.3">
      <c r="B18" s="191" t="s">
        <v>194</v>
      </c>
      <c r="C18" s="162" t="s">
        <v>164</v>
      </c>
      <c r="D18" s="191" t="s">
        <v>202</v>
      </c>
      <c r="E18" s="191">
        <v>8.6593587999999992E-3</v>
      </c>
      <c r="F18" s="191">
        <f>ROUND(E18*60*60,0)*ComponentMaster!$O$2</f>
        <v>310</v>
      </c>
      <c r="G18" s="191">
        <v>3</v>
      </c>
    </row>
    <row r="19" spans="2:7" x14ac:dyDescent="0.3">
      <c r="B19" s="191" t="s">
        <v>194</v>
      </c>
      <c r="C19" s="162" t="s">
        <v>165</v>
      </c>
      <c r="D19" s="191" t="s">
        <v>203</v>
      </c>
      <c r="E19" s="191">
        <v>1.5978305000000001E-3</v>
      </c>
      <c r="F19" s="191">
        <f>ROUND(E19*60*60,0)*ComponentMaster!$O$2</f>
        <v>60</v>
      </c>
      <c r="G19" s="191">
        <v>2</v>
      </c>
    </row>
    <row r="20" spans="2:7" x14ac:dyDescent="0.3">
      <c r="B20" s="191" t="s">
        <v>194</v>
      </c>
      <c r="C20" s="162" t="s">
        <v>166</v>
      </c>
      <c r="D20" s="191" t="s">
        <v>203</v>
      </c>
      <c r="E20" s="191">
        <v>3.1436385800000001E-2</v>
      </c>
      <c r="F20" s="191">
        <f>ROUND(E20*60*60,0)*ComponentMaster!$O$2</f>
        <v>1130</v>
      </c>
      <c r="G20" s="191">
        <v>6</v>
      </c>
    </row>
    <row r="21" spans="2:7" x14ac:dyDescent="0.3">
      <c r="B21" s="191" t="s">
        <v>194</v>
      </c>
      <c r="C21" s="162" t="s">
        <v>167</v>
      </c>
      <c r="D21" s="191" t="s">
        <v>204</v>
      </c>
      <c r="E21" s="191">
        <v>2.2358973999999998E-3</v>
      </c>
      <c r="F21" s="191">
        <f>ROUND(E21*60*60,0)*ComponentMaster!$O$2</f>
        <v>80</v>
      </c>
      <c r="G21" s="191">
        <v>3</v>
      </c>
    </row>
    <row r="22" spans="2:7" x14ac:dyDescent="0.3">
      <c r="B22" s="191" t="s">
        <v>194</v>
      </c>
      <c r="C22" s="162" t="s">
        <v>169</v>
      </c>
      <c r="D22" s="191" t="s">
        <v>204</v>
      </c>
      <c r="E22" s="191">
        <v>2.2358973999999998E-3</v>
      </c>
      <c r="F22" s="191">
        <f>ROUND(E22*60*60,0)*ComponentMaster!$O$2</f>
        <v>80</v>
      </c>
      <c r="G22" s="191">
        <v>3</v>
      </c>
    </row>
    <row r="23" spans="2:7" x14ac:dyDescent="0.3">
      <c r="B23" s="191" t="s">
        <v>194</v>
      </c>
      <c r="C23" s="162" t="s">
        <v>170</v>
      </c>
      <c r="D23" s="191" t="s">
        <v>196</v>
      </c>
      <c r="E23" s="191">
        <v>1.8363218599999998E-2</v>
      </c>
      <c r="F23" s="191">
        <f>ROUND(E23*60*60,0)*ComponentMaster!$O$2</f>
        <v>660</v>
      </c>
      <c r="G23" s="191">
        <v>7</v>
      </c>
    </row>
    <row r="24" spans="2:7" x14ac:dyDescent="0.3">
      <c r="B24" s="192" t="s">
        <v>194</v>
      </c>
      <c r="C24" s="164" t="s">
        <v>168</v>
      </c>
      <c r="D24" s="192" t="s">
        <v>196</v>
      </c>
      <c r="E24" s="192">
        <v>1.8363218599999998E-2</v>
      </c>
      <c r="F24" s="192">
        <f>ROUND(E24*60*60,0)*ComponentMaster!$O$2</f>
        <v>660</v>
      </c>
      <c r="G24" s="192">
        <v>7</v>
      </c>
    </row>
    <row r="28" spans="2:7" x14ac:dyDescent="0.3">
      <c r="B28" s="213" t="s">
        <v>186</v>
      </c>
      <c r="C28" s="213" t="s">
        <v>104</v>
      </c>
      <c r="D28" s="213" t="s">
        <v>105</v>
      </c>
    </row>
    <row r="29" spans="2:7" x14ac:dyDescent="0.3">
      <c r="B29" s="255" t="s">
        <v>191</v>
      </c>
      <c r="C29" s="214" t="s">
        <v>174</v>
      </c>
      <c r="D29" s="214" t="s">
        <v>195</v>
      </c>
    </row>
    <row r="30" spans="2:7" x14ac:dyDescent="0.3">
      <c r="B30" s="256"/>
      <c r="C30" s="215" t="s">
        <v>176</v>
      </c>
      <c r="D30" s="215" t="s">
        <v>195</v>
      </c>
    </row>
    <row r="31" spans="2:7" x14ac:dyDescent="0.3">
      <c r="B31" s="252" t="s">
        <v>192</v>
      </c>
      <c r="C31" s="217" t="s">
        <v>178</v>
      </c>
      <c r="D31" s="217" t="s">
        <v>195</v>
      </c>
    </row>
    <row r="32" spans="2:7" x14ac:dyDescent="0.3">
      <c r="B32" s="254"/>
      <c r="C32" s="218" t="s">
        <v>179</v>
      </c>
      <c r="D32" s="218" t="s">
        <v>195</v>
      </c>
    </row>
    <row r="33" spans="2:10" x14ac:dyDescent="0.3">
      <c r="B33" s="223" t="s">
        <v>193</v>
      </c>
      <c r="C33" s="216" t="s">
        <v>182</v>
      </c>
      <c r="D33" s="216" t="s">
        <v>196</v>
      </c>
    </row>
    <row r="34" spans="2:10" x14ac:dyDescent="0.3">
      <c r="B34" s="252" t="s">
        <v>194</v>
      </c>
      <c r="C34" s="219" t="s">
        <v>153</v>
      </c>
      <c r="D34" s="217" t="s">
        <v>197</v>
      </c>
    </row>
    <row r="35" spans="2:10" x14ac:dyDescent="0.3">
      <c r="B35" s="253"/>
      <c r="C35" s="221" t="s">
        <v>154</v>
      </c>
      <c r="D35" s="220" t="s">
        <v>197</v>
      </c>
    </row>
    <row r="36" spans="2:10" x14ac:dyDescent="0.3">
      <c r="B36" s="253"/>
      <c r="C36" s="221" t="s">
        <v>155</v>
      </c>
      <c r="D36" s="220" t="s">
        <v>198</v>
      </c>
    </row>
    <row r="37" spans="2:10" x14ac:dyDescent="0.3">
      <c r="B37" s="253"/>
      <c r="C37" s="221" t="s">
        <v>156</v>
      </c>
      <c r="D37" s="220" t="s">
        <v>198</v>
      </c>
    </row>
    <row r="38" spans="2:10" x14ac:dyDescent="0.3">
      <c r="B38" s="253"/>
      <c r="C38" s="221" t="s">
        <v>157</v>
      </c>
      <c r="D38" s="220" t="s">
        <v>199</v>
      </c>
    </row>
    <row r="39" spans="2:10" x14ac:dyDescent="0.3">
      <c r="B39" s="253"/>
      <c r="C39" s="221" t="s">
        <v>158</v>
      </c>
      <c r="D39" s="220" t="s">
        <v>199</v>
      </c>
    </row>
    <row r="40" spans="2:10" x14ac:dyDescent="0.3">
      <c r="B40" s="253"/>
      <c r="C40" s="221" t="s">
        <v>159</v>
      </c>
      <c r="D40" s="220" t="s">
        <v>200</v>
      </c>
    </row>
    <row r="41" spans="2:10" x14ac:dyDescent="0.3">
      <c r="B41" s="253"/>
      <c r="C41" s="221" t="s">
        <v>160</v>
      </c>
      <c r="D41" s="220" t="s">
        <v>200</v>
      </c>
    </row>
    <row r="42" spans="2:10" x14ac:dyDescent="0.3">
      <c r="B42" s="253"/>
      <c r="C42" s="221" t="s">
        <v>161</v>
      </c>
      <c r="D42" s="220" t="s">
        <v>201</v>
      </c>
    </row>
    <row r="43" spans="2:10" x14ac:dyDescent="0.3">
      <c r="B43" s="253"/>
      <c r="C43" s="221" t="s">
        <v>162</v>
      </c>
      <c r="D43" s="220" t="s">
        <v>200</v>
      </c>
    </row>
    <row r="44" spans="2:10" x14ac:dyDescent="0.3">
      <c r="B44" s="253"/>
      <c r="C44" s="221" t="s">
        <v>163</v>
      </c>
      <c r="D44" s="220" t="s">
        <v>202</v>
      </c>
    </row>
    <row r="45" spans="2:10" x14ac:dyDescent="0.3">
      <c r="B45" s="253"/>
      <c r="C45" s="221" t="s">
        <v>164</v>
      </c>
      <c r="D45" s="220" t="s">
        <v>202</v>
      </c>
      <c r="I45" s="196"/>
      <c r="J45" s="196"/>
    </row>
    <row r="46" spans="2:10" x14ac:dyDescent="0.3">
      <c r="B46" s="253"/>
      <c r="C46" s="221" t="s">
        <v>165</v>
      </c>
      <c r="D46" s="220" t="s">
        <v>203</v>
      </c>
    </row>
    <row r="47" spans="2:10" x14ac:dyDescent="0.3">
      <c r="B47" s="253"/>
      <c r="C47" s="221" t="s">
        <v>166</v>
      </c>
      <c r="D47" s="220" t="s">
        <v>203</v>
      </c>
    </row>
    <row r="48" spans="2:10" x14ac:dyDescent="0.3">
      <c r="B48" s="253"/>
      <c r="C48" s="221" t="s">
        <v>167</v>
      </c>
      <c r="D48" s="220" t="s">
        <v>204</v>
      </c>
    </row>
    <row r="49" spans="2:4" x14ac:dyDescent="0.3">
      <c r="B49" s="253"/>
      <c r="C49" s="221" t="s">
        <v>169</v>
      </c>
      <c r="D49" s="220" t="s">
        <v>204</v>
      </c>
    </row>
    <row r="50" spans="2:4" x14ac:dyDescent="0.3">
      <c r="B50" s="253"/>
      <c r="C50" s="221" t="s">
        <v>170</v>
      </c>
      <c r="D50" s="220" t="s">
        <v>196</v>
      </c>
    </row>
    <row r="51" spans="2:4" x14ac:dyDescent="0.3">
      <c r="B51" s="254"/>
      <c r="C51" s="222" t="s">
        <v>168</v>
      </c>
      <c r="D51" s="218" t="s">
        <v>196</v>
      </c>
    </row>
  </sheetData>
  <mergeCells count="3">
    <mergeCell ref="B34:B51"/>
    <mergeCell ref="B31:B32"/>
    <mergeCell ref="B29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3C2B-EB2A-4B5B-9A38-8DCE83FFCF73}">
  <dimension ref="A1:H224"/>
  <sheetViews>
    <sheetView tabSelected="1" topLeftCell="A201" workbookViewId="0">
      <selection activeCell="B223" sqref="B223"/>
    </sheetView>
  </sheetViews>
  <sheetFormatPr defaultRowHeight="14.4" x14ac:dyDescent="0.3"/>
  <cols>
    <col min="2" max="2" width="21" bestFit="1" customWidth="1"/>
    <col min="3" max="3" width="17.33203125" bestFit="1" customWidth="1"/>
    <col min="4" max="4" width="8.33203125" bestFit="1" customWidth="1"/>
    <col min="5" max="5" width="15" bestFit="1" customWidth="1"/>
    <col min="6" max="6" width="13.6640625" bestFit="1" customWidth="1"/>
    <col min="7" max="7" width="13.77734375" bestFit="1" customWidth="1"/>
  </cols>
  <sheetData>
    <row r="1" spans="1:7" x14ac:dyDescent="0.3">
      <c r="A1" s="195" t="s">
        <v>187</v>
      </c>
      <c r="B1" s="195" t="s">
        <v>104</v>
      </c>
      <c r="C1" s="195" t="s">
        <v>105</v>
      </c>
      <c r="D1" s="195" t="s">
        <v>205</v>
      </c>
      <c r="E1" s="195" t="s">
        <v>206</v>
      </c>
      <c r="F1" s="195" t="s">
        <v>210</v>
      </c>
      <c r="G1" s="195" t="s">
        <v>211</v>
      </c>
    </row>
    <row r="2" spans="1:7" x14ac:dyDescent="0.3">
      <c r="A2" s="197" t="s">
        <v>216</v>
      </c>
      <c r="B2" s="199" t="s">
        <v>182</v>
      </c>
      <c r="C2" s="199" t="s">
        <v>196</v>
      </c>
      <c r="D2" s="199">
        <f>_xlfn.XLOOKUP(B2,ComponentDuration!$C$2:$C$24,ComponentDuration!$F$2:$F$24)</f>
        <v>990</v>
      </c>
      <c r="E2" s="199">
        <v>140</v>
      </c>
      <c r="F2" s="199">
        <v>5</v>
      </c>
      <c r="G2" s="199">
        <v>1500</v>
      </c>
    </row>
    <row r="3" spans="1:7" x14ac:dyDescent="0.3">
      <c r="A3" s="197" t="s">
        <v>216</v>
      </c>
      <c r="B3" s="198" t="s">
        <v>165</v>
      </c>
      <c r="C3" s="199" t="s">
        <v>203</v>
      </c>
      <c r="D3" s="199">
        <f>_xlfn.XLOOKUP(B3,ComponentDuration!$C$2:$C$24,ComponentDuration!$F$2:$F$24)</f>
        <v>60</v>
      </c>
      <c r="E3" s="199">
        <v>100</v>
      </c>
      <c r="F3" s="199">
        <v>2</v>
      </c>
      <c r="G3" s="199">
        <v>400</v>
      </c>
    </row>
    <row r="4" spans="1:7" x14ac:dyDescent="0.3">
      <c r="A4" s="197" t="s">
        <v>216</v>
      </c>
      <c r="B4" s="198" t="s">
        <v>166</v>
      </c>
      <c r="C4" s="199" t="s">
        <v>203</v>
      </c>
      <c r="D4" s="199">
        <f>_xlfn.XLOOKUP(B4,ComponentDuration!$C$2:$C$24,ComponentDuration!$F$2:$F$24)</f>
        <v>1130</v>
      </c>
      <c r="E4" s="199">
        <v>130</v>
      </c>
      <c r="F4" s="199">
        <v>6</v>
      </c>
      <c r="G4" s="199">
        <v>840</v>
      </c>
    </row>
    <row r="5" spans="1:7" x14ac:dyDescent="0.3">
      <c r="A5" s="202">
        <v>2</v>
      </c>
      <c r="B5" s="201" t="s">
        <v>155</v>
      </c>
      <c r="C5" s="202" t="s">
        <v>198</v>
      </c>
      <c r="D5" s="202">
        <f>_xlfn.XLOOKUP(B5,ComponentDuration!$C$2:$C$24,ComponentDuration!$F$2:$F$24)</f>
        <v>70</v>
      </c>
      <c r="E5" s="202">
        <v>90</v>
      </c>
      <c r="F5" s="202">
        <f>_xlfn.XLOOKUP(B5,ComponentDuration!$C$2:$C$24,ComponentDuration!$G$2:$G$24)</f>
        <v>2</v>
      </c>
      <c r="G5" s="202">
        <f t="shared" ref="G5:G67" si="0">E5*F5</f>
        <v>180</v>
      </c>
    </row>
    <row r="6" spans="1:7" x14ac:dyDescent="0.3">
      <c r="A6" s="202">
        <v>2</v>
      </c>
      <c r="B6" s="201" t="s">
        <v>156</v>
      </c>
      <c r="C6" s="202" t="s">
        <v>198</v>
      </c>
      <c r="D6" s="202">
        <f>_xlfn.XLOOKUP(B6,ComponentDuration!$C$2:$C$24,ComponentDuration!$F$2:$F$24)</f>
        <v>70</v>
      </c>
      <c r="E6" s="202">
        <v>90</v>
      </c>
      <c r="F6" s="202">
        <f>_xlfn.XLOOKUP(B6,ComponentDuration!$C$2:$C$24,ComponentDuration!$G$2:$G$24)</f>
        <v>2</v>
      </c>
      <c r="G6" s="202">
        <f t="shared" si="0"/>
        <v>180</v>
      </c>
    </row>
    <row r="7" spans="1:7" x14ac:dyDescent="0.3">
      <c r="A7" s="202">
        <v>2</v>
      </c>
      <c r="B7" s="201" t="s">
        <v>157</v>
      </c>
      <c r="C7" s="202" t="s">
        <v>199</v>
      </c>
      <c r="D7" s="202">
        <f>_xlfn.XLOOKUP(B7,ComponentDuration!$C$2:$C$24,ComponentDuration!$F$2:$F$24)</f>
        <v>700</v>
      </c>
      <c r="E7" s="202">
        <v>105</v>
      </c>
      <c r="F7" s="202">
        <f>_xlfn.XLOOKUP(B7,ComponentDuration!$C$2:$C$24,ComponentDuration!$G$2:$G$24)</f>
        <v>6</v>
      </c>
      <c r="G7" s="202">
        <f t="shared" si="0"/>
        <v>630</v>
      </c>
    </row>
    <row r="8" spans="1:7" x14ac:dyDescent="0.3">
      <c r="A8" s="202">
        <v>2</v>
      </c>
      <c r="B8" s="201" t="s">
        <v>158</v>
      </c>
      <c r="C8" s="202" t="s">
        <v>199</v>
      </c>
      <c r="D8" s="202">
        <f>_xlfn.XLOOKUP(B8,ComponentDuration!$C$2:$C$24,ComponentDuration!$F$2:$F$24)</f>
        <v>700</v>
      </c>
      <c r="E8" s="202">
        <v>105</v>
      </c>
      <c r="F8" s="202">
        <f>_xlfn.XLOOKUP(B8,ComponentDuration!$C$2:$C$24,ComponentDuration!$G$2:$G$24)</f>
        <v>6</v>
      </c>
      <c r="G8" s="202">
        <f t="shared" si="0"/>
        <v>630</v>
      </c>
    </row>
    <row r="9" spans="1:7" x14ac:dyDescent="0.3">
      <c r="A9" s="199">
        <v>3</v>
      </c>
      <c r="B9" s="198" t="s">
        <v>159</v>
      </c>
      <c r="C9" s="199" t="s">
        <v>200</v>
      </c>
      <c r="D9" s="199">
        <f>_xlfn.XLOOKUP(B9,ComponentDuration!$C$2:$C$24,ComponentDuration!$F$2:$F$24)</f>
        <v>300</v>
      </c>
      <c r="E9" s="199">
        <v>90</v>
      </c>
      <c r="F9" s="199">
        <f>_xlfn.XLOOKUP(B9,ComponentDuration!$C$2:$C$24,ComponentDuration!$G$2:$G$24)</f>
        <v>3</v>
      </c>
      <c r="G9" s="199">
        <f t="shared" si="0"/>
        <v>270</v>
      </c>
    </row>
    <row r="10" spans="1:7" x14ac:dyDescent="0.3">
      <c r="A10" s="199">
        <v>3</v>
      </c>
      <c r="B10" s="198" t="s">
        <v>160</v>
      </c>
      <c r="C10" s="199" t="s">
        <v>200</v>
      </c>
      <c r="D10" s="199">
        <f>_xlfn.XLOOKUP(B10,ComponentDuration!$C$2:$C$24,ComponentDuration!$F$2:$F$24)</f>
        <v>290</v>
      </c>
      <c r="E10" s="199">
        <v>90</v>
      </c>
      <c r="F10" s="199">
        <f>_xlfn.XLOOKUP(B10,ComponentDuration!$C$2:$C$24,ComponentDuration!$G$2:$G$24)</f>
        <v>3</v>
      </c>
      <c r="G10" s="199">
        <f t="shared" si="0"/>
        <v>270</v>
      </c>
    </row>
    <row r="11" spans="1:7" x14ac:dyDescent="0.3">
      <c r="A11" s="199">
        <v>3</v>
      </c>
      <c r="B11" s="198" t="s">
        <v>162</v>
      </c>
      <c r="C11" s="199" t="s">
        <v>200</v>
      </c>
      <c r="D11" s="199">
        <f>_xlfn.XLOOKUP(B11,ComponentDuration!$C$2:$C$24,ComponentDuration!$F$2:$F$24)</f>
        <v>1510</v>
      </c>
      <c r="E11" s="199">
        <v>150</v>
      </c>
      <c r="F11" s="199">
        <f>_xlfn.XLOOKUP(B11,ComponentDuration!$C$2:$C$24,ComponentDuration!$G$2:$G$24)</f>
        <v>7</v>
      </c>
      <c r="G11" s="199">
        <f t="shared" si="0"/>
        <v>1050</v>
      </c>
    </row>
    <row r="12" spans="1:7" x14ac:dyDescent="0.3">
      <c r="A12" s="202">
        <v>4</v>
      </c>
      <c r="B12" s="204" t="s">
        <v>153</v>
      </c>
      <c r="C12" s="203" t="s">
        <v>197</v>
      </c>
      <c r="D12" s="203">
        <f>_xlfn.XLOOKUP(B12,ComponentDuration!$C$2:$C$24,ComponentDuration!$F$2:$F$24)</f>
        <v>300</v>
      </c>
      <c r="E12" s="202">
        <v>265</v>
      </c>
      <c r="F12" s="203">
        <f>_xlfn.XLOOKUP(B12,ComponentDuration!$C$2:$C$24,ComponentDuration!$G$2:$G$24)</f>
        <v>3</v>
      </c>
      <c r="G12" s="203">
        <f t="shared" si="0"/>
        <v>795</v>
      </c>
    </row>
    <row r="13" spans="1:7" x14ac:dyDescent="0.3">
      <c r="A13" s="202">
        <v>4</v>
      </c>
      <c r="B13" s="201" t="s">
        <v>154</v>
      </c>
      <c r="C13" s="202" t="s">
        <v>197</v>
      </c>
      <c r="D13" s="202">
        <f>_xlfn.XLOOKUP(B13,ComponentDuration!$C$2:$C$24,ComponentDuration!$F$2:$F$24)</f>
        <v>300</v>
      </c>
      <c r="E13" s="202">
        <v>265</v>
      </c>
      <c r="F13" s="202">
        <f>_xlfn.XLOOKUP(B13,ComponentDuration!$C$2:$C$24,ComponentDuration!$G$2:$G$24)</f>
        <v>3</v>
      </c>
      <c r="G13" s="202">
        <f t="shared" si="0"/>
        <v>795</v>
      </c>
    </row>
    <row r="14" spans="1:7" x14ac:dyDescent="0.3">
      <c r="A14" s="202">
        <v>4</v>
      </c>
      <c r="B14" s="201" t="s">
        <v>163</v>
      </c>
      <c r="C14" s="202" t="s">
        <v>202</v>
      </c>
      <c r="D14" s="202">
        <f>_xlfn.XLOOKUP(B14,ComponentDuration!$C$2:$C$24,ComponentDuration!$F$2:$F$24)</f>
        <v>310</v>
      </c>
      <c r="E14" s="202">
        <v>265</v>
      </c>
      <c r="F14" s="202">
        <f>_xlfn.XLOOKUP(B14,ComponentDuration!$C$2:$C$24,ComponentDuration!$G$2:$G$24)</f>
        <v>3</v>
      </c>
      <c r="G14" s="202">
        <f t="shared" si="0"/>
        <v>795</v>
      </c>
    </row>
    <row r="15" spans="1:7" x14ac:dyDescent="0.3">
      <c r="A15" s="202">
        <v>4</v>
      </c>
      <c r="B15" s="201" t="s">
        <v>164</v>
      </c>
      <c r="C15" s="202" t="s">
        <v>202</v>
      </c>
      <c r="D15" s="202">
        <f>_xlfn.XLOOKUP(B15,ComponentDuration!$C$2:$C$24,ComponentDuration!$F$2:$F$24)</f>
        <v>310</v>
      </c>
      <c r="E15" s="202">
        <v>265</v>
      </c>
      <c r="F15" s="202">
        <f>_xlfn.XLOOKUP(B15,ComponentDuration!$C$2:$C$24,ComponentDuration!$G$2:$G$24)</f>
        <v>3</v>
      </c>
      <c r="G15" s="202">
        <f t="shared" si="0"/>
        <v>795</v>
      </c>
    </row>
    <row r="16" spans="1:7" x14ac:dyDescent="0.3">
      <c r="A16" s="199">
        <v>5</v>
      </c>
      <c r="B16" s="198" t="s">
        <v>165</v>
      </c>
      <c r="C16" s="199" t="s">
        <v>203</v>
      </c>
      <c r="D16" s="199">
        <f>_xlfn.XLOOKUP(B16,ComponentDuration!$C$2:$C$24,ComponentDuration!$F$2:$F$24)</f>
        <v>60</v>
      </c>
      <c r="E16" s="199">
        <v>90</v>
      </c>
      <c r="F16" s="199">
        <f>_xlfn.XLOOKUP(B16,ComponentDuration!$C$2:$C$24,ComponentDuration!$G$2:$G$24)</f>
        <v>2</v>
      </c>
      <c r="G16" s="199">
        <f t="shared" si="0"/>
        <v>180</v>
      </c>
    </row>
    <row r="17" spans="1:7" x14ac:dyDescent="0.3">
      <c r="A17" s="199">
        <v>5</v>
      </c>
      <c r="B17" s="198" t="s">
        <v>166</v>
      </c>
      <c r="C17" s="199" t="s">
        <v>203</v>
      </c>
      <c r="D17" s="199">
        <f>_xlfn.XLOOKUP(B17,ComponentDuration!$C$2:$C$24,ComponentDuration!$F$2:$F$24)</f>
        <v>1130</v>
      </c>
      <c r="E17" s="199">
        <v>130</v>
      </c>
      <c r="F17" s="199">
        <f>_xlfn.XLOOKUP(B17,ComponentDuration!$C$2:$C$24,ComponentDuration!$G$2:$G$24)</f>
        <v>6</v>
      </c>
      <c r="G17" s="199">
        <f t="shared" si="0"/>
        <v>780</v>
      </c>
    </row>
    <row r="18" spans="1:7" x14ac:dyDescent="0.3">
      <c r="A18" s="202">
        <v>6</v>
      </c>
      <c r="B18" s="201" t="s">
        <v>153</v>
      </c>
      <c r="C18" s="202" t="s">
        <v>197</v>
      </c>
      <c r="D18" s="202">
        <f>_xlfn.XLOOKUP(B18,ComponentDuration!$C$2:$C$24,ComponentDuration!$F$2:$F$24)</f>
        <v>300</v>
      </c>
      <c r="E18" s="202">
        <v>100</v>
      </c>
      <c r="F18" s="202">
        <f>_xlfn.XLOOKUP(B18,ComponentDuration!$C$2:$C$24,ComponentDuration!$G$2:$G$24)</f>
        <v>3</v>
      </c>
      <c r="G18" s="202">
        <f t="shared" si="0"/>
        <v>300</v>
      </c>
    </row>
    <row r="19" spans="1:7" x14ac:dyDescent="0.3">
      <c r="A19" s="202">
        <v>6</v>
      </c>
      <c r="B19" s="201" t="s">
        <v>154</v>
      </c>
      <c r="C19" s="202" t="s">
        <v>197</v>
      </c>
      <c r="D19" s="202">
        <f>_xlfn.XLOOKUP(B19,ComponentDuration!$C$2:$C$24,ComponentDuration!$F$2:$F$24)</f>
        <v>300</v>
      </c>
      <c r="E19" s="202">
        <v>100</v>
      </c>
      <c r="F19" s="202">
        <f>_xlfn.XLOOKUP(B19,ComponentDuration!$C$2:$C$24,ComponentDuration!$G$2:$G$24)</f>
        <v>3</v>
      </c>
      <c r="G19" s="202">
        <f t="shared" si="0"/>
        <v>300</v>
      </c>
    </row>
    <row r="20" spans="1:7" x14ac:dyDescent="0.3">
      <c r="A20" s="202">
        <v>6</v>
      </c>
      <c r="B20" s="201" t="s">
        <v>170</v>
      </c>
      <c r="C20" s="202" t="s">
        <v>196</v>
      </c>
      <c r="D20" s="202">
        <f>_xlfn.XLOOKUP(B20,ComponentDuration!$C$2:$C$24,ComponentDuration!$F$2:$F$24)</f>
        <v>660</v>
      </c>
      <c r="E20" s="202">
        <v>170</v>
      </c>
      <c r="F20" s="202">
        <f>_xlfn.XLOOKUP(B20,ComponentDuration!$C$2:$C$24,ComponentDuration!$G$2:$G$24)</f>
        <v>7</v>
      </c>
      <c r="G20" s="202">
        <f t="shared" si="0"/>
        <v>1190</v>
      </c>
    </row>
    <row r="21" spans="1:7" x14ac:dyDescent="0.3">
      <c r="A21" s="202">
        <v>6</v>
      </c>
      <c r="B21" s="201" t="s">
        <v>168</v>
      </c>
      <c r="C21" s="202" t="s">
        <v>196</v>
      </c>
      <c r="D21" s="202">
        <f>_xlfn.XLOOKUP(B21,ComponentDuration!$C$2:$C$24,ComponentDuration!$F$2:$F$24)</f>
        <v>660</v>
      </c>
      <c r="E21" s="202">
        <v>170</v>
      </c>
      <c r="F21" s="202">
        <f>_xlfn.XLOOKUP(B21,ComponentDuration!$C$2:$C$24,ComponentDuration!$G$2:$G$24)</f>
        <v>7</v>
      </c>
      <c r="G21" s="202">
        <f t="shared" si="0"/>
        <v>1190</v>
      </c>
    </row>
    <row r="22" spans="1:7" x14ac:dyDescent="0.3">
      <c r="A22" s="199">
        <v>7</v>
      </c>
      <c r="B22" s="198" t="s">
        <v>155</v>
      </c>
      <c r="C22" s="199" t="s">
        <v>198</v>
      </c>
      <c r="D22" s="199">
        <f>_xlfn.XLOOKUP(B22,ComponentDuration!$C$2:$C$24,ComponentDuration!$F$2:$F$24)</f>
        <v>70</v>
      </c>
      <c r="E22" s="199">
        <v>75</v>
      </c>
      <c r="F22" s="199">
        <f>_xlfn.XLOOKUP(B22,ComponentDuration!$C$2:$C$24,ComponentDuration!$G$2:$G$24)</f>
        <v>2</v>
      </c>
      <c r="G22" s="199">
        <f t="shared" si="0"/>
        <v>150</v>
      </c>
    </row>
    <row r="23" spans="1:7" x14ac:dyDescent="0.3">
      <c r="A23" s="199">
        <v>7</v>
      </c>
      <c r="B23" s="198" t="s">
        <v>156</v>
      </c>
      <c r="C23" s="199" t="s">
        <v>198</v>
      </c>
      <c r="D23" s="199">
        <f>_xlfn.XLOOKUP(B23,ComponentDuration!$C$2:$C$24,ComponentDuration!$F$2:$F$24)</f>
        <v>70</v>
      </c>
      <c r="E23" s="199">
        <v>75</v>
      </c>
      <c r="F23" s="199">
        <f>_xlfn.XLOOKUP(B23,ComponentDuration!$C$2:$C$24,ComponentDuration!$G$2:$G$24)</f>
        <v>2</v>
      </c>
      <c r="G23" s="199">
        <f t="shared" si="0"/>
        <v>150</v>
      </c>
    </row>
    <row r="24" spans="1:7" x14ac:dyDescent="0.3">
      <c r="A24" s="199">
        <v>7</v>
      </c>
      <c r="B24" s="198" t="s">
        <v>157</v>
      </c>
      <c r="C24" s="199" t="s">
        <v>199</v>
      </c>
      <c r="D24" s="199">
        <f>_xlfn.XLOOKUP(B24,ComponentDuration!$C$2:$C$24,ComponentDuration!$F$2:$F$24)</f>
        <v>700</v>
      </c>
      <c r="E24" s="199">
        <v>108</v>
      </c>
      <c r="F24" s="199">
        <f>_xlfn.XLOOKUP(B24,ComponentDuration!$C$2:$C$24,ComponentDuration!$G$2:$G$24)</f>
        <v>6</v>
      </c>
      <c r="G24" s="199">
        <f t="shared" si="0"/>
        <v>648</v>
      </c>
    </row>
    <row r="25" spans="1:7" x14ac:dyDescent="0.3">
      <c r="A25" s="199">
        <v>7</v>
      </c>
      <c r="B25" s="198" t="s">
        <v>158</v>
      </c>
      <c r="C25" s="199" t="s">
        <v>199</v>
      </c>
      <c r="D25" s="199">
        <f>_xlfn.XLOOKUP(B25,ComponentDuration!$C$2:$C$24,ComponentDuration!$F$2:$F$24)</f>
        <v>700</v>
      </c>
      <c r="E25" s="199">
        <v>108</v>
      </c>
      <c r="F25" s="199">
        <f>_xlfn.XLOOKUP(B25,ComponentDuration!$C$2:$C$24,ComponentDuration!$G$2:$G$24)</f>
        <v>6</v>
      </c>
      <c r="G25" s="199">
        <f t="shared" si="0"/>
        <v>648</v>
      </c>
    </row>
    <row r="26" spans="1:7" x14ac:dyDescent="0.3">
      <c r="A26" s="202">
        <v>8</v>
      </c>
      <c r="B26" s="201" t="s">
        <v>159</v>
      </c>
      <c r="C26" s="202" t="s">
        <v>200</v>
      </c>
      <c r="D26" s="202">
        <f>_xlfn.XLOOKUP(B26,ComponentDuration!$C$2:$C$24,ComponentDuration!$F$2:$F$24)</f>
        <v>300</v>
      </c>
      <c r="E26" s="202">
        <v>100</v>
      </c>
      <c r="F26" s="202">
        <f>_xlfn.XLOOKUP(B26,ComponentDuration!$C$2:$C$24,ComponentDuration!$G$2:$G$24)</f>
        <v>3</v>
      </c>
      <c r="G26" s="202">
        <f t="shared" si="0"/>
        <v>300</v>
      </c>
    </row>
    <row r="27" spans="1:7" x14ac:dyDescent="0.3">
      <c r="A27" s="202">
        <v>8</v>
      </c>
      <c r="B27" s="201" t="s">
        <v>160</v>
      </c>
      <c r="C27" s="202" t="s">
        <v>200</v>
      </c>
      <c r="D27" s="202">
        <f>_xlfn.XLOOKUP(B27,ComponentDuration!$C$2:$C$24,ComponentDuration!$F$2:$F$24)</f>
        <v>290</v>
      </c>
      <c r="E27" s="202">
        <v>100</v>
      </c>
      <c r="F27" s="202">
        <f>_xlfn.XLOOKUP(B27,ComponentDuration!$C$2:$C$24,ComponentDuration!$G$2:$G$24)</f>
        <v>3</v>
      </c>
      <c r="G27" s="202">
        <f t="shared" si="0"/>
        <v>300</v>
      </c>
    </row>
    <row r="28" spans="1:7" x14ac:dyDescent="0.3">
      <c r="A28" s="202">
        <v>8</v>
      </c>
      <c r="B28" s="201" t="s">
        <v>162</v>
      </c>
      <c r="C28" s="202" t="s">
        <v>200</v>
      </c>
      <c r="D28" s="202">
        <f>_xlfn.XLOOKUP(B28,ComponentDuration!$C$2:$C$24,ComponentDuration!$F$2:$F$24)</f>
        <v>1510</v>
      </c>
      <c r="E28" s="202">
        <v>145</v>
      </c>
      <c r="F28" s="202">
        <f>_xlfn.XLOOKUP(B28,ComponentDuration!$C$2:$C$24,ComponentDuration!$G$2:$G$24)</f>
        <v>7</v>
      </c>
      <c r="G28" s="202">
        <f t="shared" si="0"/>
        <v>1015</v>
      </c>
    </row>
    <row r="29" spans="1:7" x14ac:dyDescent="0.3">
      <c r="A29" s="199">
        <v>9</v>
      </c>
      <c r="B29" s="198" t="s">
        <v>161</v>
      </c>
      <c r="C29" s="199" t="s">
        <v>201</v>
      </c>
      <c r="D29" s="199">
        <f>_xlfn.XLOOKUP(B29,ComponentDuration!$C$2:$C$24,ComponentDuration!$F$2:$F$24)</f>
        <v>160</v>
      </c>
      <c r="E29" s="199">
        <v>465</v>
      </c>
      <c r="F29" s="199">
        <f>_xlfn.XLOOKUP(B29,ComponentDuration!$C$2:$C$24,ComponentDuration!$G$2:$G$24)</f>
        <v>2</v>
      </c>
      <c r="G29" s="199">
        <f t="shared" si="0"/>
        <v>930</v>
      </c>
    </row>
    <row r="30" spans="1:7" x14ac:dyDescent="0.3">
      <c r="A30" s="199">
        <v>9</v>
      </c>
      <c r="B30" s="198" t="s">
        <v>165</v>
      </c>
      <c r="C30" s="199" t="s">
        <v>203</v>
      </c>
      <c r="D30" s="199">
        <f>_xlfn.XLOOKUP(B30,ComponentDuration!$C$2:$C$24,ComponentDuration!$F$2:$F$24)</f>
        <v>60</v>
      </c>
      <c r="E30" s="199">
        <v>300</v>
      </c>
      <c r="F30" s="199">
        <f>_xlfn.XLOOKUP(B30,ComponentDuration!$C$2:$C$24,ComponentDuration!$G$2:$G$24)</f>
        <v>2</v>
      </c>
      <c r="G30" s="199">
        <f t="shared" si="0"/>
        <v>600</v>
      </c>
    </row>
    <row r="31" spans="1:7" x14ac:dyDescent="0.3">
      <c r="A31" s="202">
        <v>10</v>
      </c>
      <c r="B31" s="201" t="s">
        <v>170</v>
      </c>
      <c r="C31" s="202" t="s">
        <v>196</v>
      </c>
      <c r="D31" s="202">
        <f>_xlfn.XLOOKUP(B31,ComponentDuration!$C$2:$C$24,ComponentDuration!$F$2:$F$24)</f>
        <v>660</v>
      </c>
      <c r="E31" s="202">
        <v>2</v>
      </c>
      <c r="F31" s="202">
        <f>_xlfn.XLOOKUP(B31,ComponentDuration!$C$2:$C$24,ComponentDuration!$G$2:$G$24)</f>
        <v>7</v>
      </c>
      <c r="G31" s="202">
        <f t="shared" si="0"/>
        <v>14</v>
      </c>
    </row>
    <row r="32" spans="1:7" x14ac:dyDescent="0.3">
      <c r="A32" s="202">
        <v>10</v>
      </c>
      <c r="B32" s="201" t="s">
        <v>168</v>
      </c>
      <c r="C32" s="202" t="s">
        <v>196</v>
      </c>
      <c r="D32" s="202">
        <f>_xlfn.XLOOKUP(B32,ComponentDuration!$C$2:$C$24,ComponentDuration!$F$2:$F$24)</f>
        <v>660</v>
      </c>
      <c r="E32" s="202">
        <v>2</v>
      </c>
      <c r="F32" s="202">
        <f>_xlfn.XLOOKUP(B32,ComponentDuration!$C$2:$C$24,ComponentDuration!$G$2:$G$24)</f>
        <v>7</v>
      </c>
      <c r="G32" s="202">
        <f t="shared" si="0"/>
        <v>14</v>
      </c>
    </row>
    <row r="33" spans="1:8" x14ac:dyDescent="0.3">
      <c r="A33" s="202">
        <v>10</v>
      </c>
      <c r="B33" s="201" t="s">
        <v>166</v>
      </c>
      <c r="C33" s="202" t="s">
        <v>203</v>
      </c>
      <c r="D33" s="202">
        <f>_xlfn.XLOOKUP(B33,ComponentDuration!$C$2:$C$24,ComponentDuration!$F$2:$F$24)</f>
        <v>1130</v>
      </c>
      <c r="E33" s="202">
        <v>130</v>
      </c>
      <c r="F33" s="202">
        <f>_xlfn.XLOOKUP(B33,ComponentDuration!$C$2:$C$24,ComponentDuration!$G$2:$G$24)</f>
        <v>6</v>
      </c>
      <c r="G33" s="202">
        <f t="shared" si="0"/>
        <v>780</v>
      </c>
    </row>
    <row r="34" spans="1:8" x14ac:dyDescent="0.3">
      <c r="A34" s="202">
        <v>10</v>
      </c>
      <c r="B34" s="202" t="s">
        <v>178</v>
      </c>
      <c r="C34" s="202" t="s">
        <v>195</v>
      </c>
      <c r="D34" s="202">
        <f>_xlfn.XLOOKUP(B34,ComponentDuration!$C$2:$C$24,ComponentDuration!$F$2:$F$24)</f>
        <v>70</v>
      </c>
      <c r="E34" s="202">
        <v>8</v>
      </c>
      <c r="F34" s="202">
        <f>_xlfn.XLOOKUP(B34,ComponentDuration!$C$2:$C$24,ComponentDuration!$G$2:$G$24)</f>
        <v>1</v>
      </c>
      <c r="G34" s="202">
        <f t="shared" si="0"/>
        <v>8</v>
      </c>
    </row>
    <row r="35" spans="1:8" x14ac:dyDescent="0.3">
      <c r="A35" s="202">
        <v>10</v>
      </c>
      <c r="B35" s="202" t="s">
        <v>179</v>
      </c>
      <c r="C35" s="202" t="s">
        <v>195</v>
      </c>
      <c r="D35" s="202">
        <f>_xlfn.XLOOKUP(B35,ComponentDuration!$C$2:$C$24,ComponentDuration!$F$2:$F$24)</f>
        <v>40</v>
      </c>
      <c r="E35" s="202">
        <v>1</v>
      </c>
      <c r="F35" s="202">
        <f>_xlfn.XLOOKUP(B35,ComponentDuration!$C$2:$C$24,ComponentDuration!$G$2:$G$24)</f>
        <v>1</v>
      </c>
      <c r="G35" s="202">
        <f t="shared" si="0"/>
        <v>1</v>
      </c>
    </row>
    <row r="36" spans="1:8" x14ac:dyDescent="0.3">
      <c r="A36" s="199">
        <v>11</v>
      </c>
      <c r="B36" s="198" t="s">
        <v>159</v>
      </c>
      <c r="C36" s="199" t="s">
        <v>200</v>
      </c>
      <c r="D36" s="199">
        <f>_xlfn.XLOOKUP(B36,ComponentDuration!$C$2:$C$24,ComponentDuration!$F$2:$F$24)</f>
        <v>300</v>
      </c>
      <c r="E36" s="199">
        <v>490</v>
      </c>
      <c r="F36" s="199">
        <f>_xlfn.XLOOKUP(B36,ComponentDuration!$C$2:$C$24,ComponentDuration!$G$2:$G$24)</f>
        <v>3</v>
      </c>
      <c r="G36" s="199">
        <f t="shared" si="0"/>
        <v>1470</v>
      </c>
      <c r="H36" t="s">
        <v>217</v>
      </c>
    </row>
    <row r="37" spans="1:8" x14ac:dyDescent="0.3">
      <c r="A37" s="199">
        <v>11</v>
      </c>
      <c r="B37" s="198" t="s">
        <v>160</v>
      </c>
      <c r="C37" s="199" t="s">
        <v>200</v>
      </c>
      <c r="D37" s="199">
        <f>_xlfn.XLOOKUP(B37,ComponentDuration!$C$2:$C$24,ComponentDuration!$F$2:$F$24)</f>
        <v>290</v>
      </c>
      <c r="E37" s="199">
        <v>550</v>
      </c>
      <c r="F37" s="199">
        <f>_xlfn.XLOOKUP(B37,ComponentDuration!$C$2:$C$24,ComponentDuration!$G$2:$G$24)</f>
        <v>3</v>
      </c>
      <c r="G37" s="199">
        <f t="shared" si="0"/>
        <v>1650</v>
      </c>
    </row>
    <row r="38" spans="1:8" x14ac:dyDescent="0.3">
      <c r="A38" s="202">
        <v>12</v>
      </c>
      <c r="B38" s="202" t="s">
        <v>174</v>
      </c>
      <c r="C38" s="202" t="s">
        <v>195</v>
      </c>
      <c r="D38" s="202">
        <f>_xlfn.XLOOKUP(B38,ComponentDuration!$C$2:$C$24,ComponentDuration!$F$2:$F$24)</f>
        <v>70</v>
      </c>
      <c r="E38" s="202">
        <v>40</v>
      </c>
      <c r="F38" s="202">
        <f>_xlfn.XLOOKUP(B38,ComponentDuration!$C$2:$C$24,ComponentDuration!$G$2:$G$24)</f>
        <v>1</v>
      </c>
      <c r="G38" s="202">
        <f t="shared" si="0"/>
        <v>40</v>
      </c>
      <c r="H38" t="s">
        <v>218</v>
      </c>
    </row>
    <row r="39" spans="1:8" x14ac:dyDescent="0.3">
      <c r="A39" s="202">
        <v>12</v>
      </c>
      <c r="B39" s="202" t="s">
        <v>176</v>
      </c>
      <c r="C39" s="202" t="s">
        <v>195</v>
      </c>
      <c r="D39" s="202">
        <f>_xlfn.XLOOKUP(B39,ComponentDuration!$C$2:$C$24,ComponentDuration!$F$2:$F$24)</f>
        <v>40</v>
      </c>
      <c r="E39" s="202">
        <v>80</v>
      </c>
      <c r="F39" s="202">
        <f>_xlfn.XLOOKUP(B39,ComponentDuration!$C$2:$C$24,ComponentDuration!$G$2:$G$24)</f>
        <v>1</v>
      </c>
      <c r="G39" s="202">
        <f t="shared" si="0"/>
        <v>80</v>
      </c>
    </row>
    <row r="40" spans="1:8" x14ac:dyDescent="0.3">
      <c r="A40" s="202">
        <v>12</v>
      </c>
      <c r="B40" s="201" t="s">
        <v>182</v>
      </c>
      <c r="C40" s="202" t="s">
        <v>196</v>
      </c>
      <c r="D40" s="202">
        <f>_xlfn.XLOOKUP(B40,ComponentDuration!$C$2:$C$24,ComponentDuration!$F$2:$F$24)</f>
        <v>990</v>
      </c>
      <c r="E40" s="202">
        <v>250</v>
      </c>
      <c r="F40" s="202">
        <f>_xlfn.XLOOKUP(B40,ComponentDuration!$C$2:$C$24,ComponentDuration!$G$2:$G$24)</f>
        <v>5</v>
      </c>
      <c r="G40" s="202">
        <f t="shared" si="0"/>
        <v>1250</v>
      </c>
    </row>
    <row r="41" spans="1:8" x14ac:dyDescent="0.3">
      <c r="A41" s="199">
        <v>13</v>
      </c>
      <c r="B41" s="199" t="s">
        <v>179</v>
      </c>
      <c r="C41" s="199" t="s">
        <v>195</v>
      </c>
      <c r="D41" s="199">
        <f>_xlfn.XLOOKUP(B41,ComponentDuration!$C$2:$C$24,ComponentDuration!$F$2:$F$24)</f>
        <v>40</v>
      </c>
      <c r="E41" s="199">
        <v>200</v>
      </c>
      <c r="F41" s="199">
        <f>_xlfn.XLOOKUP(B41,ComponentDuration!$C$2:$C$24,ComponentDuration!$G$2:$G$24)</f>
        <v>1</v>
      </c>
      <c r="G41" s="199">
        <f t="shared" si="0"/>
        <v>200</v>
      </c>
      <c r="H41" t="s">
        <v>218</v>
      </c>
    </row>
    <row r="42" spans="1:8" x14ac:dyDescent="0.3">
      <c r="A42" s="200">
        <v>13</v>
      </c>
      <c r="B42" s="200" t="s">
        <v>182</v>
      </c>
      <c r="C42" s="200" t="s">
        <v>196</v>
      </c>
      <c r="D42" s="200">
        <f>_xlfn.XLOOKUP(B42,ComponentDuration!$C$2:$C$24,ComponentDuration!$F$2:$F$24)</f>
        <v>990</v>
      </c>
      <c r="E42" s="200">
        <v>239</v>
      </c>
      <c r="F42" s="200">
        <f>_xlfn.XLOOKUP(B42,ComponentDuration!$C$2:$C$24,ComponentDuration!$G$2:$G$24)</f>
        <v>5</v>
      </c>
      <c r="G42" s="200">
        <f t="shared" si="0"/>
        <v>1195</v>
      </c>
    </row>
    <row r="43" spans="1:8" x14ac:dyDescent="0.3">
      <c r="A43" s="202">
        <v>14</v>
      </c>
      <c r="B43" s="201" t="s">
        <v>170</v>
      </c>
      <c r="C43" s="202" t="s">
        <v>196</v>
      </c>
      <c r="D43" s="202">
        <f>_xlfn.XLOOKUP(B43,ComponentDuration!$C$2:$C$24,ComponentDuration!$F$2:$F$24)</f>
        <v>660</v>
      </c>
      <c r="E43" s="202">
        <v>70</v>
      </c>
      <c r="F43" s="202">
        <f>_xlfn.XLOOKUP(B43,ComponentDuration!$C$2:$C$24,ComponentDuration!$G$2:$G$24)</f>
        <v>7</v>
      </c>
      <c r="G43" s="202">
        <f t="shared" si="0"/>
        <v>490</v>
      </c>
      <c r="H43" t="s">
        <v>218</v>
      </c>
    </row>
    <row r="44" spans="1:8" x14ac:dyDescent="0.3">
      <c r="A44" s="202">
        <v>14</v>
      </c>
      <c r="B44" s="201" t="s">
        <v>168</v>
      </c>
      <c r="C44" s="202" t="s">
        <v>196</v>
      </c>
      <c r="D44" s="202">
        <f>_xlfn.XLOOKUP(B44,ComponentDuration!$C$2:$C$24,ComponentDuration!$F$2:$F$24)</f>
        <v>660</v>
      </c>
      <c r="E44" s="202">
        <v>70</v>
      </c>
      <c r="F44" s="202">
        <f>_xlfn.XLOOKUP(B44,ComponentDuration!$C$2:$C$24,ComponentDuration!$G$2:$G$24)</f>
        <v>7</v>
      </c>
      <c r="G44" s="202">
        <f t="shared" si="0"/>
        <v>490</v>
      </c>
    </row>
    <row r="45" spans="1:8" x14ac:dyDescent="0.3">
      <c r="A45" s="202">
        <v>14</v>
      </c>
      <c r="B45" s="201" t="s">
        <v>166</v>
      </c>
      <c r="C45" s="202" t="s">
        <v>203</v>
      </c>
      <c r="D45" s="202">
        <f>_xlfn.XLOOKUP(B45,ComponentDuration!$C$2:$C$24,ComponentDuration!$F$2:$F$24)</f>
        <v>1130</v>
      </c>
      <c r="E45" s="202">
        <v>80</v>
      </c>
      <c r="F45" s="202">
        <f>_xlfn.XLOOKUP(B45,ComponentDuration!$C$2:$C$24,ComponentDuration!$G$2:$G$24)</f>
        <v>6</v>
      </c>
      <c r="G45" s="202">
        <f t="shared" si="0"/>
        <v>480</v>
      </c>
    </row>
    <row r="46" spans="1:8" x14ac:dyDescent="0.3">
      <c r="A46" s="199">
        <v>15</v>
      </c>
      <c r="B46" s="198" t="s">
        <v>159</v>
      </c>
      <c r="C46" s="199" t="s">
        <v>200</v>
      </c>
      <c r="D46" s="199">
        <f>_xlfn.XLOOKUP(B46,ComponentDuration!$C$2:$C$24,ComponentDuration!$F$2:$F$24)</f>
        <v>300</v>
      </c>
      <c r="E46" s="199">
        <v>125</v>
      </c>
      <c r="F46" s="199">
        <f>_xlfn.XLOOKUP(B46,ComponentDuration!$C$2:$C$24,ComponentDuration!$G$2:$G$24)</f>
        <v>3</v>
      </c>
      <c r="G46" s="199">
        <f t="shared" si="0"/>
        <v>375</v>
      </c>
      <c r="H46" t="s">
        <v>218</v>
      </c>
    </row>
    <row r="47" spans="1:8" x14ac:dyDescent="0.3">
      <c r="A47" s="199">
        <v>15</v>
      </c>
      <c r="B47" s="198" t="s">
        <v>160</v>
      </c>
      <c r="C47" s="199" t="s">
        <v>200</v>
      </c>
      <c r="D47" s="199">
        <f>_xlfn.XLOOKUP(B47,ComponentDuration!$C$2:$C$24,ComponentDuration!$F$2:$F$24)</f>
        <v>290</v>
      </c>
      <c r="E47" s="199">
        <v>125</v>
      </c>
      <c r="F47" s="199">
        <f>_xlfn.XLOOKUP(B47,ComponentDuration!$C$2:$C$24,ComponentDuration!$G$2:$G$24)</f>
        <v>3</v>
      </c>
      <c r="G47" s="199">
        <f t="shared" si="0"/>
        <v>375</v>
      </c>
    </row>
    <row r="48" spans="1:8" x14ac:dyDescent="0.3">
      <c r="A48" s="199">
        <v>15</v>
      </c>
      <c r="B48" s="198" t="s">
        <v>162</v>
      </c>
      <c r="C48" s="199" t="s">
        <v>200</v>
      </c>
      <c r="D48" s="199">
        <f>_xlfn.XLOOKUP(B48,ComponentDuration!$C$2:$C$24,ComponentDuration!$F$2:$F$24)</f>
        <v>1510</v>
      </c>
      <c r="E48" s="199">
        <v>140</v>
      </c>
      <c r="F48" s="199">
        <f>_xlfn.XLOOKUP(B48,ComponentDuration!$C$2:$C$24,ComponentDuration!$G$2:$G$24)</f>
        <v>7</v>
      </c>
      <c r="G48" s="199">
        <f t="shared" si="0"/>
        <v>980</v>
      </c>
    </row>
    <row r="49" spans="1:7" x14ac:dyDescent="0.3">
      <c r="A49" s="202">
        <v>16</v>
      </c>
      <c r="B49" s="201" t="s">
        <v>166</v>
      </c>
      <c r="C49" s="202" t="s">
        <v>203</v>
      </c>
      <c r="D49" s="202">
        <f>_xlfn.XLOOKUP(B49,ComponentDuration!$C$2:$C$24,ComponentDuration!$F$2:$F$24)</f>
        <v>1130</v>
      </c>
      <c r="E49" s="202">
        <v>135</v>
      </c>
      <c r="F49" s="202">
        <f>_xlfn.XLOOKUP(B49,ComponentDuration!$C$2:$C$24,ComponentDuration!$G$2:$G$24)</f>
        <v>6</v>
      </c>
      <c r="G49" s="202">
        <f t="shared" si="0"/>
        <v>810</v>
      </c>
    </row>
    <row r="50" spans="1:7" x14ac:dyDescent="0.3">
      <c r="A50" s="202">
        <v>16</v>
      </c>
      <c r="B50" s="202" t="s">
        <v>163</v>
      </c>
      <c r="C50" s="202" t="s">
        <v>202</v>
      </c>
      <c r="D50" s="202">
        <f>_xlfn.XLOOKUP(B50,ComponentDuration!$C$2:$C$24,ComponentDuration!$F$2:$F$24)</f>
        <v>310</v>
      </c>
      <c r="E50" s="202">
        <v>140</v>
      </c>
      <c r="F50" s="202">
        <f>_xlfn.XLOOKUP(B50,ComponentDuration!$C$2:$C$24,ComponentDuration!$G$2:$G$24)</f>
        <v>3</v>
      </c>
      <c r="G50" s="202">
        <f t="shared" si="0"/>
        <v>420</v>
      </c>
    </row>
    <row r="51" spans="1:7" x14ac:dyDescent="0.3">
      <c r="A51" s="202">
        <v>16</v>
      </c>
      <c r="B51" s="202" t="s">
        <v>164</v>
      </c>
      <c r="C51" s="202" t="s">
        <v>202</v>
      </c>
      <c r="D51" s="202">
        <f>_xlfn.XLOOKUP(B51,ComponentDuration!$C$2:$C$24,ComponentDuration!$F$2:$F$24)</f>
        <v>310</v>
      </c>
      <c r="E51" s="202">
        <v>140</v>
      </c>
      <c r="F51" s="202">
        <f>_xlfn.XLOOKUP(B51,ComponentDuration!$C$2:$C$24,ComponentDuration!$G$2:$G$24)</f>
        <v>3</v>
      </c>
      <c r="G51" s="202">
        <f t="shared" si="0"/>
        <v>420</v>
      </c>
    </row>
    <row r="52" spans="1:7" x14ac:dyDescent="0.3">
      <c r="A52" s="199">
        <v>17</v>
      </c>
      <c r="B52" s="198" t="s">
        <v>161</v>
      </c>
      <c r="C52" s="199" t="s">
        <v>201</v>
      </c>
      <c r="D52" s="199">
        <f>_xlfn.XLOOKUP(B52,ComponentDuration!$C$2:$C$24,ComponentDuration!$F$2:$F$24)</f>
        <v>160</v>
      </c>
      <c r="E52" s="199">
        <v>175</v>
      </c>
      <c r="F52" s="199">
        <f>_xlfn.XLOOKUP(B52,ComponentDuration!$C$2:$C$24,ComponentDuration!$G$2:$G$24)</f>
        <v>2</v>
      </c>
      <c r="G52" s="199">
        <f t="shared" si="0"/>
        <v>350</v>
      </c>
    </row>
    <row r="53" spans="1:7" x14ac:dyDescent="0.3">
      <c r="A53" s="199">
        <v>17</v>
      </c>
      <c r="B53" s="198" t="s">
        <v>163</v>
      </c>
      <c r="C53" s="199" t="s">
        <v>202</v>
      </c>
      <c r="D53" s="199">
        <f>_xlfn.XLOOKUP(B53,ComponentDuration!$C$2:$C$24,ComponentDuration!$F$2:$F$24)</f>
        <v>310</v>
      </c>
      <c r="E53" s="199">
        <v>105</v>
      </c>
      <c r="F53" s="199">
        <f>_xlfn.XLOOKUP(B53,ComponentDuration!$C$2:$C$24,ComponentDuration!$G$2:$G$24)</f>
        <v>3</v>
      </c>
      <c r="G53" s="199">
        <f t="shared" si="0"/>
        <v>315</v>
      </c>
    </row>
    <row r="54" spans="1:7" x14ac:dyDescent="0.3">
      <c r="A54" s="199">
        <v>17</v>
      </c>
      <c r="B54" s="198" t="s">
        <v>164</v>
      </c>
      <c r="C54" s="199" t="s">
        <v>202</v>
      </c>
      <c r="D54" s="199">
        <f>_xlfn.XLOOKUP(B54,ComponentDuration!$C$2:$C$24,ComponentDuration!$F$2:$F$24)</f>
        <v>310</v>
      </c>
      <c r="E54" s="199">
        <v>125</v>
      </c>
      <c r="F54" s="199">
        <f>_xlfn.XLOOKUP(B54,ComponentDuration!$C$2:$C$24,ComponentDuration!$G$2:$G$24)</f>
        <v>3</v>
      </c>
      <c r="G54" s="199">
        <f t="shared" si="0"/>
        <v>375</v>
      </c>
    </row>
    <row r="55" spans="1:7" x14ac:dyDescent="0.3">
      <c r="A55" s="199">
        <v>17</v>
      </c>
      <c r="B55" s="198" t="s">
        <v>166</v>
      </c>
      <c r="C55" s="199" t="s">
        <v>203</v>
      </c>
      <c r="D55" s="199">
        <f>_xlfn.XLOOKUP(B55,ComponentDuration!$C$2:$C$24,ComponentDuration!$F$2:$F$24)</f>
        <v>1130</v>
      </c>
      <c r="E55" s="199">
        <v>135</v>
      </c>
      <c r="F55" s="199">
        <f>_xlfn.XLOOKUP(B55,ComponentDuration!$C$2:$C$24,ComponentDuration!$G$2:$G$24)</f>
        <v>6</v>
      </c>
      <c r="G55" s="199">
        <f t="shared" si="0"/>
        <v>810</v>
      </c>
    </row>
    <row r="56" spans="1:7" x14ac:dyDescent="0.3">
      <c r="A56" s="202">
        <v>18</v>
      </c>
      <c r="B56" s="201" t="s">
        <v>159</v>
      </c>
      <c r="C56" s="202" t="s">
        <v>200</v>
      </c>
      <c r="D56" s="202">
        <f>_xlfn.XLOOKUP(B56,ComponentDuration!$C$2:$C$24,ComponentDuration!$F$2:$F$24)</f>
        <v>300</v>
      </c>
      <c r="E56" s="202">
        <v>130</v>
      </c>
      <c r="F56" s="202">
        <f>_xlfn.XLOOKUP(B56,ComponentDuration!$C$2:$C$24,ComponentDuration!$G$2:$G$24)</f>
        <v>3</v>
      </c>
      <c r="G56" s="202">
        <f t="shared" si="0"/>
        <v>390</v>
      </c>
    </row>
    <row r="57" spans="1:7" x14ac:dyDescent="0.3">
      <c r="A57" s="202">
        <v>18</v>
      </c>
      <c r="B57" s="201" t="s">
        <v>160</v>
      </c>
      <c r="C57" s="202" t="s">
        <v>200</v>
      </c>
      <c r="D57" s="202">
        <f>_xlfn.XLOOKUP(B57,ComponentDuration!$C$2:$C$24,ComponentDuration!$F$2:$F$24)</f>
        <v>290</v>
      </c>
      <c r="E57" s="202">
        <v>130</v>
      </c>
      <c r="F57" s="202">
        <f>_xlfn.XLOOKUP(B57,ComponentDuration!$C$2:$C$24,ComponentDuration!$G$2:$G$24)</f>
        <v>3</v>
      </c>
      <c r="G57" s="202">
        <f t="shared" si="0"/>
        <v>390</v>
      </c>
    </row>
    <row r="58" spans="1:7" x14ac:dyDescent="0.3">
      <c r="A58" s="202">
        <v>18</v>
      </c>
      <c r="B58" s="201" t="s">
        <v>162</v>
      </c>
      <c r="C58" s="202" t="s">
        <v>200</v>
      </c>
      <c r="D58" s="202">
        <f>_xlfn.XLOOKUP(B58,ComponentDuration!$C$2:$C$24,ComponentDuration!$F$2:$F$24)</f>
        <v>1510</v>
      </c>
      <c r="E58" s="202">
        <v>130</v>
      </c>
      <c r="F58" s="202">
        <f>_xlfn.XLOOKUP(B58,ComponentDuration!$C$2:$C$24,ComponentDuration!$G$2:$G$24)</f>
        <v>7</v>
      </c>
      <c r="G58" s="202">
        <f t="shared" si="0"/>
        <v>910</v>
      </c>
    </row>
    <row r="59" spans="1:7" x14ac:dyDescent="0.3">
      <c r="A59" s="199">
        <v>19</v>
      </c>
      <c r="B59" s="198" t="s">
        <v>159</v>
      </c>
      <c r="C59" s="199" t="s">
        <v>200</v>
      </c>
      <c r="D59" s="199">
        <f>_xlfn.XLOOKUP(B59,ComponentDuration!$C$2:$C$24,ComponentDuration!$F$2:$F$24)</f>
        <v>300</v>
      </c>
      <c r="E59" s="199">
        <v>250</v>
      </c>
      <c r="F59" s="199">
        <f>_xlfn.XLOOKUP(B59,ComponentDuration!$C$2:$C$24,ComponentDuration!$G$2:$G$24)</f>
        <v>3</v>
      </c>
      <c r="G59" s="199">
        <f t="shared" si="0"/>
        <v>750</v>
      </c>
    </row>
    <row r="60" spans="1:7" x14ac:dyDescent="0.3">
      <c r="A60" s="199">
        <v>19</v>
      </c>
      <c r="B60" s="198" t="s">
        <v>160</v>
      </c>
      <c r="C60" s="199" t="s">
        <v>200</v>
      </c>
      <c r="D60" s="199">
        <f>_xlfn.XLOOKUP(B60,ComponentDuration!$C$2:$C$24,ComponentDuration!$F$2:$F$24)</f>
        <v>290</v>
      </c>
      <c r="E60" s="199">
        <v>275</v>
      </c>
      <c r="F60" s="199">
        <f>_xlfn.XLOOKUP(B60,ComponentDuration!$C$2:$C$24,ComponentDuration!$G$2:$G$24)</f>
        <v>3</v>
      </c>
      <c r="G60" s="199">
        <f t="shared" si="0"/>
        <v>825</v>
      </c>
    </row>
    <row r="61" spans="1:7" x14ac:dyDescent="0.3">
      <c r="A61" s="199">
        <v>19</v>
      </c>
      <c r="B61" s="198" t="s">
        <v>163</v>
      </c>
      <c r="C61" s="199" t="s">
        <v>202</v>
      </c>
      <c r="D61" s="199">
        <f>_xlfn.XLOOKUP(B61,ComponentDuration!$C$2:$C$24,ComponentDuration!$F$2:$F$24)</f>
        <v>310</v>
      </c>
      <c r="E61" s="199">
        <v>250</v>
      </c>
      <c r="F61" s="199">
        <f>_xlfn.XLOOKUP(B61,ComponentDuration!$C$2:$C$24,ComponentDuration!$G$2:$G$24)</f>
        <v>3</v>
      </c>
      <c r="G61" s="199">
        <f t="shared" si="0"/>
        <v>750</v>
      </c>
    </row>
    <row r="62" spans="1:7" x14ac:dyDescent="0.3">
      <c r="A62" s="199">
        <v>19</v>
      </c>
      <c r="B62" s="198" t="s">
        <v>164</v>
      </c>
      <c r="C62" s="199" t="s">
        <v>202</v>
      </c>
      <c r="D62" s="199">
        <f>_xlfn.XLOOKUP(B62,ComponentDuration!$C$2:$C$24,ComponentDuration!$F$2:$F$24)</f>
        <v>310</v>
      </c>
      <c r="E62" s="199">
        <v>250</v>
      </c>
      <c r="F62" s="199">
        <f>_xlfn.XLOOKUP(B62,ComponentDuration!$C$2:$C$24,ComponentDuration!$G$2:$G$24)</f>
        <v>3</v>
      </c>
      <c r="G62" s="199">
        <f t="shared" si="0"/>
        <v>750</v>
      </c>
    </row>
    <row r="63" spans="1:7" x14ac:dyDescent="0.3">
      <c r="A63" s="202">
        <v>20</v>
      </c>
      <c r="B63" s="202" t="s">
        <v>178</v>
      </c>
      <c r="C63" s="202" t="s">
        <v>195</v>
      </c>
      <c r="D63" s="202">
        <f>_xlfn.XLOOKUP(B63,ComponentDuration!$C$2:$C$24,ComponentDuration!$F$2:$F$24)</f>
        <v>70</v>
      </c>
      <c r="E63" s="202">
        <v>245</v>
      </c>
      <c r="F63" s="202">
        <f>_xlfn.XLOOKUP(B63,ComponentDuration!$C$2:$C$24,ComponentDuration!$G$2:$G$24)</f>
        <v>1</v>
      </c>
      <c r="G63" s="202">
        <f t="shared" si="0"/>
        <v>245</v>
      </c>
    </row>
    <row r="64" spans="1:7" x14ac:dyDescent="0.3">
      <c r="A64" s="202">
        <v>20</v>
      </c>
      <c r="B64" s="202" t="s">
        <v>179</v>
      </c>
      <c r="C64" s="202" t="s">
        <v>195</v>
      </c>
      <c r="D64" s="202">
        <f>_xlfn.XLOOKUP(B64,ComponentDuration!$C$2:$C$24,ComponentDuration!$F$2:$F$24)</f>
        <v>40</v>
      </c>
      <c r="E64" s="202">
        <v>245</v>
      </c>
      <c r="F64" s="202">
        <f>_xlfn.XLOOKUP(B64,ComponentDuration!$C$2:$C$24,ComponentDuration!$G$2:$G$24)</f>
        <v>1</v>
      </c>
      <c r="G64" s="202">
        <f t="shared" si="0"/>
        <v>245</v>
      </c>
    </row>
    <row r="65" spans="1:7" x14ac:dyDescent="0.3">
      <c r="A65" s="202">
        <v>20</v>
      </c>
      <c r="B65" s="202" t="s">
        <v>165</v>
      </c>
      <c r="C65" s="202" t="s">
        <v>203</v>
      </c>
      <c r="D65" s="202">
        <f>_xlfn.XLOOKUP(B65,ComponentDuration!$C$2:$C$24,ComponentDuration!$F$2:$F$24)</f>
        <v>60</v>
      </c>
      <c r="E65" s="202">
        <v>130</v>
      </c>
      <c r="F65" s="202">
        <f>_xlfn.XLOOKUP(B65,ComponentDuration!$C$2:$C$24,ComponentDuration!$G$2:$G$24)</f>
        <v>2</v>
      </c>
      <c r="G65" s="202">
        <f t="shared" ref="G65" si="1">E65*F65</f>
        <v>260</v>
      </c>
    </row>
    <row r="66" spans="1:7" x14ac:dyDescent="0.3">
      <c r="A66" s="202">
        <v>20</v>
      </c>
      <c r="B66" s="202" t="s">
        <v>166</v>
      </c>
      <c r="C66" s="202" t="s">
        <v>203</v>
      </c>
      <c r="D66" s="202">
        <f>_xlfn.XLOOKUP(B66,ComponentDuration!$C$2:$C$24,ComponentDuration!$F$2:$F$24)</f>
        <v>1130</v>
      </c>
      <c r="E66" s="202">
        <v>130</v>
      </c>
      <c r="F66" s="202">
        <f>_xlfn.XLOOKUP(B66,ComponentDuration!$C$2:$C$24,ComponentDuration!$G$2:$G$24)</f>
        <v>6</v>
      </c>
      <c r="G66" s="202">
        <f t="shared" ref="G66" si="2">E66*F66</f>
        <v>780</v>
      </c>
    </row>
    <row r="67" spans="1:7" x14ac:dyDescent="0.3">
      <c r="A67" s="199">
        <v>21</v>
      </c>
      <c r="B67" s="198" t="s">
        <v>170</v>
      </c>
      <c r="C67" s="199" t="s">
        <v>196</v>
      </c>
      <c r="D67" s="199">
        <f>_xlfn.XLOOKUP(B67,ComponentDuration!$C$2:$C$24,ComponentDuration!$F$2:$F$24)</f>
        <v>660</v>
      </c>
      <c r="E67" s="199">
        <v>175</v>
      </c>
      <c r="F67" s="199">
        <f>_xlfn.XLOOKUP(B67,ComponentDuration!$C$2:$C$24,ComponentDuration!$G$2:$G$24)</f>
        <v>7</v>
      </c>
      <c r="G67" s="199">
        <f t="shared" si="0"/>
        <v>1225</v>
      </c>
    </row>
    <row r="68" spans="1:7" x14ac:dyDescent="0.3">
      <c r="A68" s="199">
        <v>21</v>
      </c>
      <c r="B68" s="198" t="s">
        <v>168</v>
      </c>
      <c r="C68" s="199" t="s">
        <v>196</v>
      </c>
      <c r="D68" s="199">
        <f>_xlfn.XLOOKUP(B68,ComponentDuration!$C$2:$C$24,ComponentDuration!$F$2:$F$24)</f>
        <v>660</v>
      </c>
      <c r="E68" s="199">
        <v>175</v>
      </c>
      <c r="F68" s="199">
        <f>_xlfn.XLOOKUP(B68,ComponentDuration!$C$2:$C$24,ComponentDuration!$G$2:$G$24)</f>
        <v>7</v>
      </c>
      <c r="G68" s="199">
        <f t="shared" ref="G68:G141" si="3">E68*F68</f>
        <v>1225</v>
      </c>
    </row>
    <row r="69" spans="1:7" x14ac:dyDescent="0.3">
      <c r="A69" s="199">
        <v>21</v>
      </c>
      <c r="B69" s="198" t="s">
        <v>159</v>
      </c>
      <c r="C69" s="199" t="s">
        <v>200</v>
      </c>
      <c r="D69" s="199">
        <f>_xlfn.XLOOKUP(B69,ComponentDuration!$C$2:$C$24,ComponentDuration!$F$2:$F$24)</f>
        <v>300</v>
      </c>
      <c r="E69" s="199">
        <v>85</v>
      </c>
      <c r="F69" s="199">
        <f>_xlfn.XLOOKUP(B69,ComponentDuration!$C$2:$C$24,ComponentDuration!$G$2:$G$24)</f>
        <v>3</v>
      </c>
      <c r="G69" s="199">
        <f t="shared" si="3"/>
        <v>255</v>
      </c>
    </row>
    <row r="70" spans="1:7" x14ac:dyDescent="0.3">
      <c r="A70" s="199">
        <v>21</v>
      </c>
      <c r="B70" s="198" t="s">
        <v>160</v>
      </c>
      <c r="C70" s="199" t="s">
        <v>200</v>
      </c>
      <c r="D70" s="199">
        <f>_xlfn.XLOOKUP(B70,ComponentDuration!$C$2:$C$24,ComponentDuration!$F$2:$F$24)</f>
        <v>290</v>
      </c>
      <c r="E70" s="199">
        <v>88</v>
      </c>
      <c r="F70" s="199">
        <f>_xlfn.XLOOKUP(B70,ComponentDuration!$C$2:$C$24,ComponentDuration!$G$2:$G$24)</f>
        <v>3</v>
      </c>
      <c r="G70" s="199">
        <f t="shared" si="3"/>
        <v>264</v>
      </c>
    </row>
    <row r="71" spans="1:7" x14ac:dyDescent="0.3">
      <c r="A71" s="202">
        <v>22</v>
      </c>
      <c r="B71" s="201" t="s">
        <v>163</v>
      </c>
      <c r="C71" s="202" t="s">
        <v>202</v>
      </c>
      <c r="D71" s="202">
        <f>_xlfn.XLOOKUP(B71,ComponentDuration!$C$2:$C$24,ComponentDuration!$F$2:$F$24)</f>
        <v>310</v>
      </c>
      <c r="E71" s="202">
        <v>155</v>
      </c>
      <c r="F71" s="202">
        <f>_xlfn.XLOOKUP(B71,ComponentDuration!$C$2:$C$24,ComponentDuration!$G$2:$G$24)</f>
        <v>3</v>
      </c>
      <c r="G71" s="202">
        <f t="shared" si="3"/>
        <v>465</v>
      </c>
    </row>
    <row r="72" spans="1:7" x14ac:dyDescent="0.3">
      <c r="A72" s="202">
        <v>22</v>
      </c>
      <c r="B72" s="201" t="s">
        <v>164</v>
      </c>
      <c r="C72" s="202" t="s">
        <v>202</v>
      </c>
      <c r="D72" s="202">
        <f>_xlfn.XLOOKUP(B72,ComponentDuration!$C$2:$C$24,ComponentDuration!$F$2:$F$24)</f>
        <v>310</v>
      </c>
      <c r="E72" s="202">
        <v>150</v>
      </c>
      <c r="F72" s="202">
        <f>_xlfn.XLOOKUP(B72,ComponentDuration!$C$2:$C$24,ComponentDuration!$G$2:$G$24)</f>
        <v>3</v>
      </c>
      <c r="G72" s="202">
        <f t="shared" si="3"/>
        <v>450</v>
      </c>
    </row>
    <row r="73" spans="1:7" x14ac:dyDescent="0.3">
      <c r="A73" s="202">
        <v>22</v>
      </c>
      <c r="B73" s="201" t="s">
        <v>159</v>
      </c>
      <c r="C73" s="202" t="s">
        <v>200</v>
      </c>
      <c r="D73" s="202">
        <f>_xlfn.XLOOKUP(B73,ComponentDuration!$C$2:$C$24,ComponentDuration!$F$2:$F$24)</f>
        <v>300</v>
      </c>
      <c r="E73" s="202">
        <v>75</v>
      </c>
      <c r="F73" s="202">
        <f>_xlfn.XLOOKUP(B73,ComponentDuration!$C$2:$C$24,ComponentDuration!$G$2:$G$24)</f>
        <v>3</v>
      </c>
      <c r="G73" s="202">
        <f t="shared" si="3"/>
        <v>225</v>
      </c>
    </row>
    <row r="74" spans="1:7" x14ac:dyDescent="0.3">
      <c r="A74" s="202">
        <v>22</v>
      </c>
      <c r="B74" s="201" t="s">
        <v>160</v>
      </c>
      <c r="C74" s="202" t="s">
        <v>200</v>
      </c>
      <c r="D74" s="202">
        <f>_xlfn.XLOOKUP(B74,ComponentDuration!$C$2:$C$24,ComponentDuration!$F$2:$F$24)</f>
        <v>290</v>
      </c>
      <c r="E74" s="202">
        <v>75</v>
      </c>
      <c r="F74" s="202">
        <f>_xlfn.XLOOKUP(B74,ComponentDuration!$C$2:$C$24,ComponentDuration!$G$2:$G$24)</f>
        <v>3</v>
      </c>
      <c r="G74" s="202">
        <f t="shared" si="3"/>
        <v>225</v>
      </c>
    </row>
    <row r="75" spans="1:7" x14ac:dyDescent="0.3">
      <c r="A75" s="202">
        <v>22</v>
      </c>
      <c r="B75" s="201" t="s">
        <v>162</v>
      </c>
      <c r="C75" s="202" t="s">
        <v>200</v>
      </c>
      <c r="D75" s="202">
        <f>_xlfn.XLOOKUP(B75,ComponentDuration!$C$2:$C$24,ComponentDuration!$F$2:$F$24)</f>
        <v>1510</v>
      </c>
      <c r="E75" s="202">
        <v>96</v>
      </c>
      <c r="F75" s="202">
        <f>_xlfn.XLOOKUP(B75,ComponentDuration!$C$2:$C$24,ComponentDuration!$G$2:$G$24)</f>
        <v>7</v>
      </c>
      <c r="G75" s="202">
        <f t="shared" si="3"/>
        <v>672</v>
      </c>
    </row>
    <row r="76" spans="1:7" x14ac:dyDescent="0.3">
      <c r="A76" s="199">
        <v>23</v>
      </c>
      <c r="B76" s="198" t="s">
        <v>157</v>
      </c>
      <c r="C76" s="199" t="s">
        <v>199</v>
      </c>
      <c r="D76" s="199">
        <f>_xlfn.XLOOKUP(B76,ComponentDuration!$C$2:$C$24,ComponentDuration!$F$2:$F$24)</f>
        <v>700</v>
      </c>
      <c r="E76" s="199">
        <v>100</v>
      </c>
      <c r="F76" s="199">
        <f>_xlfn.XLOOKUP(B76,ComponentDuration!$C$2:$C$24,ComponentDuration!$G$2:$G$24)</f>
        <v>6</v>
      </c>
      <c r="G76" s="199">
        <f t="shared" si="3"/>
        <v>600</v>
      </c>
    </row>
    <row r="77" spans="1:7" x14ac:dyDescent="0.3">
      <c r="A77" s="199">
        <v>23</v>
      </c>
      <c r="B77" s="198" t="s">
        <v>158</v>
      </c>
      <c r="C77" s="199" t="s">
        <v>199</v>
      </c>
      <c r="D77" s="199">
        <f>_xlfn.XLOOKUP(B77,ComponentDuration!$C$2:$C$24,ComponentDuration!$F$2:$F$24)</f>
        <v>700</v>
      </c>
      <c r="E77" s="199">
        <v>105</v>
      </c>
      <c r="F77" s="199">
        <f>_xlfn.XLOOKUP(B77,ComponentDuration!$C$2:$C$24,ComponentDuration!$G$2:$G$24)</f>
        <v>6</v>
      </c>
      <c r="G77" s="199">
        <f t="shared" si="3"/>
        <v>630</v>
      </c>
    </row>
    <row r="78" spans="1:7" x14ac:dyDescent="0.3">
      <c r="A78" s="199">
        <v>23</v>
      </c>
      <c r="B78" s="198" t="s">
        <v>163</v>
      </c>
      <c r="C78" s="199" t="s">
        <v>202</v>
      </c>
      <c r="D78" s="199">
        <f>_xlfn.XLOOKUP(B78,ComponentDuration!$C$2:$C$24,ComponentDuration!$F$2:$F$24)</f>
        <v>310</v>
      </c>
      <c r="E78" s="199">
        <v>100</v>
      </c>
      <c r="F78" s="199">
        <f>_xlfn.XLOOKUP(B78,ComponentDuration!$C$2:$C$24,ComponentDuration!$G$2:$G$24)</f>
        <v>3</v>
      </c>
      <c r="G78" s="199">
        <f t="shared" si="3"/>
        <v>300</v>
      </c>
    </row>
    <row r="79" spans="1:7" x14ac:dyDescent="0.3">
      <c r="A79" s="199">
        <v>23</v>
      </c>
      <c r="B79" s="198" t="s">
        <v>164</v>
      </c>
      <c r="C79" s="199" t="s">
        <v>202</v>
      </c>
      <c r="D79" s="199">
        <f>_xlfn.XLOOKUP(B79,ComponentDuration!$C$2:$C$24,ComponentDuration!$F$2:$F$24)</f>
        <v>310</v>
      </c>
      <c r="E79" s="199">
        <v>90</v>
      </c>
      <c r="F79" s="199">
        <f>_xlfn.XLOOKUP(B79,ComponentDuration!$C$2:$C$24,ComponentDuration!$G$2:$G$24)</f>
        <v>3</v>
      </c>
      <c r="G79" s="199">
        <f t="shared" si="3"/>
        <v>270</v>
      </c>
    </row>
    <row r="80" spans="1:7" x14ac:dyDescent="0.3">
      <c r="A80" s="202">
        <v>24</v>
      </c>
      <c r="B80" s="201" t="s">
        <v>155</v>
      </c>
      <c r="C80" s="202" t="s">
        <v>198</v>
      </c>
      <c r="D80" s="202">
        <f>_xlfn.XLOOKUP(B80,ComponentDuration!$C$2:$C$24,ComponentDuration!$F$2:$F$24)</f>
        <v>70</v>
      </c>
      <c r="E80" s="202">
        <v>80</v>
      </c>
      <c r="F80" s="202">
        <f>_xlfn.XLOOKUP(B80,ComponentDuration!$C$2:$C$24,ComponentDuration!$G$2:$G$24)</f>
        <v>2</v>
      </c>
      <c r="G80" s="202">
        <f t="shared" si="3"/>
        <v>160</v>
      </c>
    </row>
    <row r="81" spans="1:7" x14ac:dyDescent="0.3">
      <c r="A81" s="202">
        <v>24</v>
      </c>
      <c r="B81" s="201" t="s">
        <v>156</v>
      </c>
      <c r="C81" s="202" t="s">
        <v>198</v>
      </c>
      <c r="D81" s="202">
        <f>_xlfn.XLOOKUP(B81,ComponentDuration!$C$2:$C$24,ComponentDuration!$F$2:$F$24)</f>
        <v>70</v>
      </c>
      <c r="E81" s="202">
        <v>80</v>
      </c>
      <c r="F81" s="202">
        <f>_xlfn.XLOOKUP(B81,ComponentDuration!$C$2:$C$24,ComponentDuration!$G$2:$G$24)</f>
        <v>2</v>
      </c>
      <c r="G81" s="202">
        <f t="shared" si="3"/>
        <v>160</v>
      </c>
    </row>
    <row r="82" spans="1:7" x14ac:dyDescent="0.3">
      <c r="A82" s="202">
        <v>24</v>
      </c>
      <c r="B82" s="201" t="s">
        <v>159</v>
      </c>
      <c r="C82" s="202" t="s">
        <v>200</v>
      </c>
      <c r="D82" s="202">
        <f>_xlfn.XLOOKUP(B82,ComponentDuration!$C$2:$C$24,ComponentDuration!$F$2:$F$24)</f>
        <v>300</v>
      </c>
      <c r="E82" s="202">
        <v>300</v>
      </c>
      <c r="F82" s="202">
        <f>_xlfn.XLOOKUP(B82,ComponentDuration!$C$2:$C$24,ComponentDuration!$G$2:$G$24)</f>
        <v>3</v>
      </c>
      <c r="G82" s="202">
        <f t="shared" ref="G82:G83" si="4">E82*F82</f>
        <v>900</v>
      </c>
    </row>
    <row r="83" spans="1:7" x14ac:dyDescent="0.3">
      <c r="A83" s="202">
        <v>24</v>
      </c>
      <c r="B83" s="201" t="s">
        <v>160</v>
      </c>
      <c r="C83" s="202" t="s">
        <v>200</v>
      </c>
      <c r="D83" s="202">
        <f>_xlfn.XLOOKUP(B83,ComponentDuration!$C$2:$C$24,ComponentDuration!$F$2:$F$24)</f>
        <v>290</v>
      </c>
      <c r="E83" s="202">
        <v>300</v>
      </c>
      <c r="F83" s="202">
        <f>_xlfn.XLOOKUP(B83,ComponentDuration!$C$2:$C$24,ComponentDuration!$G$2:$G$24)</f>
        <v>3</v>
      </c>
      <c r="G83" s="202">
        <f t="shared" si="4"/>
        <v>900</v>
      </c>
    </row>
    <row r="84" spans="1:7" x14ac:dyDescent="0.3">
      <c r="A84" s="202">
        <v>24</v>
      </c>
      <c r="B84" s="201" t="s">
        <v>161</v>
      </c>
      <c r="C84" s="202" t="s">
        <v>201</v>
      </c>
      <c r="D84" s="202">
        <f>_xlfn.XLOOKUP(B84,ComponentDuration!$C$2:$C$24,ComponentDuration!$F$2:$F$24)</f>
        <v>160</v>
      </c>
      <c r="E84" s="202">
        <v>350</v>
      </c>
      <c r="F84" s="202">
        <f>_xlfn.XLOOKUP(B84,ComponentDuration!$C$2:$C$24,ComponentDuration!$G$2:$G$24)</f>
        <v>2</v>
      </c>
      <c r="G84" s="202">
        <f t="shared" si="3"/>
        <v>700</v>
      </c>
    </row>
    <row r="85" spans="1:7" x14ac:dyDescent="0.3">
      <c r="A85" s="199">
        <v>25</v>
      </c>
      <c r="B85" s="198" t="s">
        <v>165</v>
      </c>
      <c r="C85" s="199" t="s">
        <v>203</v>
      </c>
      <c r="D85" s="199">
        <f>_xlfn.XLOOKUP(B85,ComponentDuration!$C$2:$C$24,ComponentDuration!$F$2:$F$24)</f>
        <v>60</v>
      </c>
      <c r="E85" s="199">
        <v>125</v>
      </c>
      <c r="F85" s="199">
        <f>_xlfn.XLOOKUP(B85,ComponentDuration!$C$2:$C$24,ComponentDuration!$G$2:$G$24)</f>
        <v>2</v>
      </c>
      <c r="G85" s="199">
        <f t="shared" si="3"/>
        <v>250</v>
      </c>
    </row>
    <row r="86" spans="1:7" x14ac:dyDescent="0.3">
      <c r="A86" s="199">
        <v>25</v>
      </c>
      <c r="B86" s="198" t="s">
        <v>166</v>
      </c>
      <c r="C86" s="199" t="s">
        <v>203</v>
      </c>
      <c r="D86" s="199">
        <f>_xlfn.XLOOKUP(B86,ComponentDuration!$C$2:$C$24,ComponentDuration!$F$2:$F$24)</f>
        <v>1130</v>
      </c>
      <c r="E86" s="199">
        <v>105</v>
      </c>
      <c r="F86" s="199">
        <f>_xlfn.XLOOKUP(B86,ComponentDuration!$C$2:$C$24,ComponentDuration!$G$2:$G$24)</f>
        <v>6</v>
      </c>
      <c r="G86" s="199">
        <f t="shared" si="3"/>
        <v>630</v>
      </c>
    </row>
    <row r="87" spans="1:7" x14ac:dyDescent="0.3">
      <c r="A87" s="199">
        <v>25</v>
      </c>
      <c r="B87" s="198" t="s">
        <v>170</v>
      </c>
      <c r="C87" s="199" t="s">
        <v>196</v>
      </c>
      <c r="D87" s="199">
        <f>_xlfn.XLOOKUP(B87,ComponentDuration!$C$2:$C$24,ComponentDuration!$F$2:$F$24)</f>
        <v>660</v>
      </c>
      <c r="E87" s="199">
        <v>50</v>
      </c>
      <c r="F87" s="199">
        <f>_xlfn.XLOOKUP(B87,ComponentDuration!$C$2:$C$24,ComponentDuration!$G$2:$G$24)</f>
        <v>7</v>
      </c>
      <c r="G87" s="199">
        <f t="shared" ref="G87:G88" si="5">E87*F87</f>
        <v>350</v>
      </c>
    </row>
    <row r="88" spans="1:7" x14ac:dyDescent="0.3">
      <c r="A88" s="199">
        <v>25</v>
      </c>
      <c r="B88" s="198" t="s">
        <v>168</v>
      </c>
      <c r="C88" s="199" t="s">
        <v>196</v>
      </c>
      <c r="D88" s="199">
        <f>_xlfn.XLOOKUP(B88,ComponentDuration!$C$2:$C$24,ComponentDuration!$F$2:$F$24)</f>
        <v>660</v>
      </c>
      <c r="E88" s="199">
        <v>21</v>
      </c>
      <c r="F88" s="199">
        <f>_xlfn.XLOOKUP(B88,ComponentDuration!$C$2:$C$24,ComponentDuration!$G$2:$G$24)</f>
        <v>7</v>
      </c>
      <c r="G88" s="199">
        <f t="shared" si="5"/>
        <v>147</v>
      </c>
    </row>
    <row r="89" spans="1:7" x14ac:dyDescent="0.3">
      <c r="A89" s="202">
        <v>26</v>
      </c>
      <c r="B89" s="201" t="s">
        <v>162</v>
      </c>
      <c r="C89" s="202" t="s">
        <v>200</v>
      </c>
      <c r="D89" s="202">
        <f>_xlfn.XLOOKUP(B89,ComponentDuration!$C$2:$C$24,ComponentDuration!$F$2:$F$24)</f>
        <v>1510</v>
      </c>
      <c r="E89" s="202">
        <v>100</v>
      </c>
      <c r="F89" s="202">
        <f>_xlfn.XLOOKUP(B89,ComponentDuration!$C$2:$C$24,ComponentDuration!$G$2:$G$24)</f>
        <v>7</v>
      </c>
      <c r="G89" s="202">
        <f t="shared" si="3"/>
        <v>700</v>
      </c>
    </row>
    <row r="90" spans="1:7" x14ac:dyDescent="0.3">
      <c r="A90" s="202">
        <v>26</v>
      </c>
      <c r="B90" s="201" t="s">
        <v>170</v>
      </c>
      <c r="C90" s="202" t="s">
        <v>196</v>
      </c>
      <c r="D90" s="202">
        <f>_xlfn.XLOOKUP(B90,ComponentDuration!$C$2:$C$24,ComponentDuration!$F$2:$F$24)</f>
        <v>660</v>
      </c>
      <c r="E90" s="202">
        <v>80</v>
      </c>
      <c r="F90" s="202">
        <f>_xlfn.XLOOKUP(B90,ComponentDuration!$C$2:$C$24,ComponentDuration!$G$2:$G$24)</f>
        <v>7</v>
      </c>
      <c r="G90" s="202">
        <f t="shared" si="3"/>
        <v>560</v>
      </c>
    </row>
    <row r="91" spans="1:7" x14ac:dyDescent="0.3">
      <c r="A91" s="202">
        <v>26</v>
      </c>
      <c r="B91" s="201" t="s">
        <v>168</v>
      </c>
      <c r="C91" s="202" t="s">
        <v>196</v>
      </c>
      <c r="D91" s="202">
        <f>_xlfn.XLOOKUP(B91,ComponentDuration!$C$2:$C$24,ComponentDuration!$F$2:$F$24)</f>
        <v>660</v>
      </c>
      <c r="E91" s="202">
        <v>80</v>
      </c>
      <c r="F91" s="202">
        <f>_xlfn.XLOOKUP(B91,ComponentDuration!$C$2:$C$24,ComponentDuration!$G$2:$G$24)</f>
        <v>7</v>
      </c>
      <c r="G91" s="202">
        <f t="shared" si="3"/>
        <v>560</v>
      </c>
    </row>
    <row r="92" spans="1:7" x14ac:dyDescent="0.3">
      <c r="A92" s="199">
        <v>27</v>
      </c>
      <c r="B92" s="198" t="s">
        <v>165</v>
      </c>
      <c r="C92" s="199" t="s">
        <v>203</v>
      </c>
      <c r="D92" s="199">
        <f>_xlfn.XLOOKUP(B92,ComponentDuration!$C$2:$C$24,ComponentDuration!$F$2:$F$24)</f>
        <v>60</v>
      </c>
      <c r="E92" s="199">
        <v>100</v>
      </c>
      <c r="F92" s="199">
        <f>_xlfn.XLOOKUP(B92,ComponentDuration!$C$2:$C$24,ComponentDuration!$G$2:$G$24)</f>
        <v>2</v>
      </c>
      <c r="G92" s="199">
        <f t="shared" si="3"/>
        <v>200</v>
      </c>
    </row>
    <row r="93" spans="1:7" x14ac:dyDescent="0.3">
      <c r="A93" s="199">
        <v>27</v>
      </c>
      <c r="B93" s="198" t="s">
        <v>166</v>
      </c>
      <c r="C93" s="199" t="s">
        <v>203</v>
      </c>
      <c r="D93" s="199">
        <f>_xlfn.XLOOKUP(B93,ComponentDuration!$C$2:$C$24,ComponentDuration!$F$2:$F$24)</f>
        <v>1130</v>
      </c>
      <c r="E93" s="199">
        <v>80</v>
      </c>
      <c r="F93" s="199">
        <f>_xlfn.XLOOKUP(B93,ComponentDuration!$C$2:$C$24,ComponentDuration!$G$2:$G$24)</f>
        <v>6</v>
      </c>
      <c r="G93" s="199">
        <f t="shared" si="3"/>
        <v>480</v>
      </c>
    </row>
    <row r="94" spans="1:7" x14ac:dyDescent="0.3">
      <c r="A94" s="199">
        <v>27</v>
      </c>
      <c r="B94" s="198" t="s">
        <v>157</v>
      </c>
      <c r="C94" s="199" t="s">
        <v>199</v>
      </c>
      <c r="D94" s="199">
        <f>_xlfn.XLOOKUP(B94,ComponentDuration!$C$2:$C$24,ComponentDuration!$F$2:$F$24)</f>
        <v>700</v>
      </c>
      <c r="E94" s="199">
        <v>60</v>
      </c>
      <c r="F94" s="199">
        <f>_xlfn.XLOOKUP(B94,ComponentDuration!$C$2:$C$24,ComponentDuration!$G$2:$G$24)</f>
        <v>6</v>
      </c>
      <c r="G94" s="199">
        <f t="shared" si="3"/>
        <v>360</v>
      </c>
    </row>
    <row r="95" spans="1:7" x14ac:dyDescent="0.3">
      <c r="A95" s="199">
        <v>27</v>
      </c>
      <c r="B95" s="198" t="s">
        <v>158</v>
      </c>
      <c r="C95" s="199" t="s">
        <v>199</v>
      </c>
      <c r="D95" s="199">
        <f>_xlfn.XLOOKUP(B95,ComponentDuration!$C$2:$C$24,ComponentDuration!$F$2:$F$24)</f>
        <v>700</v>
      </c>
      <c r="E95" s="199">
        <v>34</v>
      </c>
      <c r="F95" s="199">
        <f>_xlfn.XLOOKUP(B95,ComponentDuration!$C$2:$C$24,ComponentDuration!$G$2:$G$24)</f>
        <v>6</v>
      </c>
      <c r="G95" s="199">
        <f t="shared" si="3"/>
        <v>204</v>
      </c>
    </row>
    <row r="96" spans="1:7" x14ac:dyDescent="0.3">
      <c r="A96" s="202">
        <v>28</v>
      </c>
      <c r="B96" s="201" t="s">
        <v>165</v>
      </c>
      <c r="C96" s="202" t="s">
        <v>203</v>
      </c>
      <c r="D96" s="202">
        <f>_xlfn.XLOOKUP(B96,ComponentDuration!$C$2:$C$24,ComponentDuration!$F$2:$F$24)</f>
        <v>60</v>
      </c>
      <c r="E96" s="202">
        <v>119</v>
      </c>
      <c r="F96" s="202">
        <f>_xlfn.XLOOKUP(B96,ComponentDuration!$C$2:$C$24,ComponentDuration!$G$2:$G$24)</f>
        <v>2</v>
      </c>
      <c r="G96" s="202">
        <f t="shared" si="3"/>
        <v>238</v>
      </c>
    </row>
    <row r="97" spans="1:7" x14ac:dyDescent="0.3">
      <c r="A97" s="202">
        <v>28</v>
      </c>
      <c r="B97" s="201" t="s">
        <v>166</v>
      </c>
      <c r="C97" s="202" t="s">
        <v>203</v>
      </c>
      <c r="D97" s="202">
        <f>_xlfn.XLOOKUP(B97,ComponentDuration!$C$2:$C$24,ComponentDuration!$F$2:$F$24)</f>
        <v>1130</v>
      </c>
      <c r="E97" s="202">
        <v>130</v>
      </c>
      <c r="F97" s="202">
        <f>_xlfn.XLOOKUP(B97,ComponentDuration!$C$2:$C$24,ComponentDuration!$G$2:$G$24)</f>
        <v>6</v>
      </c>
      <c r="G97" s="202">
        <f t="shared" si="3"/>
        <v>780</v>
      </c>
    </row>
    <row r="98" spans="1:7" x14ac:dyDescent="0.3">
      <c r="A98" s="202">
        <v>28</v>
      </c>
      <c r="B98" s="201" t="s">
        <v>161</v>
      </c>
      <c r="C98" s="202" t="s">
        <v>201</v>
      </c>
      <c r="D98" s="202">
        <f>_xlfn.XLOOKUP(B98,ComponentDuration!$C$2:$C$24,ComponentDuration!$F$2:$F$24)</f>
        <v>160</v>
      </c>
      <c r="E98" s="202">
        <v>100</v>
      </c>
      <c r="F98" s="202">
        <f>_xlfn.XLOOKUP(B98,ComponentDuration!$C$2:$C$24,ComponentDuration!$G$2:$G$24)</f>
        <v>2</v>
      </c>
      <c r="G98" s="202">
        <f t="shared" ref="G98" si="6">E98*F98</f>
        <v>200</v>
      </c>
    </row>
    <row r="99" spans="1:7" x14ac:dyDescent="0.3">
      <c r="A99" s="199">
        <v>29</v>
      </c>
      <c r="B99" s="198" t="s">
        <v>170</v>
      </c>
      <c r="C99" s="199" t="s">
        <v>196</v>
      </c>
      <c r="D99" s="199">
        <f>_xlfn.XLOOKUP(B99,ComponentDuration!$C$2:$C$24,ComponentDuration!$F$2:$F$24)</f>
        <v>660</v>
      </c>
      <c r="E99" s="199">
        <v>175</v>
      </c>
      <c r="F99" s="199">
        <f>_xlfn.XLOOKUP(B99,ComponentDuration!$C$2:$C$24,ComponentDuration!$G$2:$G$24)</f>
        <v>7</v>
      </c>
      <c r="G99" s="199">
        <f t="shared" ref="G99:G101" si="7">E99*F99</f>
        <v>1225</v>
      </c>
    </row>
    <row r="100" spans="1:7" x14ac:dyDescent="0.3">
      <c r="A100" s="199">
        <v>29</v>
      </c>
      <c r="B100" s="198" t="s">
        <v>168</v>
      </c>
      <c r="C100" s="199" t="s">
        <v>196</v>
      </c>
      <c r="D100" s="199">
        <f>_xlfn.XLOOKUP(B100,ComponentDuration!$C$2:$C$24,ComponentDuration!$F$2:$F$24)</f>
        <v>660</v>
      </c>
      <c r="E100" s="199">
        <v>175</v>
      </c>
      <c r="F100" s="199">
        <f>_xlfn.XLOOKUP(B100,ComponentDuration!$C$2:$C$24,ComponentDuration!$G$2:$G$24)</f>
        <v>7</v>
      </c>
      <c r="G100" s="199">
        <f t="shared" si="7"/>
        <v>1225</v>
      </c>
    </row>
    <row r="101" spans="1:7" x14ac:dyDescent="0.3">
      <c r="A101" s="199">
        <v>29</v>
      </c>
      <c r="B101" s="198" t="s">
        <v>159</v>
      </c>
      <c r="C101" s="199" t="s">
        <v>200</v>
      </c>
      <c r="D101" s="199">
        <f>_xlfn.XLOOKUP(B101,ComponentDuration!$C$2:$C$24,ComponentDuration!$F$2:$F$24)</f>
        <v>300</v>
      </c>
      <c r="E101" s="199">
        <v>249</v>
      </c>
      <c r="F101" s="199">
        <f>_xlfn.XLOOKUP(B101,ComponentDuration!$C$2:$C$24,ComponentDuration!$G$2:$G$24)</f>
        <v>3</v>
      </c>
      <c r="G101" s="199">
        <f t="shared" si="7"/>
        <v>747</v>
      </c>
    </row>
    <row r="102" spans="1:7" x14ac:dyDescent="0.3">
      <c r="A102" s="199">
        <v>29</v>
      </c>
      <c r="B102" s="198" t="s">
        <v>160</v>
      </c>
      <c r="C102" s="199" t="s">
        <v>200</v>
      </c>
      <c r="D102" s="199">
        <f>_xlfn.XLOOKUP(B102,ComponentDuration!$C$2:$C$24,ComponentDuration!$F$2:$F$24)</f>
        <v>290</v>
      </c>
      <c r="E102" s="199">
        <v>260</v>
      </c>
      <c r="F102" s="199">
        <f>_xlfn.XLOOKUP(B102,ComponentDuration!$C$2:$C$24,ComponentDuration!$G$2:$G$24)</f>
        <v>3</v>
      </c>
      <c r="G102" s="199">
        <f t="shared" si="3"/>
        <v>780</v>
      </c>
    </row>
    <row r="103" spans="1:7" x14ac:dyDescent="0.3">
      <c r="A103" s="203">
        <v>30</v>
      </c>
      <c r="B103" s="204" t="s">
        <v>153</v>
      </c>
      <c r="C103" s="203" t="s">
        <v>197</v>
      </c>
      <c r="D103" s="203">
        <f>_xlfn.XLOOKUP(B103,ComponentDuration!$C$2:$C$24,ComponentDuration!$F$2:$F$24)</f>
        <v>300</v>
      </c>
      <c r="E103" s="203">
        <v>43</v>
      </c>
      <c r="F103" s="203">
        <f>_xlfn.XLOOKUP(B103,ComponentDuration!$C$2:$C$24,ComponentDuration!$G$2:$G$24)</f>
        <v>3</v>
      </c>
      <c r="G103" s="203">
        <f t="shared" si="3"/>
        <v>129</v>
      </c>
    </row>
    <row r="104" spans="1:7" x14ac:dyDescent="0.3">
      <c r="A104" s="202">
        <v>30</v>
      </c>
      <c r="B104" s="201" t="s">
        <v>154</v>
      </c>
      <c r="C104" s="202" t="s">
        <v>197</v>
      </c>
      <c r="D104" s="202">
        <f>_xlfn.XLOOKUP(B104,ComponentDuration!$C$2:$C$24,ComponentDuration!$F$2:$F$24)</f>
        <v>300</v>
      </c>
      <c r="E104" s="202">
        <v>50</v>
      </c>
      <c r="F104" s="202">
        <f>_xlfn.XLOOKUP(B104,ComponentDuration!$C$2:$C$24,ComponentDuration!$G$2:$G$24)</f>
        <v>3</v>
      </c>
      <c r="G104" s="202">
        <f t="shared" si="3"/>
        <v>150</v>
      </c>
    </row>
    <row r="105" spans="1:7" x14ac:dyDescent="0.3">
      <c r="A105" s="202">
        <v>30</v>
      </c>
      <c r="B105" s="201" t="s">
        <v>170</v>
      </c>
      <c r="C105" s="202" t="s">
        <v>196</v>
      </c>
      <c r="D105" s="202">
        <f>_xlfn.XLOOKUP(B105,ComponentDuration!$C$2:$C$24,ComponentDuration!$F$2:$F$24)</f>
        <v>660</v>
      </c>
      <c r="E105" s="202">
        <v>175</v>
      </c>
      <c r="F105" s="202">
        <f>_xlfn.XLOOKUP(B105,ComponentDuration!$C$2:$C$24,ComponentDuration!$G$2:$G$24)</f>
        <v>7</v>
      </c>
      <c r="G105" s="202">
        <f t="shared" si="3"/>
        <v>1225</v>
      </c>
    </row>
    <row r="106" spans="1:7" x14ac:dyDescent="0.3">
      <c r="A106" s="202">
        <v>30</v>
      </c>
      <c r="B106" s="201" t="s">
        <v>168</v>
      </c>
      <c r="C106" s="202" t="s">
        <v>196</v>
      </c>
      <c r="D106" s="202">
        <f>_xlfn.XLOOKUP(B106,ComponentDuration!$C$2:$C$24,ComponentDuration!$F$2:$F$24)</f>
        <v>660</v>
      </c>
      <c r="E106" s="202">
        <v>175</v>
      </c>
      <c r="F106" s="202">
        <f>_xlfn.XLOOKUP(B106,ComponentDuration!$C$2:$C$24,ComponentDuration!$G$2:$G$24)</f>
        <v>7</v>
      </c>
      <c r="G106" s="202">
        <f t="shared" si="3"/>
        <v>1225</v>
      </c>
    </row>
    <row r="107" spans="1:7" x14ac:dyDescent="0.3">
      <c r="A107" s="199">
        <v>31</v>
      </c>
      <c r="B107" s="198" t="s">
        <v>157</v>
      </c>
      <c r="C107" s="199" t="s">
        <v>199</v>
      </c>
      <c r="D107" s="199">
        <f>_xlfn.XLOOKUP(B107,ComponentDuration!$C$2:$C$24,ComponentDuration!$F$2:$F$24)</f>
        <v>700</v>
      </c>
      <c r="E107" s="199">
        <v>125</v>
      </c>
      <c r="F107" s="199">
        <f>_xlfn.XLOOKUP(B107,ComponentDuration!$C$2:$C$24,ComponentDuration!$G$2:$G$24)</f>
        <v>6</v>
      </c>
      <c r="G107" s="199">
        <f t="shared" si="3"/>
        <v>750</v>
      </c>
    </row>
    <row r="108" spans="1:7" x14ac:dyDescent="0.3">
      <c r="A108" s="199">
        <v>31</v>
      </c>
      <c r="B108" s="198" t="s">
        <v>158</v>
      </c>
      <c r="C108" s="199" t="s">
        <v>199</v>
      </c>
      <c r="D108" s="199">
        <f>_xlfn.XLOOKUP(B108,ComponentDuration!$C$2:$C$24,ComponentDuration!$F$2:$F$24)</f>
        <v>700</v>
      </c>
      <c r="E108" s="199">
        <v>100</v>
      </c>
      <c r="F108" s="199">
        <f>_xlfn.XLOOKUP(B108,ComponentDuration!$C$2:$C$24,ComponentDuration!$G$2:$G$24)</f>
        <v>6</v>
      </c>
      <c r="G108" s="199">
        <f t="shared" si="3"/>
        <v>600</v>
      </c>
    </row>
    <row r="109" spans="1:7" x14ac:dyDescent="0.3">
      <c r="A109" s="199">
        <v>31</v>
      </c>
      <c r="B109" s="198" t="s">
        <v>161</v>
      </c>
      <c r="C109" s="199" t="s">
        <v>201</v>
      </c>
      <c r="D109" s="199">
        <f>_xlfn.XLOOKUP(B109,ComponentDuration!$C$2:$C$24,ComponentDuration!$F$2:$F$24)</f>
        <v>160</v>
      </c>
      <c r="E109" s="199">
        <v>108</v>
      </c>
      <c r="F109" s="199">
        <f>_xlfn.XLOOKUP(B109,ComponentDuration!$C$2:$C$24,ComponentDuration!$G$2:$G$24)</f>
        <v>2</v>
      </c>
      <c r="G109" s="199">
        <f t="shared" si="3"/>
        <v>216</v>
      </c>
    </row>
    <row r="110" spans="1:7" x14ac:dyDescent="0.3">
      <c r="A110" s="199">
        <v>31</v>
      </c>
      <c r="B110" s="198" t="s">
        <v>159</v>
      </c>
      <c r="C110" s="199" t="s">
        <v>200</v>
      </c>
      <c r="D110" s="199">
        <f>_xlfn.XLOOKUP(B110,ComponentDuration!$C$2:$C$24,ComponentDuration!$F$2:$F$24)</f>
        <v>300</v>
      </c>
      <c r="E110" s="199">
        <v>115</v>
      </c>
      <c r="F110" s="199">
        <f>_xlfn.XLOOKUP(B110,ComponentDuration!$C$2:$C$24,ComponentDuration!$G$2:$G$24)</f>
        <v>3</v>
      </c>
      <c r="G110" s="199">
        <f t="shared" ref="G110:G111" si="8">E110*F110</f>
        <v>345</v>
      </c>
    </row>
    <row r="111" spans="1:7" x14ac:dyDescent="0.3">
      <c r="A111" s="199">
        <v>31</v>
      </c>
      <c r="B111" s="198" t="s">
        <v>160</v>
      </c>
      <c r="C111" s="199" t="s">
        <v>200</v>
      </c>
      <c r="D111" s="199">
        <f>_xlfn.XLOOKUP(B111,ComponentDuration!$C$2:$C$24,ComponentDuration!$F$2:$F$24)</f>
        <v>290</v>
      </c>
      <c r="E111" s="199">
        <v>110</v>
      </c>
      <c r="F111" s="199">
        <f>_xlfn.XLOOKUP(B111,ComponentDuration!$C$2:$C$24,ComponentDuration!$G$2:$G$24)</f>
        <v>3</v>
      </c>
      <c r="G111" s="199">
        <f t="shared" si="8"/>
        <v>330</v>
      </c>
    </row>
    <row r="112" spans="1:7" x14ac:dyDescent="0.3">
      <c r="A112" s="202">
        <v>32</v>
      </c>
      <c r="B112" s="201" t="s">
        <v>153</v>
      </c>
      <c r="C112" s="202" t="s">
        <v>197</v>
      </c>
      <c r="D112" s="202">
        <f>_xlfn.XLOOKUP(B112,ComponentDuration!$C$2:$C$24,ComponentDuration!$F$2:$F$24)</f>
        <v>300</v>
      </c>
      <c r="E112" s="202">
        <v>208</v>
      </c>
      <c r="F112" s="202">
        <f>_xlfn.XLOOKUP(B112,ComponentDuration!$C$2:$C$24,ComponentDuration!$G$2:$G$24)</f>
        <v>3</v>
      </c>
      <c r="G112" s="202">
        <f t="shared" si="3"/>
        <v>624</v>
      </c>
    </row>
    <row r="113" spans="1:7" x14ac:dyDescent="0.3">
      <c r="A113" s="202">
        <v>32</v>
      </c>
      <c r="B113" s="201" t="s">
        <v>154</v>
      </c>
      <c r="C113" s="202" t="s">
        <v>197</v>
      </c>
      <c r="D113" s="202">
        <f>_xlfn.XLOOKUP(B113,ComponentDuration!$C$2:$C$24,ComponentDuration!$F$2:$F$24)</f>
        <v>300</v>
      </c>
      <c r="E113" s="202">
        <v>208</v>
      </c>
      <c r="F113" s="202">
        <f>_xlfn.XLOOKUP(B113,ComponentDuration!$C$2:$C$24,ComponentDuration!$G$2:$G$24)</f>
        <v>3</v>
      </c>
      <c r="G113" s="202">
        <f t="shared" si="3"/>
        <v>624</v>
      </c>
    </row>
    <row r="114" spans="1:7" x14ac:dyDescent="0.3">
      <c r="A114" s="202">
        <v>32</v>
      </c>
      <c r="B114" s="201" t="s">
        <v>170</v>
      </c>
      <c r="C114" s="202" t="s">
        <v>196</v>
      </c>
      <c r="D114" s="202">
        <f>_xlfn.XLOOKUP(B114,ComponentDuration!$C$2:$C$24,ComponentDuration!$F$2:$F$24)</f>
        <v>660</v>
      </c>
      <c r="E114" s="202">
        <v>175</v>
      </c>
      <c r="F114" s="202">
        <f>_xlfn.XLOOKUP(B114,ComponentDuration!$C$2:$C$24,ComponentDuration!$G$2:$G$24)</f>
        <v>7</v>
      </c>
      <c r="G114" s="202">
        <f t="shared" si="3"/>
        <v>1225</v>
      </c>
    </row>
    <row r="115" spans="1:7" x14ac:dyDescent="0.3">
      <c r="A115" s="202">
        <v>32</v>
      </c>
      <c r="B115" s="201" t="s">
        <v>168</v>
      </c>
      <c r="C115" s="202" t="s">
        <v>196</v>
      </c>
      <c r="D115" s="202">
        <f>_xlfn.XLOOKUP(B115,ComponentDuration!$C$2:$C$24,ComponentDuration!$F$2:$F$24)</f>
        <v>660</v>
      </c>
      <c r="E115" s="202">
        <v>175</v>
      </c>
      <c r="F115" s="202">
        <f>_xlfn.XLOOKUP(B115,ComponentDuration!$C$2:$C$24,ComponentDuration!$G$2:$G$24)</f>
        <v>7</v>
      </c>
      <c r="G115" s="202">
        <f t="shared" si="3"/>
        <v>1225</v>
      </c>
    </row>
    <row r="116" spans="1:7" x14ac:dyDescent="0.3">
      <c r="A116" s="199">
        <v>33</v>
      </c>
      <c r="B116" s="198" t="s">
        <v>162</v>
      </c>
      <c r="C116" s="199" t="s">
        <v>200</v>
      </c>
      <c r="D116" s="199">
        <f>_xlfn.XLOOKUP(B116,ComponentDuration!$C$2:$C$24,ComponentDuration!$F$2:$F$24)</f>
        <v>1510</v>
      </c>
      <c r="E116" s="199">
        <v>100</v>
      </c>
      <c r="F116" s="199">
        <f>_xlfn.XLOOKUP(B116,ComponentDuration!$C$2:$C$24,ComponentDuration!$G$2:$G$24)</f>
        <v>7</v>
      </c>
      <c r="G116" s="199">
        <f t="shared" si="3"/>
        <v>700</v>
      </c>
    </row>
    <row r="117" spans="1:7" x14ac:dyDescent="0.3">
      <c r="A117" s="199">
        <v>33</v>
      </c>
      <c r="B117" s="198" t="s">
        <v>166</v>
      </c>
      <c r="C117" s="199" t="s">
        <v>203</v>
      </c>
      <c r="D117" s="199">
        <f>_xlfn.XLOOKUP(B117,ComponentDuration!$C$2:$C$24,ComponentDuration!$F$2:$F$24)</f>
        <v>1130</v>
      </c>
      <c r="E117" s="199">
        <v>63</v>
      </c>
      <c r="F117" s="199">
        <f>_xlfn.XLOOKUP(B117,ComponentDuration!$C$2:$C$24,ComponentDuration!$G$2:$G$24)</f>
        <v>6</v>
      </c>
      <c r="G117" s="199">
        <f t="shared" si="3"/>
        <v>378</v>
      </c>
    </row>
    <row r="118" spans="1:7" x14ac:dyDescent="0.3">
      <c r="A118" s="202">
        <v>34</v>
      </c>
      <c r="B118" s="201" t="s">
        <v>163</v>
      </c>
      <c r="C118" s="202" t="s">
        <v>202</v>
      </c>
      <c r="D118" s="202">
        <f>_xlfn.XLOOKUP(B118,ComponentDuration!$C$2:$C$24,ComponentDuration!$F$2:$F$24)</f>
        <v>310</v>
      </c>
      <c r="E118" s="202">
        <v>240</v>
      </c>
      <c r="F118" s="202">
        <f>_xlfn.XLOOKUP(B118,ComponentDuration!$C$2:$C$24,ComponentDuration!$G$2:$G$24)</f>
        <v>3</v>
      </c>
      <c r="G118" s="202">
        <f t="shared" si="3"/>
        <v>720</v>
      </c>
    </row>
    <row r="119" spans="1:7" x14ac:dyDescent="0.3">
      <c r="A119" s="202">
        <v>34</v>
      </c>
      <c r="B119" s="201" t="s">
        <v>164</v>
      </c>
      <c r="C119" s="202" t="s">
        <v>202</v>
      </c>
      <c r="D119" s="202">
        <f>_xlfn.XLOOKUP(B119,ComponentDuration!$C$2:$C$24,ComponentDuration!$F$2:$F$24)</f>
        <v>310</v>
      </c>
      <c r="E119" s="202">
        <v>240</v>
      </c>
      <c r="F119" s="202">
        <f>_xlfn.XLOOKUP(B119,ComponentDuration!$C$2:$C$24,ComponentDuration!$G$2:$G$24)</f>
        <v>3</v>
      </c>
      <c r="G119" s="202">
        <f t="shared" si="3"/>
        <v>720</v>
      </c>
    </row>
    <row r="120" spans="1:7" x14ac:dyDescent="0.3">
      <c r="A120" s="202">
        <v>34</v>
      </c>
      <c r="B120" s="201" t="s">
        <v>162</v>
      </c>
      <c r="C120" s="202" t="s">
        <v>200</v>
      </c>
      <c r="D120" s="202">
        <f>_xlfn.XLOOKUP(B120,ComponentDuration!$C$2:$C$24,ComponentDuration!$F$2:$F$24)</f>
        <v>1510</v>
      </c>
      <c r="E120" s="202">
        <v>118</v>
      </c>
      <c r="F120" s="202">
        <f>_xlfn.XLOOKUP(B120,ComponentDuration!$C$2:$C$24,ComponentDuration!$G$2:$G$24)</f>
        <v>7</v>
      </c>
      <c r="G120" s="202">
        <f t="shared" ref="G120" si="9">E120*F120</f>
        <v>826</v>
      </c>
    </row>
    <row r="121" spans="1:7" x14ac:dyDescent="0.3">
      <c r="A121" s="202">
        <v>34</v>
      </c>
      <c r="B121" s="201" t="s">
        <v>155</v>
      </c>
      <c r="C121" s="202" t="s">
        <v>198</v>
      </c>
      <c r="D121" s="202">
        <f>_xlfn.XLOOKUP(B121,ComponentDuration!$C$2:$C$24,ComponentDuration!$F$2:$F$24)</f>
        <v>70</v>
      </c>
      <c r="E121" s="202">
        <v>25</v>
      </c>
      <c r="F121" s="202">
        <f>_xlfn.XLOOKUP(B121,ComponentDuration!$C$2:$C$24,ComponentDuration!$G$2:$G$24)</f>
        <v>2</v>
      </c>
      <c r="G121" s="202">
        <f t="shared" si="3"/>
        <v>50</v>
      </c>
    </row>
    <row r="122" spans="1:7" x14ac:dyDescent="0.3">
      <c r="A122" s="202">
        <v>34</v>
      </c>
      <c r="B122" s="201" t="s">
        <v>156</v>
      </c>
      <c r="C122" s="202" t="s">
        <v>198</v>
      </c>
      <c r="D122" s="202">
        <f>_xlfn.XLOOKUP(B122,ComponentDuration!$C$2:$C$24,ComponentDuration!$F$2:$F$24)</f>
        <v>70</v>
      </c>
      <c r="E122" s="202">
        <v>25</v>
      </c>
      <c r="F122" s="202">
        <f>_xlfn.XLOOKUP(B122,ComponentDuration!$C$2:$C$24,ComponentDuration!$G$2:$G$24)</f>
        <v>2</v>
      </c>
      <c r="G122" s="202">
        <f t="shared" si="3"/>
        <v>50</v>
      </c>
    </row>
    <row r="123" spans="1:7" x14ac:dyDescent="0.3">
      <c r="A123" s="199">
        <v>35</v>
      </c>
      <c r="B123" s="198" t="s">
        <v>157</v>
      </c>
      <c r="C123" s="199" t="s">
        <v>199</v>
      </c>
      <c r="D123" s="199">
        <f>_xlfn.XLOOKUP(B123,ComponentDuration!$C$2:$C$24,ComponentDuration!$F$2:$F$24)</f>
        <v>700</v>
      </c>
      <c r="E123" s="199">
        <v>70</v>
      </c>
      <c r="F123" s="199">
        <f>_xlfn.XLOOKUP(B123,ComponentDuration!$C$2:$C$24,ComponentDuration!$G$2:$G$24)</f>
        <v>6</v>
      </c>
      <c r="G123" s="199">
        <f t="shared" si="3"/>
        <v>420</v>
      </c>
    </row>
    <row r="124" spans="1:7" x14ac:dyDescent="0.3">
      <c r="A124" s="199">
        <v>35</v>
      </c>
      <c r="B124" s="198" t="s">
        <v>158</v>
      </c>
      <c r="C124" s="199" t="s">
        <v>199</v>
      </c>
      <c r="D124" s="199">
        <f>_xlfn.XLOOKUP(B124,ComponentDuration!$C$2:$C$24,ComponentDuration!$F$2:$F$24)</f>
        <v>700</v>
      </c>
      <c r="E124" s="199">
        <v>73</v>
      </c>
      <c r="F124" s="199">
        <f>_xlfn.XLOOKUP(B124,ComponentDuration!$C$2:$C$24,ComponentDuration!$G$2:$G$24)</f>
        <v>6</v>
      </c>
      <c r="G124" s="199">
        <f t="shared" si="3"/>
        <v>438</v>
      </c>
    </row>
    <row r="125" spans="1:7" x14ac:dyDescent="0.3">
      <c r="A125" s="199">
        <v>35</v>
      </c>
      <c r="B125" s="198" t="s">
        <v>170</v>
      </c>
      <c r="C125" s="199" t="s">
        <v>196</v>
      </c>
      <c r="D125" s="199">
        <f>_xlfn.XLOOKUP(B125,ComponentDuration!$C$2:$C$24,ComponentDuration!$F$2:$F$24)</f>
        <v>660</v>
      </c>
      <c r="E125" s="199">
        <v>65</v>
      </c>
      <c r="F125" s="199">
        <f>_xlfn.XLOOKUP(B125,ComponentDuration!$C$2:$C$24,ComponentDuration!$G$2:$G$24)</f>
        <v>7</v>
      </c>
      <c r="G125" s="199">
        <f t="shared" si="3"/>
        <v>455</v>
      </c>
    </row>
    <row r="126" spans="1:7" x14ac:dyDescent="0.3">
      <c r="A126" s="199">
        <v>35</v>
      </c>
      <c r="B126" s="198" t="s">
        <v>168</v>
      </c>
      <c r="C126" s="199" t="s">
        <v>196</v>
      </c>
      <c r="D126" s="199">
        <f>_xlfn.XLOOKUP(B126,ComponentDuration!$C$2:$C$24,ComponentDuration!$F$2:$F$24)</f>
        <v>660</v>
      </c>
      <c r="E126" s="199">
        <v>65</v>
      </c>
      <c r="F126" s="199">
        <f>_xlfn.XLOOKUP(B126,ComponentDuration!$C$2:$C$24,ComponentDuration!$G$2:$G$24)</f>
        <v>7</v>
      </c>
      <c r="G126" s="199">
        <f t="shared" si="3"/>
        <v>455</v>
      </c>
    </row>
    <row r="127" spans="1:7" x14ac:dyDescent="0.3">
      <c r="A127" s="202">
        <v>36</v>
      </c>
      <c r="B127" s="201" t="s">
        <v>153</v>
      </c>
      <c r="C127" s="202" t="s">
        <v>197</v>
      </c>
      <c r="D127" s="202">
        <f>_xlfn.XLOOKUP(B127,ComponentDuration!$C$2:$C$24,ComponentDuration!$F$2:$F$24)</f>
        <v>300</v>
      </c>
      <c r="E127" s="202">
        <v>40</v>
      </c>
      <c r="F127" s="202">
        <f>_xlfn.XLOOKUP(B127,ComponentDuration!$C$2:$C$24,ComponentDuration!$G$2:$G$24)</f>
        <v>3</v>
      </c>
      <c r="G127" s="202">
        <f t="shared" si="3"/>
        <v>120</v>
      </c>
    </row>
    <row r="128" spans="1:7" x14ac:dyDescent="0.3">
      <c r="A128" s="202">
        <v>36</v>
      </c>
      <c r="B128" s="201" t="s">
        <v>154</v>
      </c>
      <c r="C128" s="202" t="s">
        <v>197</v>
      </c>
      <c r="D128" s="202">
        <f>_xlfn.XLOOKUP(B128,ComponentDuration!$C$2:$C$24,ComponentDuration!$F$2:$F$24)</f>
        <v>300</v>
      </c>
      <c r="E128" s="202">
        <v>40</v>
      </c>
      <c r="F128" s="202">
        <f>_xlfn.XLOOKUP(B128,ComponentDuration!$C$2:$C$24,ComponentDuration!$G$2:$G$24)</f>
        <v>3</v>
      </c>
      <c r="G128" s="202">
        <f t="shared" si="3"/>
        <v>120</v>
      </c>
    </row>
    <row r="129" spans="1:7" x14ac:dyDescent="0.3">
      <c r="A129" s="202">
        <v>36</v>
      </c>
      <c r="B129" s="201" t="s">
        <v>157</v>
      </c>
      <c r="C129" s="202" t="s">
        <v>199</v>
      </c>
      <c r="D129" s="202">
        <f>_xlfn.XLOOKUP(B129,ComponentDuration!$C$2:$C$24,ComponentDuration!$F$2:$F$24)</f>
        <v>700</v>
      </c>
      <c r="E129" s="202">
        <v>112</v>
      </c>
      <c r="F129" s="202">
        <f>_xlfn.XLOOKUP(B129,ComponentDuration!$C$2:$C$24,ComponentDuration!$G$2:$G$24)</f>
        <v>6</v>
      </c>
      <c r="G129" s="202">
        <f t="shared" si="3"/>
        <v>672</v>
      </c>
    </row>
    <row r="130" spans="1:7" x14ac:dyDescent="0.3">
      <c r="A130" s="202">
        <v>36</v>
      </c>
      <c r="B130" s="201" t="s">
        <v>158</v>
      </c>
      <c r="C130" s="202" t="s">
        <v>199</v>
      </c>
      <c r="D130" s="202">
        <f>_xlfn.XLOOKUP(B130,ComponentDuration!$C$2:$C$24,ComponentDuration!$F$2:$F$24)</f>
        <v>700</v>
      </c>
      <c r="E130" s="202">
        <v>112</v>
      </c>
      <c r="F130" s="202">
        <f>_xlfn.XLOOKUP(B130,ComponentDuration!$C$2:$C$24,ComponentDuration!$G$2:$G$24)</f>
        <v>6</v>
      </c>
      <c r="G130" s="202">
        <f t="shared" si="3"/>
        <v>672</v>
      </c>
    </row>
    <row r="131" spans="1:7" x14ac:dyDescent="0.3">
      <c r="A131" s="199">
        <v>37</v>
      </c>
      <c r="B131" s="199" t="s">
        <v>174</v>
      </c>
      <c r="C131" s="199" t="s">
        <v>195</v>
      </c>
      <c r="D131" s="199">
        <f>_xlfn.XLOOKUP(B131,ComponentDuration!$C$2:$C$24,ComponentDuration!$F$2:$F$24)</f>
        <v>70</v>
      </c>
      <c r="E131" s="199">
        <v>250</v>
      </c>
      <c r="F131" s="199">
        <f>_xlfn.XLOOKUP(B131,ComponentDuration!$C$2:$C$24,ComponentDuration!$G$2:$G$24)</f>
        <v>1</v>
      </c>
      <c r="G131" s="199">
        <f t="shared" si="3"/>
        <v>250</v>
      </c>
    </row>
    <row r="132" spans="1:7" x14ac:dyDescent="0.3">
      <c r="A132" s="199">
        <v>37</v>
      </c>
      <c r="B132" s="199" t="s">
        <v>176</v>
      </c>
      <c r="C132" s="199" t="s">
        <v>195</v>
      </c>
      <c r="D132" s="199">
        <f>_xlfn.XLOOKUP(B132,ComponentDuration!$C$2:$C$24,ComponentDuration!$F$2:$F$24)</f>
        <v>40</v>
      </c>
      <c r="E132" s="199">
        <v>200</v>
      </c>
      <c r="F132" s="199">
        <f>_xlfn.XLOOKUP(B132,ComponentDuration!$C$2:$C$24,ComponentDuration!$G$2:$G$24)</f>
        <v>1</v>
      </c>
      <c r="G132" s="199">
        <f t="shared" si="3"/>
        <v>200</v>
      </c>
    </row>
    <row r="133" spans="1:7" x14ac:dyDescent="0.3">
      <c r="A133" s="199">
        <v>37</v>
      </c>
      <c r="B133" s="199" t="s">
        <v>182</v>
      </c>
      <c r="C133" s="199" t="s">
        <v>196</v>
      </c>
      <c r="D133" s="199">
        <f>_xlfn.XLOOKUP(B133,ComponentDuration!$C$2:$C$24,ComponentDuration!$F$2:$F$24)</f>
        <v>990</v>
      </c>
      <c r="E133" s="199">
        <v>154</v>
      </c>
      <c r="F133" s="199">
        <f>_xlfn.XLOOKUP(B133,ComponentDuration!$C$2:$C$24,ComponentDuration!$G$2:$G$24)</f>
        <v>5</v>
      </c>
      <c r="G133" s="199">
        <f t="shared" si="3"/>
        <v>770</v>
      </c>
    </row>
    <row r="134" spans="1:7" x14ac:dyDescent="0.3">
      <c r="A134" s="202">
        <v>38</v>
      </c>
      <c r="B134" s="201" t="s">
        <v>166</v>
      </c>
      <c r="C134" s="202" t="s">
        <v>203</v>
      </c>
      <c r="D134" s="202">
        <f>_xlfn.XLOOKUP(B134,ComponentDuration!$C$2:$C$24,ComponentDuration!$F$2:$F$24)</f>
        <v>1130</v>
      </c>
      <c r="E134" s="202">
        <v>75</v>
      </c>
      <c r="F134" s="202">
        <f>_xlfn.XLOOKUP(B134,ComponentDuration!$C$2:$C$24,ComponentDuration!$G$2:$G$24)</f>
        <v>6</v>
      </c>
      <c r="G134" s="202">
        <f t="shared" si="3"/>
        <v>450</v>
      </c>
    </row>
    <row r="135" spans="1:7" x14ac:dyDescent="0.3">
      <c r="A135" s="202">
        <v>38</v>
      </c>
      <c r="B135" s="201" t="s">
        <v>157</v>
      </c>
      <c r="C135" s="202" t="s">
        <v>199</v>
      </c>
      <c r="D135" s="202">
        <f>_xlfn.XLOOKUP(B135,ComponentDuration!$C$2:$C$24,ComponentDuration!$F$2:$F$24)</f>
        <v>700</v>
      </c>
      <c r="E135" s="202">
        <v>52</v>
      </c>
      <c r="F135" s="202">
        <f>_xlfn.XLOOKUP(B135,ComponentDuration!$C$2:$C$24,ComponentDuration!$G$2:$G$24)</f>
        <v>6</v>
      </c>
      <c r="G135" s="202">
        <f t="shared" si="3"/>
        <v>312</v>
      </c>
    </row>
    <row r="136" spans="1:7" x14ac:dyDescent="0.3">
      <c r="A136" s="202">
        <v>38</v>
      </c>
      <c r="B136" s="201" t="s">
        <v>158</v>
      </c>
      <c r="C136" s="202" t="s">
        <v>199</v>
      </c>
      <c r="D136" s="202">
        <f>_xlfn.XLOOKUP(B136,ComponentDuration!$C$2:$C$24,ComponentDuration!$F$2:$F$24)</f>
        <v>700</v>
      </c>
      <c r="E136" s="202">
        <v>52</v>
      </c>
      <c r="F136" s="202">
        <f>_xlfn.XLOOKUP(B136,ComponentDuration!$C$2:$C$24,ComponentDuration!$G$2:$G$24)</f>
        <v>6</v>
      </c>
      <c r="G136" s="202">
        <f t="shared" si="3"/>
        <v>312</v>
      </c>
    </row>
    <row r="137" spans="1:7" x14ac:dyDescent="0.3">
      <c r="A137" s="199">
        <v>39</v>
      </c>
      <c r="B137" s="198" t="s">
        <v>157</v>
      </c>
      <c r="C137" s="199" t="s">
        <v>199</v>
      </c>
      <c r="D137" s="199">
        <f>_xlfn.XLOOKUP(B137,ComponentDuration!$C$2:$C$24,ComponentDuration!$F$2:$F$24)</f>
        <v>700</v>
      </c>
      <c r="E137" s="199">
        <v>115</v>
      </c>
      <c r="F137" s="199">
        <f>_xlfn.XLOOKUP(B137,ComponentDuration!$C$2:$C$24,ComponentDuration!$G$2:$G$24)</f>
        <v>6</v>
      </c>
      <c r="G137" s="199">
        <f t="shared" si="3"/>
        <v>690</v>
      </c>
    </row>
    <row r="138" spans="1:7" x14ac:dyDescent="0.3">
      <c r="A138" s="199">
        <v>39</v>
      </c>
      <c r="B138" s="198" t="s">
        <v>158</v>
      </c>
      <c r="C138" s="199" t="s">
        <v>199</v>
      </c>
      <c r="D138" s="199">
        <f>_xlfn.XLOOKUP(B138,ComponentDuration!$C$2:$C$24,ComponentDuration!$F$2:$F$24)</f>
        <v>700</v>
      </c>
      <c r="E138" s="199">
        <v>115</v>
      </c>
      <c r="F138" s="199">
        <f>_xlfn.XLOOKUP(B138,ComponentDuration!$C$2:$C$24,ComponentDuration!$G$2:$G$24)</f>
        <v>6</v>
      </c>
      <c r="G138" s="199">
        <f t="shared" si="3"/>
        <v>690</v>
      </c>
    </row>
    <row r="139" spans="1:7" x14ac:dyDescent="0.3">
      <c r="A139" s="199">
        <v>39</v>
      </c>
      <c r="B139" s="198" t="s">
        <v>159</v>
      </c>
      <c r="C139" s="199" t="s">
        <v>200</v>
      </c>
      <c r="D139" s="199">
        <f>_xlfn.XLOOKUP(B139,ComponentDuration!$C$2:$C$24,ComponentDuration!$F$2:$F$24)</f>
        <v>300</v>
      </c>
      <c r="E139" s="199">
        <v>150</v>
      </c>
      <c r="F139" s="199">
        <f>_xlfn.XLOOKUP(B139,ComponentDuration!$C$2:$C$24,ComponentDuration!$G$2:$G$24)</f>
        <v>3</v>
      </c>
      <c r="G139" s="199">
        <f t="shared" si="3"/>
        <v>450</v>
      </c>
    </row>
    <row r="140" spans="1:7" x14ac:dyDescent="0.3">
      <c r="A140" s="202">
        <v>40</v>
      </c>
      <c r="B140" s="201" t="s">
        <v>163</v>
      </c>
      <c r="C140" s="202" t="s">
        <v>202</v>
      </c>
      <c r="D140" s="202">
        <f>_xlfn.XLOOKUP(B140,ComponentDuration!$C$2:$C$24,ComponentDuration!$F$2:$F$24)</f>
        <v>310</v>
      </c>
      <c r="E140" s="202">
        <v>190</v>
      </c>
      <c r="F140" s="202">
        <f>_xlfn.XLOOKUP(B140,ComponentDuration!$C$2:$C$24,ComponentDuration!$G$2:$G$24)</f>
        <v>3</v>
      </c>
      <c r="G140" s="202">
        <f t="shared" si="3"/>
        <v>570</v>
      </c>
    </row>
    <row r="141" spans="1:7" x14ac:dyDescent="0.3">
      <c r="A141" s="202">
        <v>40</v>
      </c>
      <c r="B141" s="201" t="s">
        <v>164</v>
      </c>
      <c r="C141" s="202" t="s">
        <v>202</v>
      </c>
      <c r="D141" s="202">
        <f>_xlfn.XLOOKUP(B141,ComponentDuration!$C$2:$C$24,ComponentDuration!$F$2:$F$24)</f>
        <v>310</v>
      </c>
      <c r="E141" s="202">
        <v>190</v>
      </c>
      <c r="F141" s="202">
        <f>_xlfn.XLOOKUP(B141,ComponentDuration!$C$2:$C$24,ComponentDuration!$G$2:$G$24)</f>
        <v>3</v>
      </c>
      <c r="G141" s="202">
        <f t="shared" si="3"/>
        <v>570</v>
      </c>
    </row>
    <row r="142" spans="1:7" x14ac:dyDescent="0.3">
      <c r="A142" s="202">
        <v>40</v>
      </c>
      <c r="B142" s="201" t="s">
        <v>162</v>
      </c>
      <c r="C142" s="202" t="s">
        <v>200</v>
      </c>
      <c r="D142" s="202">
        <f>_xlfn.XLOOKUP(B142,ComponentDuration!$C$2:$C$24,ComponentDuration!$F$2:$F$24)</f>
        <v>1510</v>
      </c>
      <c r="E142" s="202">
        <v>136</v>
      </c>
      <c r="F142" s="202">
        <f>_xlfn.XLOOKUP(B142,ComponentDuration!$C$2:$C$24,ComponentDuration!$G$2:$G$24)</f>
        <v>7</v>
      </c>
      <c r="G142" s="202">
        <f t="shared" ref="G142:G169" si="10">E142*F142</f>
        <v>952</v>
      </c>
    </row>
    <row r="143" spans="1:7" x14ac:dyDescent="0.3">
      <c r="A143" s="199">
        <v>41</v>
      </c>
      <c r="B143" s="198" t="s">
        <v>162</v>
      </c>
      <c r="C143" s="199" t="s">
        <v>200</v>
      </c>
      <c r="D143" s="199">
        <f>_xlfn.XLOOKUP(B143,ComponentDuration!$C$2:$C$24,ComponentDuration!$F$2:$F$24)</f>
        <v>1510</v>
      </c>
      <c r="E143" s="199">
        <v>90</v>
      </c>
      <c r="F143" s="199">
        <f>_xlfn.XLOOKUP(B143,ComponentDuration!$C$2:$C$24,ComponentDuration!$G$2:$G$24)</f>
        <v>7</v>
      </c>
      <c r="G143" s="199">
        <f t="shared" si="10"/>
        <v>630</v>
      </c>
    </row>
    <row r="144" spans="1:7" x14ac:dyDescent="0.3">
      <c r="A144" s="199">
        <v>41</v>
      </c>
      <c r="B144" s="198" t="s">
        <v>170</v>
      </c>
      <c r="C144" s="199" t="s">
        <v>196</v>
      </c>
      <c r="D144" s="199">
        <f>_xlfn.XLOOKUP(B144,ComponentDuration!$C$2:$C$24,ComponentDuration!$F$2:$F$24)</f>
        <v>660</v>
      </c>
      <c r="E144" s="199">
        <v>60</v>
      </c>
      <c r="F144" s="199">
        <f>_xlfn.XLOOKUP(B144,ComponentDuration!$C$2:$C$24,ComponentDuration!$G$2:$G$24)</f>
        <v>7</v>
      </c>
      <c r="G144" s="199">
        <f t="shared" si="10"/>
        <v>420</v>
      </c>
    </row>
    <row r="145" spans="1:7" x14ac:dyDescent="0.3">
      <c r="A145" s="199">
        <v>41</v>
      </c>
      <c r="B145" s="198" t="s">
        <v>168</v>
      </c>
      <c r="C145" s="199" t="s">
        <v>196</v>
      </c>
      <c r="D145" s="199">
        <f>_xlfn.XLOOKUP(B145,ComponentDuration!$C$2:$C$24,ComponentDuration!$F$2:$F$24)</f>
        <v>660</v>
      </c>
      <c r="E145" s="199">
        <v>60</v>
      </c>
      <c r="F145" s="199">
        <f>_xlfn.XLOOKUP(B145,ComponentDuration!$C$2:$C$24,ComponentDuration!$G$2:$G$24)</f>
        <v>7</v>
      </c>
      <c r="G145" s="199">
        <f t="shared" si="10"/>
        <v>420</v>
      </c>
    </row>
    <row r="146" spans="1:7" x14ac:dyDescent="0.3">
      <c r="A146" s="202">
        <v>42</v>
      </c>
      <c r="B146" s="201" t="s">
        <v>166</v>
      </c>
      <c r="C146" s="202" t="s">
        <v>203</v>
      </c>
      <c r="D146" s="202">
        <f>_xlfn.XLOOKUP(B146,ComponentDuration!$C$2:$C$24,ComponentDuration!$F$2:$F$24)</f>
        <v>1130</v>
      </c>
      <c r="E146" s="202">
        <v>128</v>
      </c>
      <c r="F146" s="202">
        <f>_xlfn.XLOOKUP(B146,ComponentDuration!$C$2:$C$24,ComponentDuration!$G$2:$G$24)</f>
        <v>6</v>
      </c>
      <c r="G146" s="202">
        <f t="shared" si="10"/>
        <v>768</v>
      </c>
    </row>
    <row r="147" spans="1:7" x14ac:dyDescent="0.3">
      <c r="A147" s="202">
        <v>42</v>
      </c>
      <c r="B147" s="201" t="s">
        <v>167</v>
      </c>
      <c r="C147" s="202" t="s">
        <v>204</v>
      </c>
      <c r="D147" s="202">
        <f>_xlfn.XLOOKUP(B147,ComponentDuration!$C$2:$C$24,ComponentDuration!$F$2:$F$24)</f>
        <v>80</v>
      </c>
      <c r="E147" s="202">
        <v>128</v>
      </c>
      <c r="F147" s="202">
        <f>_xlfn.XLOOKUP(B147,ComponentDuration!$C$2:$C$24,ComponentDuration!$G$2:$G$24)</f>
        <v>3</v>
      </c>
      <c r="G147" s="202">
        <f t="shared" si="10"/>
        <v>384</v>
      </c>
    </row>
    <row r="148" spans="1:7" x14ac:dyDescent="0.3">
      <c r="A148" s="202">
        <v>42</v>
      </c>
      <c r="B148" s="201" t="s">
        <v>169</v>
      </c>
      <c r="C148" s="202" t="s">
        <v>204</v>
      </c>
      <c r="D148" s="202">
        <f>_xlfn.XLOOKUP(B148,ComponentDuration!$C$2:$C$24,ComponentDuration!$F$2:$F$24)</f>
        <v>80</v>
      </c>
      <c r="E148" s="202">
        <v>128</v>
      </c>
      <c r="F148" s="202">
        <f>_xlfn.XLOOKUP(B148,ComponentDuration!$C$2:$C$24,ComponentDuration!$G$2:$G$24)</f>
        <v>3</v>
      </c>
      <c r="G148" s="202">
        <f t="shared" si="10"/>
        <v>384</v>
      </c>
    </row>
    <row r="149" spans="1:7" x14ac:dyDescent="0.3">
      <c r="A149" s="199">
        <v>43</v>
      </c>
      <c r="B149" s="198" t="s">
        <v>166</v>
      </c>
      <c r="C149" s="199" t="s">
        <v>203</v>
      </c>
      <c r="D149" s="199">
        <f>_xlfn.XLOOKUP(B149,ComponentDuration!$C$2:$C$24,ComponentDuration!$F$2:$F$24)</f>
        <v>1130</v>
      </c>
      <c r="E149" s="199">
        <v>115</v>
      </c>
      <c r="F149" s="199">
        <f>_xlfn.XLOOKUP(B149,ComponentDuration!$C$2:$C$24,ComponentDuration!$G$2:$G$24)</f>
        <v>6</v>
      </c>
      <c r="G149" s="199">
        <f t="shared" si="10"/>
        <v>690</v>
      </c>
    </row>
    <row r="150" spans="1:7" x14ac:dyDescent="0.3">
      <c r="A150" s="199">
        <v>43</v>
      </c>
      <c r="B150" s="198" t="s">
        <v>167</v>
      </c>
      <c r="C150" s="199" t="s">
        <v>204</v>
      </c>
      <c r="D150" s="199">
        <f>_xlfn.XLOOKUP(B150,ComponentDuration!$C$2:$C$24,ComponentDuration!$F$2:$F$24)</f>
        <v>80</v>
      </c>
      <c r="E150" s="199">
        <v>115</v>
      </c>
      <c r="F150" s="199">
        <f>_xlfn.XLOOKUP(B150,ComponentDuration!$C$2:$C$24,ComponentDuration!$G$2:$G$24)</f>
        <v>3</v>
      </c>
      <c r="G150" s="199">
        <f t="shared" si="10"/>
        <v>345</v>
      </c>
    </row>
    <row r="151" spans="1:7" x14ac:dyDescent="0.3">
      <c r="A151" s="199">
        <v>43</v>
      </c>
      <c r="B151" s="198" t="s">
        <v>169</v>
      </c>
      <c r="C151" s="199" t="s">
        <v>204</v>
      </c>
      <c r="D151" s="199">
        <f>_xlfn.XLOOKUP(B151,ComponentDuration!$C$2:$C$24,ComponentDuration!$F$2:$F$24)</f>
        <v>80</v>
      </c>
      <c r="E151" s="199">
        <v>115</v>
      </c>
      <c r="F151" s="199">
        <f>_xlfn.XLOOKUP(B151,ComponentDuration!$C$2:$C$24,ComponentDuration!$G$2:$G$24)</f>
        <v>3</v>
      </c>
      <c r="G151" s="199">
        <f t="shared" si="10"/>
        <v>345</v>
      </c>
    </row>
    <row r="152" spans="1:7" x14ac:dyDescent="0.3">
      <c r="A152" s="202">
        <v>44</v>
      </c>
      <c r="B152" s="201" t="s">
        <v>170</v>
      </c>
      <c r="C152" s="202" t="s">
        <v>196</v>
      </c>
      <c r="D152" s="202">
        <f>_xlfn.XLOOKUP(B152,ComponentDuration!$C$2:$C$24,ComponentDuration!$F$2:$F$24)</f>
        <v>660</v>
      </c>
      <c r="E152" s="202">
        <v>75</v>
      </c>
      <c r="F152" s="202">
        <f>_xlfn.XLOOKUP(B152,ComponentDuration!$C$2:$C$24,ComponentDuration!$G$2:$G$24)</f>
        <v>7</v>
      </c>
      <c r="G152" s="202">
        <f t="shared" si="10"/>
        <v>525</v>
      </c>
    </row>
    <row r="153" spans="1:7" x14ac:dyDescent="0.3">
      <c r="A153" s="202">
        <v>44</v>
      </c>
      <c r="B153" s="201" t="s">
        <v>168</v>
      </c>
      <c r="C153" s="202" t="s">
        <v>196</v>
      </c>
      <c r="D153" s="202">
        <f>_xlfn.XLOOKUP(B153,ComponentDuration!$C$2:$C$24,ComponentDuration!$F$2:$F$24)</f>
        <v>660</v>
      </c>
      <c r="E153" s="202">
        <v>75</v>
      </c>
      <c r="F153" s="202">
        <f>_xlfn.XLOOKUP(B153,ComponentDuration!$C$2:$C$24,ComponentDuration!$G$2:$G$24)</f>
        <v>7</v>
      </c>
      <c r="G153" s="202">
        <f t="shared" si="10"/>
        <v>525</v>
      </c>
    </row>
    <row r="154" spans="1:7" x14ac:dyDescent="0.3">
      <c r="A154" s="202">
        <v>44</v>
      </c>
      <c r="B154" s="201" t="s">
        <v>166</v>
      </c>
      <c r="C154" s="202" t="s">
        <v>203</v>
      </c>
      <c r="D154" s="202">
        <f>_xlfn.XLOOKUP(B154,ComponentDuration!$C$2:$C$24,ComponentDuration!$F$2:$F$24)</f>
        <v>1130</v>
      </c>
      <c r="E154" s="202">
        <v>75</v>
      </c>
      <c r="F154" s="202">
        <f>_xlfn.XLOOKUP(B154,ComponentDuration!$C$2:$C$24,ComponentDuration!$G$2:$G$24)</f>
        <v>6</v>
      </c>
      <c r="G154" s="202">
        <f t="shared" si="10"/>
        <v>450</v>
      </c>
    </row>
    <row r="155" spans="1:7" x14ac:dyDescent="0.3">
      <c r="A155" s="199">
        <v>45</v>
      </c>
      <c r="B155" s="198" t="s">
        <v>163</v>
      </c>
      <c r="C155" s="199" t="s">
        <v>202</v>
      </c>
      <c r="D155" s="199">
        <f>_xlfn.XLOOKUP(B155,ComponentDuration!$C$2:$C$24,ComponentDuration!$F$2:$F$24)</f>
        <v>310</v>
      </c>
      <c r="E155" s="199">
        <v>60</v>
      </c>
      <c r="F155" s="199">
        <f>_xlfn.XLOOKUP(B155,ComponentDuration!$C$2:$C$24,ComponentDuration!$G$2:$G$24)</f>
        <v>3</v>
      </c>
      <c r="G155" s="199">
        <f t="shared" si="10"/>
        <v>180</v>
      </c>
    </row>
    <row r="156" spans="1:7" x14ac:dyDescent="0.3">
      <c r="A156" s="199">
        <v>45</v>
      </c>
      <c r="B156" s="198" t="s">
        <v>164</v>
      </c>
      <c r="C156" s="199" t="s">
        <v>202</v>
      </c>
      <c r="D156" s="199">
        <f>_xlfn.XLOOKUP(B156,ComponentDuration!$C$2:$C$24,ComponentDuration!$F$2:$F$24)</f>
        <v>310</v>
      </c>
      <c r="E156" s="199">
        <v>60</v>
      </c>
      <c r="F156" s="199">
        <f>_xlfn.XLOOKUP(B156,ComponentDuration!$C$2:$C$24,ComponentDuration!$G$2:$G$24)</f>
        <v>3</v>
      </c>
      <c r="G156" s="199">
        <f t="shared" si="10"/>
        <v>180</v>
      </c>
    </row>
    <row r="157" spans="1:7" x14ac:dyDescent="0.3">
      <c r="A157" s="199">
        <v>45</v>
      </c>
      <c r="B157" s="198" t="s">
        <v>167</v>
      </c>
      <c r="C157" s="199" t="s">
        <v>204</v>
      </c>
      <c r="D157" s="199">
        <f>_xlfn.XLOOKUP(B157,ComponentDuration!$C$2:$C$24,ComponentDuration!$F$2:$F$24)</f>
        <v>80</v>
      </c>
      <c r="E157" s="199">
        <v>340</v>
      </c>
      <c r="F157" s="199">
        <f>_xlfn.XLOOKUP(B157,ComponentDuration!$C$2:$C$24,ComponentDuration!$G$2:$G$24)</f>
        <v>3</v>
      </c>
      <c r="G157" s="199">
        <f t="shared" si="10"/>
        <v>1020</v>
      </c>
    </row>
    <row r="158" spans="1:7" x14ac:dyDescent="0.3">
      <c r="A158" s="199">
        <v>45</v>
      </c>
      <c r="B158" s="198" t="s">
        <v>169</v>
      </c>
      <c r="C158" s="199" t="s">
        <v>204</v>
      </c>
      <c r="D158" s="199">
        <f>_xlfn.XLOOKUP(B158,ComponentDuration!$C$2:$C$24,ComponentDuration!$F$2:$F$24)</f>
        <v>80</v>
      </c>
      <c r="E158" s="199">
        <v>340</v>
      </c>
      <c r="F158" s="199">
        <f>_xlfn.XLOOKUP(B158,ComponentDuration!$C$2:$C$24,ComponentDuration!$G$2:$G$24)</f>
        <v>3</v>
      </c>
      <c r="G158" s="199">
        <f t="shared" si="10"/>
        <v>1020</v>
      </c>
    </row>
    <row r="159" spans="1:7" x14ac:dyDescent="0.3">
      <c r="A159" s="202">
        <v>46</v>
      </c>
      <c r="B159" s="204" t="s">
        <v>153</v>
      </c>
      <c r="C159" s="203" t="s">
        <v>197</v>
      </c>
      <c r="D159" s="203">
        <f>_xlfn.XLOOKUP(B159,ComponentDuration!$C$2:$C$24,ComponentDuration!$F$2:$F$24)</f>
        <v>300</v>
      </c>
      <c r="E159" s="203">
        <v>175</v>
      </c>
      <c r="F159" s="203">
        <v>3</v>
      </c>
      <c r="G159" s="203">
        <v>780</v>
      </c>
    </row>
    <row r="160" spans="1:7" x14ac:dyDescent="0.3">
      <c r="A160" s="202">
        <v>46</v>
      </c>
      <c r="B160" s="201" t="s">
        <v>154</v>
      </c>
      <c r="C160" s="202" t="s">
        <v>197</v>
      </c>
      <c r="D160" s="202">
        <f>_xlfn.XLOOKUP(B160,ComponentDuration!$C$2:$C$24,ComponentDuration!$F$2:$F$24)</f>
        <v>300</v>
      </c>
      <c r="E160" s="202">
        <v>175</v>
      </c>
      <c r="F160" s="202">
        <v>3</v>
      </c>
      <c r="G160" s="202">
        <v>780</v>
      </c>
    </row>
    <row r="161" spans="1:7" x14ac:dyDescent="0.3">
      <c r="A161" s="202">
        <v>46</v>
      </c>
      <c r="B161" s="201" t="s">
        <v>170</v>
      </c>
      <c r="C161" s="202" t="s">
        <v>196</v>
      </c>
      <c r="D161" s="202">
        <f>_xlfn.XLOOKUP(B161,ComponentDuration!$C$2:$C$24,ComponentDuration!$F$2:$F$24)</f>
        <v>660</v>
      </c>
      <c r="E161" s="202">
        <v>175</v>
      </c>
      <c r="F161" s="202">
        <v>7</v>
      </c>
      <c r="G161" s="202">
        <v>2100</v>
      </c>
    </row>
    <row r="162" spans="1:7" x14ac:dyDescent="0.3">
      <c r="A162" s="202">
        <v>46</v>
      </c>
      <c r="B162" s="201" t="s">
        <v>168</v>
      </c>
      <c r="C162" s="202" t="s">
        <v>196</v>
      </c>
      <c r="D162" s="202">
        <f>_xlfn.XLOOKUP(B162,ComponentDuration!$C$2:$C$24,ComponentDuration!$F$2:$F$24)</f>
        <v>660</v>
      </c>
      <c r="E162" s="202">
        <v>175</v>
      </c>
      <c r="F162" s="202">
        <v>7</v>
      </c>
      <c r="G162" s="202">
        <v>2100</v>
      </c>
    </row>
    <row r="163" spans="1:7" x14ac:dyDescent="0.3">
      <c r="A163" s="199">
        <v>47</v>
      </c>
      <c r="B163" s="198" t="s">
        <v>155</v>
      </c>
      <c r="C163" s="199" t="s">
        <v>198</v>
      </c>
      <c r="D163" s="199">
        <f>_xlfn.XLOOKUP(B163,ComponentDuration!$C$2:$C$24,ComponentDuration!$F$2:$F$24)</f>
        <v>70</v>
      </c>
      <c r="E163" s="199">
        <v>105</v>
      </c>
      <c r="F163" s="199">
        <f>_xlfn.XLOOKUP(B163,ComponentDuration!$C$2:$C$24,ComponentDuration!$G$2:$G$24)</f>
        <v>2</v>
      </c>
      <c r="G163" s="199">
        <f t="shared" si="10"/>
        <v>210</v>
      </c>
    </row>
    <row r="164" spans="1:7" x14ac:dyDescent="0.3">
      <c r="A164" s="199">
        <v>47</v>
      </c>
      <c r="B164" s="198" t="s">
        <v>156</v>
      </c>
      <c r="C164" s="199" t="s">
        <v>198</v>
      </c>
      <c r="D164" s="199">
        <f>_xlfn.XLOOKUP(B164,ComponentDuration!$C$2:$C$24,ComponentDuration!$F$2:$F$24)</f>
        <v>70</v>
      </c>
      <c r="E164" s="199">
        <v>105</v>
      </c>
      <c r="F164" s="199">
        <f>_xlfn.XLOOKUP(B164,ComponentDuration!$C$2:$C$24,ComponentDuration!$G$2:$G$24)</f>
        <v>2</v>
      </c>
      <c r="G164" s="199">
        <f t="shared" si="10"/>
        <v>210</v>
      </c>
    </row>
    <row r="165" spans="1:7" x14ac:dyDescent="0.3">
      <c r="A165" s="199">
        <v>47</v>
      </c>
      <c r="B165" s="198" t="s">
        <v>157</v>
      </c>
      <c r="C165" s="199" t="s">
        <v>199</v>
      </c>
      <c r="D165" s="199">
        <f>_xlfn.XLOOKUP(B165,ComponentDuration!$C$2:$C$24,ComponentDuration!$F$2:$F$24)</f>
        <v>700</v>
      </c>
      <c r="E165" s="199">
        <v>101</v>
      </c>
      <c r="F165" s="199">
        <f>_xlfn.XLOOKUP(B165,ComponentDuration!$C$2:$C$24,ComponentDuration!$G$2:$G$24)</f>
        <v>6</v>
      </c>
      <c r="G165" s="199">
        <f t="shared" si="10"/>
        <v>606</v>
      </c>
    </row>
    <row r="166" spans="1:7" x14ac:dyDescent="0.3">
      <c r="A166" s="199">
        <v>47</v>
      </c>
      <c r="B166" s="198" t="s">
        <v>158</v>
      </c>
      <c r="C166" s="199" t="s">
        <v>199</v>
      </c>
      <c r="D166" s="199">
        <f>_xlfn.XLOOKUP(B166,ComponentDuration!$C$2:$C$24,ComponentDuration!$F$2:$F$24)</f>
        <v>700</v>
      </c>
      <c r="E166" s="199">
        <v>101</v>
      </c>
      <c r="F166" s="199">
        <f>_xlfn.XLOOKUP(B166,ComponentDuration!$C$2:$C$24,ComponentDuration!$G$2:$G$24)</f>
        <v>6</v>
      </c>
      <c r="G166" s="199">
        <f t="shared" si="10"/>
        <v>606</v>
      </c>
    </row>
    <row r="167" spans="1:7" x14ac:dyDescent="0.3">
      <c r="A167" s="202">
        <v>48</v>
      </c>
      <c r="B167" s="201" t="s">
        <v>163</v>
      </c>
      <c r="C167" s="202" t="s">
        <v>202</v>
      </c>
      <c r="D167" s="202">
        <f>_xlfn.XLOOKUP(B167,ComponentDuration!$C$2:$C$24,ComponentDuration!$F$2:$F$24)</f>
        <v>310</v>
      </c>
      <c r="E167" s="202">
        <v>310</v>
      </c>
      <c r="F167" s="202">
        <f>_xlfn.XLOOKUP(B167,ComponentDuration!$C$2:$C$24,ComponentDuration!$G$2:$G$24)</f>
        <v>3</v>
      </c>
      <c r="G167" s="202">
        <f t="shared" si="10"/>
        <v>930</v>
      </c>
    </row>
    <row r="168" spans="1:7" x14ac:dyDescent="0.3">
      <c r="A168" s="202">
        <v>48</v>
      </c>
      <c r="B168" s="201" t="s">
        <v>164</v>
      </c>
      <c r="C168" s="202" t="s">
        <v>202</v>
      </c>
      <c r="D168" s="202">
        <f>_xlfn.XLOOKUP(B168,ComponentDuration!$C$2:$C$24,ComponentDuration!$F$2:$F$24)</f>
        <v>310</v>
      </c>
      <c r="E168" s="202">
        <v>310</v>
      </c>
      <c r="F168" s="202">
        <f>_xlfn.XLOOKUP(B168,ComponentDuration!$C$2:$C$24,ComponentDuration!$G$2:$G$24)</f>
        <v>3</v>
      </c>
      <c r="G168" s="202">
        <f t="shared" si="10"/>
        <v>930</v>
      </c>
    </row>
    <row r="169" spans="1:7" x14ac:dyDescent="0.3">
      <c r="A169" s="202">
        <v>48</v>
      </c>
      <c r="B169" s="201" t="s">
        <v>167</v>
      </c>
      <c r="C169" s="202" t="s">
        <v>204</v>
      </c>
      <c r="D169" s="202">
        <f>_xlfn.XLOOKUP(B169,ComponentDuration!$C$2:$C$24,ComponentDuration!$F$2:$F$24)</f>
        <v>80</v>
      </c>
      <c r="E169" s="202">
        <v>350</v>
      </c>
      <c r="F169" s="202">
        <f>_xlfn.XLOOKUP(B169,ComponentDuration!$C$2:$C$24,ComponentDuration!$G$2:$G$24)</f>
        <v>3</v>
      </c>
      <c r="G169" s="202">
        <f t="shared" si="10"/>
        <v>1050</v>
      </c>
    </row>
    <row r="170" spans="1:7" x14ac:dyDescent="0.3">
      <c r="A170" s="202">
        <v>48</v>
      </c>
      <c r="B170" s="201" t="s">
        <v>169</v>
      </c>
      <c r="C170" s="202" t="s">
        <v>204</v>
      </c>
      <c r="D170" s="202">
        <f>_xlfn.XLOOKUP(B170,ComponentDuration!$C$2:$C$24,ComponentDuration!$F$2:$F$24)</f>
        <v>80</v>
      </c>
      <c r="E170" s="202">
        <v>350</v>
      </c>
      <c r="F170" s="202">
        <f>_xlfn.XLOOKUP(B170,ComponentDuration!$C$2:$C$24,ComponentDuration!$G$2:$G$24)</f>
        <v>3</v>
      </c>
      <c r="G170" s="202">
        <f t="shared" ref="G170:G173" si="11">E170*F170</f>
        <v>1050</v>
      </c>
    </row>
    <row r="171" spans="1:7" x14ac:dyDescent="0.3">
      <c r="A171" s="107" t="s">
        <v>219</v>
      </c>
      <c r="B171" s="198" t="s">
        <v>182</v>
      </c>
      <c r="C171" s="198" t="s">
        <v>196</v>
      </c>
      <c r="D171" s="249">
        <v>990</v>
      </c>
      <c r="E171" s="249">
        <v>192</v>
      </c>
      <c r="F171" s="249">
        <f>_xlfn.XLOOKUP(B171,ComponentDuration!$C$2:$C$24,ComponentDuration!$G$2:$G$24)</f>
        <v>5</v>
      </c>
      <c r="G171" s="249">
        <f t="shared" si="11"/>
        <v>960</v>
      </c>
    </row>
    <row r="172" spans="1:7" x14ac:dyDescent="0.3">
      <c r="A172" s="107" t="s">
        <v>219</v>
      </c>
      <c r="B172" s="198" t="s">
        <v>153</v>
      </c>
      <c r="C172" s="198" t="s">
        <v>197</v>
      </c>
      <c r="D172" s="249">
        <v>300</v>
      </c>
      <c r="E172" s="249">
        <v>285</v>
      </c>
      <c r="F172" s="249">
        <f>_xlfn.XLOOKUP(B172,ComponentDuration!$C$2:$C$24,ComponentDuration!$G$2:$G$24)</f>
        <v>3</v>
      </c>
      <c r="G172" s="249">
        <f t="shared" si="11"/>
        <v>855</v>
      </c>
    </row>
    <row r="173" spans="1:7" x14ac:dyDescent="0.3">
      <c r="A173" s="107" t="s">
        <v>219</v>
      </c>
      <c r="B173" s="198" t="s">
        <v>154</v>
      </c>
      <c r="C173" s="198" t="s">
        <v>197</v>
      </c>
      <c r="D173" s="249">
        <v>300</v>
      </c>
      <c r="E173" s="249">
        <v>285</v>
      </c>
      <c r="F173" s="249">
        <f>_xlfn.XLOOKUP(B173,ComponentDuration!$C$2:$C$24,ComponentDuration!$G$2:$G$24)</f>
        <v>3</v>
      </c>
      <c r="G173" s="249">
        <f t="shared" si="11"/>
        <v>855</v>
      </c>
    </row>
    <row r="174" spans="1:7" x14ac:dyDescent="0.3">
      <c r="A174" s="250" t="s">
        <v>220</v>
      </c>
      <c r="B174" s="201" t="s">
        <v>157</v>
      </c>
      <c r="C174" s="201" t="s">
        <v>199</v>
      </c>
      <c r="D174" s="251">
        <v>700</v>
      </c>
      <c r="E174" s="251">
        <v>112</v>
      </c>
      <c r="F174" s="251">
        <f>_xlfn.XLOOKUP(B174,ComponentDuration!$C$2:$C$24,ComponentDuration!$G$2:$G$24)</f>
        <v>6</v>
      </c>
      <c r="G174" s="251">
        <f t="shared" ref="G174:G213" si="12">E174*F174</f>
        <v>672</v>
      </c>
    </row>
    <row r="175" spans="1:7" x14ac:dyDescent="0.3">
      <c r="A175" s="250" t="s">
        <v>220</v>
      </c>
      <c r="B175" s="201" t="s">
        <v>158</v>
      </c>
      <c r="C175" s="201" t="s">
        <v>199</v>
      </c>
      <c r="D175" s="251">
        <v>700</v>
      </c>
      <c r="E175" s="251">
        <v>114</v>
      </c>
      <c r="F175" s="251">
        <f>_xlfn.XLOOKUP(B175,ComponentDuration!$C$2:$C$24,ComponentDuration!$G$2:$G$24)</f>
        <v>6</v>
      </c>
      <c r="G175" s="251">
        <f t="shared" si="12"/>
        <v>684</v>
      </c>
    </row>
    <row r="176" spans="1:7" x14ac:dyDescent="0.3">
      <c r="A176" s="250" t="s">
        <v>220</v>
      </c>
      <c r="B176" s="201" t="s">
        <v>159</v>
      </c>
      <c r="C176" s="201" t="s">
        <v>200</v>
      </c>
      <c r="D176" s="251">
        <v>300</v>
      </c>
      <c r="E176" s="251">
        <v>80</v>
      </c>
      <c r="F176" s="251">
        <f>_xlfn.XLOOKUP(B176,ComponentDuration!$C$2:$C$24,ComponentDuration!$G$2:$G$24)</f>
        <v>3</v>
      </c>
      <c r="G176" s="251">
        <f t="shared" si="12"/>
        <v>240</v>
      </c>
    </row>
    <row r="177" spans="1:7" x14ac:dyDescent="0.3">
      <c r="A177" s="250" t="s">
        <v>220</v>
      </c>
      <c r="B177" s="201" t="s">
        <v>160</v>
      </c>
      <c r="C177" s="201" t="s">
        <v>200</v>
      </c>
      <c r="D177" s="251">
        <v>290</v>
      </c>
      <c r="E177" s="251">
        <v>80</v>
      </c>
      <c r="F177" s="251">
        <f>_xlfn.XLOOKUP(B177,ComponentDuration!$C$2:$C$24,ComponentDuration!$G$2:$G$24)</f>
        <v>3</v>
      </c>
      <c r="G177" s="251">
        <f t="shared" si="12"/>
        <v>240</v>
      </c>
    </row>
    <row r="178" spans="1:7" x14ac:dyDescent="0.3">
      <c r="A178" s="107" t="s">
        <v>221</v>
      </c>
      <c r="B178" s="198" t="s">
        <v>161</v>
      </c>
      <c r="C178" s="198" t="s">
        <v>201</v>
      </c>
      <c r="D178" s="249">
        <v>160</v>
      </c>
      <c r="E178" s="249">
        <v>90</v>
      </c>
      <c r="F178" s="249">
        <f>_xlfn.XLOOKUP(B178,ComponentDuration!$C$2:$C$24,ComponentDuration!$G$2:$G$24)</f>
        <v>2</v>
      </c>
      <c r="G178" s="249">
        <f t="shared" si="12"/>
        <v>180</v>
      </c>
    </row>
    <row r="179" spans="1:7" x14ac:dyDescent="0.3">
      <c r="A179" s="107" t="s">
        <v>221</v>
      </c>
      <c r="B179" s="198" t="s">
        <v>162</v>
      </c>
      <c r="C179" s="198" t="s">
        <v>200</v>
      </c>
      <c r="D179" s="249">
        <v>1510</v>
      </c>
      <c r="E179" s="249">
        <v>75</v>
      </c>
      <c r="F179" s="249">
        <f>_xlfn.XLOOKUP(B179,ComponentDuration!$C$2:$C$24,ComponentDuration!$G$2:$G$24)</f>
        <v>7</v>
      </c>
      <c r="G179" s="249">
        <f t="shared" si="12"/>
        <v>525</v>
      </c>
    </row>
    <row r="180" spans="1:7" x14ac:dyDescent="0.3">
      <c r="A180" s="107" t="s">
        <v>221</v>
      </c>
      <c r="B180" s="198" t="s">
        <v>163</v>
      </c>
      <c r="C180" s="198" t="s">
        <v>202</v>
      </c>
      <c r="D180" s="249">
        <v>310</v>
      </c>
      <c r="E180" s="249">
        <v>100</v>
      </c>
      <c r="F180" s="249">
        <f>_xlfn.XLOOKUP(B180,ComponentDuration!$C$2:$C$24,ComponentDuration!$G$2:$G$24)</f>
        <v>3</v>
      </c>
      <c r="G180" s="249">
        <f t="shared" si="12"/>
        <v>300</v>
      </c>
    </row>
    <row r="181" spans="1:7" x14ac:dyDescent="0.3">
      <c r="A181" s="107" t="s">
        <v>221</v>
      </c>
      <c r="B181" s="198" t="s">
        <v>164</v>
      </c>
      <c r="C181" s="198" t="s">
        <v>202</v>
      </c>
      <c r="D181" s="249">
        <v>310</v>
      </c>
      <c r="E181" s="249">
        <v>100</v>
      </c>
      <c r="F181" s="249">
        <f>_xlfn.XLOOKUP(B181,ComponentDuration!$C$2:$C$24,ComponentDuration!$G$2:$G$24)</f>
        <v>3</v>
      </c>
      <c r="G181" s="249">
        <f t="shared" si="12"/>
        <v>300</v>
      </c>
    </row>
    <row r="182" spans="1:7" x14ac:dyDescent="0.3">
      <c r="A182" s="107" t="s">
        <v>221</v>
      </c>
      <c r="B182" s="198" t="s">
        <v>165</v>
      </c>
      <c r="C182" s="198" t="s">
        <v>203</v>
      </c>
      <c r="D182" s="249">
        <v>60</v>
      </c>
      <c r="E182" s="249">
        <v>55</v>
      </c>
      <c r="F182" s="249">
        <f>_xlfn.XLOOKUP(B182,ComponentDuration!$C$2:$C$24,ComponentDuration!$G$2:$G$24)</f>
        <v>2</v>
      </c>
      <c r="G182" s="249">
        <f t="shared" si="12"/>
        <v>110</v>
      </c>
    </row>
    <row r="183" spans="1:7" x14ac:dyDescent="0.3">
      <c r="A183" s="107" t="s">
        <v>221</v>
      </c>
      <c r="B183" s="198" t="s">
        <v>166</v>
      </c>
      <c r="C183" s="198" t="s">
        <v>203</v>
      </c>
      <c r="D183" s="249">
        <v>1130</v>
      </c>
      <c r="E183" s="249">
        <v>75</v>
      </c>
      <c r="F183" s="249">
        <f>_xlfn.XLOOKUP(B183,ComponentDuration!$C$2:$C$24,ComponentDuration!$G$2:$G$24)</f>
        <v>6</v>
      </c>
      <c r="G183" s="249">
        <f t="shared" si="12"/>
        <v>450</v>
      </c>
    </row>
    <row r="184" spans="1:7" x14ac:dyDescent="0.3">
      <c r="A184" s="250" t="s">
        <v>222</v>
      </c>
      <c r="B184" s="201" t="s">
        <v>159</v>
      </c>
      <c r="C184" s="201" t="s">
        <v>200</v>
      </c>
      <c r="D184" s="251">
        <v>300</v>
      </c>
      <c r="E184" s="251">
        <v>130</v>
      </c>
      <c r="F184" s="251">
        <f>_xlfn.XLOOKUP(B184,ComponentDuration!$C$2:$C$24,ComponentDuration!$G$2:$G$24)</f>
        <v>3</v>
      </c>
      <c r="G184" s="251">
        <f t="shared" si="12"/>
        <v>390</v>
      </c>
    </row>
    <row r="185" spans="1:7" x14ac:dyDescent="0.3">
      <c r="A185" s="250" t="s">
        <v>222</v>
      </c>
      <c r="B185" s="201" t="s">
        <v>160</v>
      </c>
      <c r="C185" s="201" t="s">
        <v>200</v>
      </c>
      <c r="D185" s="251">
        <v>290</v>
      </c>
      <c r="E185" s="251">
        <v>130</v>
      </c>
      <c r="F185" s="251">
        <f>_xlfn.XLOOKUP(B185,ComponentDuration!$C$2:$C$24,ComponentDuration!$G$2:$G$24)</f>
        <v>3</v>
      </c>
      <c r="G185" s="251">
        <f t="shared" si="12"/>
        <v>390</v>
      </c>
    </row>
    <row r="186" spans="1:7" x14ac:dyDescent="0.3">
      <c r="A186" s="250" t="s">
        <v>222</v>
      </c>
      <c r="B186" s="201" t="s">
        <v>162</v>
      </c>
      <c r="C186" s="201" t="s">
        <v>200</v>
      </c>
      <c r="D186" s="251">
        <v>1510</v>
      </c>
      <c r="E186" s="251">
        <v>135</v>
      </c>
      <c r="F186" s="251">
        <f>_xlfn.XLOOKUP(B186,ComponentDuration!$C$2:$C$24,ComponentDuration!$G$2:$G$24)</f>
        <v>7</v>
      </c>
      <c r="G186" s="251">
        <f t="shared" si="12"/>
        <v>945</v>
      </c>
    </row>
    <row r="187" spans="1:7" x14ac:dyDescent="0.3">
      <c r="A187" s="107" t="s">
        <v>223</v>
      </c>
      <c r="B187" s="198" t="s">
        <v>157</v>
      </c>
      <c r="C187" s="198" t="s">
        <v>199</v>
      </c>
      <c r="D187" s="249">
        <v>700</v>
      </c>
      <c r="E187" s="249">
        <v>115</v>
      </c>
      <c r="F187" s="249">
        <f>_xlfn.XLOOKUP(B187,ComponentDuration!$C$2:$C$24,ComponentDuration!$G$2:$G$24)</f>
        <v>6</v>
      </c>
      <c r="G187" s="249">
        <f t="shared" si="12"/>
        <v>690</v>
      </c>
    </row>
    <row r="188" spans="1:7" x14ac:dyDescent="0.3">
      <c r="A188" s="107" t="s">
        <v>223</v>
      </c>
      <c r="B188" s="198" t="s">
        <v>158</v>
      </c>
      <c r="C188" s="198" t="s">
        <v>199</v>
      </c>
      <c r="D188" s="249">
        <v>700</v>
      </c>
      <c r="E188" s="249">
        <v>120</v>
      </c>
      <c r="F188" s="249">
        <f>_xlfn.XLOOKUP(B188,ComponentDuration!$C$2:$C$24,ComponentDuration!$G$2:$G$24)</f>
        <v>6</v>
      </c>
      <c r="G188" s="249">
        <f t="shared" si="12"/>
        <v>720</v>
      </c>
    </row>
    <row r="189" spans="1:7" x14ac:dyDescent="0.3">
      <c r="A189" s="107" t="s">
        <v>223</v>
      </c>
      <c r="B189" s="198" t="s">
        <v>167</v>
      </c>
      <c r="C189" s="198" t="s">
        <v>204</v>
      </c>
      <c r="D189" s="249">
        <v>80</v>
      </c>
      <c r="E189" s="249">
        <v>201</v>
      </c>
      <c r="F189" s="249">
        <f>_xlfn.XLOOKUP(B189,ComponentDuration!$C$2:$C$24,ComponentDuration!$G$2:$G$24)</f>
        <v>3</v>
      </c>
      <c r="G189" s="249">
        <f t="shared" si="12"/>
        <v>603</v>
      </c>
    </row>
    <row r="190" spans="1:7" x14ac:dyDescent="0.3">
      <c r="A190" s="107" t="s">
        <v>223</v>
      </c>
      <c r="B190" s="198" t="s">
        <v>169</v>
      </c>
      <c r="C190" s="198" t="s">
        <v>204</v>
      </c>
      <c r="D190" s="249">
        <v>80</v>
      </c>
      <c r="E190" s="249">
        <v>201</v>
      </c>
      <c r="F190" s="249">
        <f>_xlfn.XLOOKUP(B190,ComponentDuration!$C$2:$C$24,ComponentDuration!$G$2:$G$24)</f>
        <v>3</v>
      </c>
      <c r="G190" s="249">
        <f t="shared" si="12"/>
        <v>603</v>
      </c>
    </row>
    <row r="191" spans="1:7" x14ac:dyDescent="0.3">
      <c r="A191" s="250" t="s">
        <v>224</v>
      </c>
      <c r="B191" s="201" t="s">
        <v>182</v>
      </c>
      <c r="C191" s="201" t="s">
        <v>196</v>
      </c>
      <c r="D191" s="251">
        <v>990</v>
      </c>
      <c r="E191" s="251">
        <v>249</v>
      </c>
      <c r="F191" s="251">
        <f>_xlfn.XLOOKUP(B191,ComponentDuration!$C$2:$C$24,ComponentDuration!$G$2:$G$24)</f>
        <v>5</v>
      </c>
      <c r="G191" s="251">
        <f t="shared" si="12"/>
        <v>1245</v>
      </c>
    </row>
    <row r="192" spans="1:7" x14ac:dyDescent="0.3">
      <c r="A192" s="250" t="s">
        <v>224</v>
      </c>
      <c r="B192" s="201" t="s">
        <v>170</v>
      </c>
      <c r="C192" s="201" t="s">
        <v>196</v>
      </c>
      <c r="D192" s="251">
        <v>660</v>
      </c>
      <c r="E192" s="251">
        <v>120</v>
      </c>
      <c r="F192" s="251">
        <f>_xlfn.XLOOKUP(B192,ComponentDuration!$C$2:$C$24,ComponentDuration!$G$2:$G$24)</f>
        <v>7</v>
      </c>
      <c r="G192" s="251">
        <f t="shared" si="12"/>
        <v>840</v>
      </c>
    </row>
    <row r="193" spans="1:7" x14ac:dyDescent="0.3">
      <c r="A193" s="250" t="s">
        <v>224</v>
      </c>
      <c r="B193" s="201" t="s">
        <v>168</v>
      </c>
      <c r="C193" s="201" t="s">
        <v>196</v>
      </c>
      <c r="D193" s="251">
        <v>660</v>
      </c>
      <c r="E193" s="251">
        <v>150</v>
      </c>
      <c r="F193" s="251">
        <f>_xlfn.XLOOKUP(B193,ComponentDuration!$C$2:$C$24,ComponentDuration!$G$2:$G$24)</f>
        <v>7</v>
      </c>
      <c r="G193" s="251">
        <f t="shared" si="12"/>
        <v>1050</v>
      </c>
    </row>
    <row r="194" spans="1:7" x14ac:dyDescent="0.3">
      <c r="A194" s="107" t="s">
        <v>225</v>
      </c>
      <c r="B194" s="198" t="s">
        <v>162</v>
      </c>
      <c r="C194" s="198" t="s">
        <v>200</v>
      </c>
      <c r="D194" s="249">
        <v>1510</v>
      </c>
      <c r="E194" s="249">
        <v>90</v>
      </c>
      <c r="F194" s="249">
        <f>_xlfn.XLOOKUP(B194,ComponentDuration!$C$2:$C$24,ComponentDuration!$G$2:$G$24)</f>
        <v>7</v>
      </c>
      <c r="G194" s="249">
        <f t="shared" si="12"/>
        <v>630</v>
      </c>
    </row>
    <row r="195" spans="1:7" x14ac:dyDescent="0.3">
      <c r="A195" s="107" t="s">
        <v>225</v>
      </c>
      <c r="B195" s="198" t="s">
        <v>166</v>
      </c>
      <c r="C195" s="198" t="s">
        <v>203</v>
      </c>
      <c r="D195" s="249">
        <v>1130</v>
      </c>
      <c r="E195" s="249">
        <v>70</v>
      </c>
      <c r="F195" s="249">
        <f>_xlfn.XLOOKUP(B195,ComponentDuration!$C$2:$C$24,ComponentDuration!$G$2:$G$24)</f>
        <v>6</v>
      </c>
      <c r="G195" s="249">
        <f t="shared" si="12"/>
        <v>420</v>
      </c>
    </row>
    <row r="196" spans="1:7" x14ac:dyDescent="0.3">
      <c r="A196" s="250" t="s">
        <v>226</v>
      </c>
      <c r="B196" s="201" t="s">
        <v>161</v>
      </c>
      <c r="C196" s="201" t="s">
        <v>201</v>
      </c>
      <c r="D196" s="251">
        <v>160</v>
      </c>
      <c r="E196" s="251">
        <v>355</v>
      </c>
      <c r="F196" s="251">
        <f>_xlfn.XLOOKUP(B196,ComponentDuration!$C$2:$C$24,ComponentDuration!$G$2:$G$24)</f>
        <v>2</v>
      </c>
      <c r="G196" s="251">
        <f t="shared" si="12"/>
        <v>710</v>
      </c>
    </row>
    <row r="197" spans="1:7" x14ac:dyDescent="0.3">
      <c r="A197" s="250" t="s">
        <v>226</v>
      </c>
      <c r="B197" s="201" t="s">
        <v>165</v>
      </c>
      <c r="C197" s="201" t="s">
        <v>203</v>
      </c>
      <c r="D197" s="251">
        <v>60</v>
      </c>
      <c r="E197" s="251">
        <v>100</v>
      </c>
      <c r="F197" s="251">
        <f>_xlfn.XLOOKUP(B197,ComponentDuration!$C$2:$C$24,ComponentDuration!$G$2:$G$24)</f>
        <v>2</v>
      </c>
      <c r="G197" s="251">
        <f t="shared" si="12"/>
        <v>200</v>
      </c>
    </row>
    <row r="198" spans="1:7" x14ac:dyDescent="0.3">
      <c r="A198" s="250" t="s">
        <v>226</v>
      </c>
      <c r="B198" s="201" t="s">
        <v>166</v>
      </c>
      <c r="C198" s="201" t="s">
        <v>203</v>
      </c>
      <c r="D198" s="251">
        <v>1130</v>
      </c>
      <c r="E198" s="251">
        <v>130</v>
      </c>
      <c r="F198" s="251">
        <f>_xlfn.XLOOKUP(B198,ComponentDuration!$C$2:$C$24,ComponentDuration!$G$2:$G$24)</f>
        <v>6</v>
      </c>
      <c r="G198" s="251">
        <f t="shared" si="12"/>
        <v>780</v>
      </c>
    </row>
    <row r="199" spans="1:7" x14ac:dyDescent="0.3">
      <c r="A199" s="107" t="s">
        <v>227</v>
      </c>
      <c r="B199" s="198" t="s">
        <v>182</v>
      </c>
      <c r="C199" s="198" t="s">
        <v>196</v>
      </c>
      <c r="D199" s="249">
        <v>990</v>
      </c>
      <c r="E199" s="249">
        <v>245</v>
      </c>
      <c r="F199" s="249">
        <f>_xlfn.XLOOKUP(B199,ComponentDuration!$C$2:$C$24,ComponentDuration!$G$2:$G$24)</f>
        <v>5</v>
      </c>
      <c r="G199" s="249">
        <f t="shared" si="12"/>
        <v>1225</v>
      </c>
    </row>
    <row r="200" spans="1:7" x14ac:dyDescent="0.3">
      <c r="A200" s="107" t="s">
        <v>227</v>
      </c>
      <c r="B200" s="198" t="s">
        <v>153</v>
      </c>
      <c r="C200" s="198" t="s">
        <v>197</v>
      </c>
      <c r="D200" s="249">
        <v>300</v>
      </c>
      <c r="E200" s="249">
        <v>110</v>
      </c>
      <c r="F200" s="249">
        <f>_xlfn.XLOOKUP(B200,ComponentDuration!$C$2:$C$24,ComponentDuration!$G$2:$G$24)</f>
        <v>3</v>
      </c>
      <c r="G200" s="249">
        <f t="shared" si="12"/>
        <v>330</v>
      </c>
    </row>
    <row r="201" spans="1:7" x14ac:dyDescent="0.3">
      <c r="A201" s="107" t="s">
        <v>227</v>
      </c>
      <c r="B201" s="198" t="s">
        <v>154</v>
      </c>
      <c r="C201" s="198" t="s">
        <v>197</v>
      </c>
      <c r="D201" s="249">
        <v>300</v>
      </c>
      <c r="E201" s="249">
        <v>108</v>
      </c>
      <c r="F201" s="249">
        <f>_xlfn.XLOOKUP(B201,ComponentDuration!$C$2:$C$24,ComponentDuration!$G$2:$G$24)</f>
        <v>3</v>
      </c>
      <c r="G201" s="249">
        <f t="shared" si="12"/>
        <v>324</v>
      </c>
    </row>
    <row r="202" spans="1:7" x14ac:dyDescent="0.3">
      <c r="A202" s="250" t="s">
        <v>228</v>
      </c>
      <c r="B202" s="201" t="s">
        <v>157</v>
      </c>
      <c r="C202" s="201" t="s">
        <v>199</v>
      </c>
      <c r="D202" s="251">
        <v>700</v>
      </c>
      <c r="E202" s="251">
        <v>115</v>
      </c>
      <c r="F202" s="251">
        <f>_xlfn.XLOOKUP(B202,ComponentDuration!$C$2:$C$24,ComponentDuration!$G$2:$G$24)</f>
        <v>6</v>
      </c>
      <c r="G202" s="251">
        <f t="shared" si="12"/>
        <v>690</v>
      </c>
    </row>
    <row r="203" spans="1:7" x14ac:dyDescent="0.3">
      <c r="A203" s="250" t="s">
        <v>228</v>
      </c>
      <c r="B203" s="201" t="s">
        <v>158</v>
      </c>
      <c r="C203" s="201" t="s">
        <v>199</v>
      </c>
      <c r="D203" s="251">
        <v>700</v>
      </c>
      <c r="E203" s="251">
        <v>110</v>
      </c>
      <c r="F203" s="251">
        <f>_xlfn.XLOOKUP(B203,ComponentDuration!$C$2:$C$24,ComponentDuration!$G$2:$G$24)</f>
        <v>6</v>
      </c>
      <c r="G203" s="251">
        <f t="shared" si="12"/>
        <v>660</v>
      </c>
    </row>
    <row r="204" spans="1:7" x14ac:dyDescent="0.3">
      <c r="A204" s="250" t="s">
        <v>228</v>
      </c>
      <c r="B204" s="201" t="s">
        <v>159</v>
      </c>
      <c r="C204" s="201" t="s">
        <v>200</v>
      </c>
      <c r="D204" s="251">
        <v>300</v>
      </c>
      <c r="E204" s="251">
        <v>106</v>
      </c>
      <c r="F204" s="251">
        <f>_xlfn.XLOOKUP(B204,ComponentDuration!$C$2:$C$24,ComponentDuration!$G$2:$G$24)</f>
        <v>3</v>
      </c>
      <c r="G204" s="251">
        <f t="shared" si="12"/>
        <v>318</v>
      </c>
    </row>
    <row r="205" spans="1:7" x14ac:dyDescent="0.3">
      <c r="A205" s="250" t="s">
        <v>228</v>
      </c>
      <c r="B205" s="201" t="s">
        <v>160</v>
      </c>
      <c r="C205" s="201" t="s">
        <v>200</v>
      </c>
      <c r="D205" s="251">
        <v>290</v>
      </c>
      <c r="E205" s="251">
        <v>106</v>
      </c>
      <c r="F205" s="251">
        <f>_xlfn.XLOOKUP(B205,ComponentDuration!$C$2:$C$24,ComponentDuration!$G$2:$G$24)</f>
        <v>3</v>
      </c>
      <c r="G205" s="251">
        <f t="shared" si="12"/>
        <v>318</v>
      </c>
    </row>
    <row r="206" spans="1:7" x14ac:dyDescent="0.3">
      <c r="A206" s="107" t="s">
        <v>229</v>
      </c>
      <c r="B206" s="198" t="s">
        <v>159</v>
      </c>
      <c r="C206" s="198" t="s">
        <v>200</v>
      </c>
      <c r="D206" s="249">
        <v>300</v>
      </c>
      <c r="E206" s="249">
        <v>100</v>
      </c>
      <c r="F206" s="249">
        <f>_xlfn.XLOOKUP(B206,ComponentDuration!$C$2:$C$24,ComponentDuration!$G$2:$G$24)</f>
        <v>3</v>
      </c>
      <c r="G206" s="249">
        <f t="shared" si="12"/>
        <v>300</v>
      </c>
    </row>
    <row r="207" spans="1:7" x14ac:dyDescent="0.3">
      <c r="A207" s="107" t="s">
        <v>229</v>
      </c>
      <c r="B207" s="198" t="s">
        <v>160</v>
      </c>
      <c r="C207" s="198" t="s">
        <v>200</v>
      </c>
      <c r="D207" s="249">
        <v>290</v>
      </c>
      <c r="E207" s="249">
        <v>100</v>
      </c>
      <c r="F207" s="249">
        <f>_xlfn.XLOOKUP(B207,ComponentDuration!$C$2:$C$24,ComponentDuration!$G$2:$G$24)</f>
        <v>3</v>
      </c>
      <c r="G207" s="249">
        <f t="shared" si="12"/>
        <v>300</v>
      </c>
    </row>
    <row r="208" spans="1:7" x14ac:dyDescent="0.3">
      <c r="A208" s="107" t="s">
        <v>229</v>
      </c>
      <c r="B208" s="198" t="s">
        <v>163</v>
      </c>
      <c r="C208" s="198" t="s">
        <v>202</v>
      </c>
      <c r="D208" s="249">
        <v>310</v>
      </c>
      <c r="E208" s="249">
        <v>420</v>
      </c>
      <c r="F208" s="249">
        <f>_xlfn.XLOOKUP(B208,ComponentDuration!$C$2:$C$24,ComponentDuration!$G$2:$G$24)</f>
        <v>3</v>
      </c>
      <c r="G208" s="249">
        <f t="shared" si="12"/>
        <v>1260</v>
      </c>
    </row>
    <row r="209" spans="1:7" x14ac:dyDescent="0.3">
      <c r="A209" s="107" t="s">
        <v>229</v>
      </c>
      <c r="B209" s="198" t="s">
        <v>164</v>
      </c>
      <c r="C209" s="198" t="s">
        <v>202</v>
      </c>
      <c r="D209" s="249">
        <v>310</v>
      </c>
      <c r="E209" s="249">
        <v>425</v>
      </c>
      <c r="F209" s="249">
        <f>_xlfn.XLOOKUP(B209,ComponentDuration!$C$2:$C$24,ComponentDuration!$G$2:$G$24)</f>
        <v>3</v>
      </c>
      <c r="G209" s="249">
        <f t="shared" si="12"/>
        <v>1275</v>
      </c>
    </row>
    <row r="210" spans="1:7" x14ac:dyDescent="0.3">
      <c r="A210" s="250" t="s">
        <v>230</v>
      </c>
      <c r="B210" s="201" t="s">
        <v>167</v>
      </c>
      <c r="C210" s="201" t="s">
        <v>204</v>
      </c>
      <c r="D210" s="251">
        <v>80</v>
      </c>
      <c r="E210" s="251">
        <v>50</v>
      </c>
      <c r="F210" s="251">
        <f>_xlfn.XLOOKUP(B210,ComponentDuration!$C$2:$C$24,ComponentDuration!$G$2:$G$24)</f>
        <v>3</v>
      </c>
      <c r="G210" s="251">
        <f t="shared" si="12"/>
        <v>150</v>
      </c>
    </row>
    <row r="211" spans="1:7" x14ac:dyDescent="0.3">
      <c r="A211" s="250" t="s">
        <v>230</v>
      </c>
      <c r="B211" s="201" t="s">
        <v>169</v>
      </c>
      <c r="C211" s="201" t="s">
        <v>204</v>
      </c>
      <c r="D211" s="251">
        <v>80</v>
      </c>
      <c r="E211" s="251">
        <v>50</v>
      </c>
      <c r="F211" s="251">
        <f>_xlfn.XLOOKUP(B211,ComponentDuration!$C$2:$C$24,ComponentDuration!$G$2:$G$24)</f>
        <v>3</v>
      </c>
      <c r="G211" s="251">
        <f t="shared" si="12"/>
        <v>150</v>
      </c>
    </row>
    <row r="212" spans="1:7" x14ac:dyDescent="0.3">
      <c r="A212" s="250" t="s">
        <v>230</v>
      </c>
      <c r="B212" s="201" t="s">
        <v>170</v>
      </c>
      <c r="C212" s="201" t="s">
        <v>196</v>
      </c>
      <c r="D212" s="251">
        <v>660</v>
      </c>
      <c r="E212" s="251">
        <v>175</v>
      </c>
      <c r="F212" s="251">
        <f>_xlfn.XLOOKUP(B212,ComponentDuration!$C$2:$C$24,ComponentDuration!$G$2:$G$24)</f>
        <v>7</v>
      </c>
      <c r="G212" s="251">
        <f t="shared" si="12"/>
        <v>1225</v>
      </c>
    </row>
    <row r="213" spans="1:7" x14ac:dyDescent="0.3">
      <c r="A213" s="250" t="s">
        <v>230</v>
      </c>
      <c r="B213" s="201" t="s">
        <v>168</v>
      </c>
      <c r="C213" s="201" t="s">
        <v>196</v>
      </c>
      <c r="D213" s="251">
        <v>660</v>
      </c>
      <c r="E213" s="251">
        <v>170</v>
      </c>
      <c r="F213" s="251">
        <f>_xlfn.XLOOKUP(B213,ComponentDuration!$C$2:$C$24,ComponentDuration!$G$2:$G$24)</f>
        <v>7</v>
      </c>
      <c r="G213" s="251">
        <f t="shared" si="12"/>
        <v>1190</v>
      </c>
    </row>
    <row r="214" spans="1:7" x14ac:dyDescent="0.3">
      <c r="A214" s="107" t="s">
        <v>231</v>
      </c>
      <c r="B214" s="198" t="s">
        <v>157</v>
      </c>
      <c r="C214" s="198" t="s">
        <v>199</v>
      </c>
      <c r="D214" s="249">
        <v>700</v>
      </c>
      <c r="E214" s="249">
        <v>115</v>
      </c>
      <c r="F214" s="249">
        <f>_xlfn.XLOOKUP(B214,ComponentDuration!$C$2:$C$24,ComponentDuration!$G$2:$G$24)</f>
        <v>6</v>
      </c>
      <c r="G214" s="249">
        <f t="shared" ref="G214:G221" si="13">E214*F214</f>
        <v>690</v>
      </c>
    </row>
    <row r="215" spans="1:7" x14ac:dyDescent="0.3">
      <c r="A215" s="107" t="s">
        <v>231</v>
      </c>
      <c r="B215" s="198" t="s">
        <v>158</v>
      </c>
      <c r="C215" s="198" t="s">
        <v>199</v>
      </c>
      <c r="D215" s="249">
        <v>700</v>
      </c>
      <c r="E215" s="249">
        <v>120</v>
      </c>
      <c r="F215" s="249">
        <f>_xlfn.XLOOKUP(B215,ComponentDuration!$C$2:$C$24,ComponentDuration!$G$2:$G$24)</f>
        <v>6</v>
      </c>
      <c r="G215" s="249">
        <f t="shared" si="13"/>
        <v>720</v>
      </c>
    </row>
    <row r="216" spans="1:7" x14ac:dyDescent="0.3">
      <c r="A216" s="107" t="s">
        <v>231</v>
      </c>
      <c r="B216" s="264" t="s">
        <v>170</v>
      </c>
      <c r="C216" s="264" t="s">
        <v>196</v>
      </c>
      <c r="D216" s="265">
        <v>660</v>
      </c>
      <c r="E216" s="265">
        <v>175</v>
      </c>
      <c r="F216" s="265">
        <f>_xlfn.XLOOKUP(B216,ComponentDuration!$C$2:$C$24,ComponentDuration!$G$2:$G$24)</f>
        <v>7</v>
      </c>
      <c r="G216" s="265">
        <f t="shared" si="13"/>
        <v>1225</v>
      </c>
    </row>
    <row r="217" spans="1:7" x14ac:dyDescent="0.3">
      <c r="A217" s="107" t="s">
        <v>231</v>
      </c>
      <c r="B217" s="264" t="s">
        <v>168</v>
      </c>
      <c r="C217" s="264" t="s">
        <v>196</v>
      </c>
      <c r="D217" s="265">
        <v>660</v>
      </c>
      <c r="E217" s="265">
        <v>170</v>
      </c>
      <c r="F217" s="265">
        <f>_xlfn.XLOOKUP(B217,ComponentDuration!$C$2:$C$24,ComponentDuration!$G$2:$G$24)</f>
        <v>7</v>
      </c>
      <c r="G217" s="265">
        <f t="shared" si="13"/>
        <v>1190</v>
      </c>
    </row>
    <row r="218" spans="1:7" x14ac:dyDescent="0.3">
      <c r="A218" s="250" t="s">
        <v>232</v>
      </c>
      <c r="B218" s="201" t="s">
        <v>159</v>
      </c>
      <c r="C218" s="201" t="s">
        <v>200</v>
      </c>
      <c r="D218" s="251">
        <v>300</v>
      </c>
      <c r="E218" s="251">
        <v>100</v>
      </c>
      <c r="F218" s="251">
        <f>_xlfn.XLOOKUP(B218,ComponentDuration!$C$2:$C$24,ComponentDuration!$G$2:$G$24)</f>
        <v>3</v>
      </c>
      <c r="G218" s="251">
        <f t="shared" si="13"/>
        <v>300</v>
      </c>
    </row>
    <row r="219" spans="1:7" x14ac:dyDescent="0.3">
      <c r="A219" s="250" t="s">
        <v>232</v>
      </c>
      <c r="B219" s="201" t="s">
        <v>160</v>
      </c>
      <c r="C219" s="201" t="s">
        <v>200</v>
      </c>
      <c r="D219" s="251">
        <v>290</v>
      </c>
      <c r="E219" s="251">
        <v>100</v>
      </c>
      <c r="F219" s="251">
        <f>_xlfn.XLOOKUP(B219,ComponentDuration!$C$2:$C$24,ComponentDuration!$G$2:$G$24)</f>
        <v>3</v>
      </c>
      <c r="G219" s="251">
        <f t="shared" si="13"/>
        <v>300</v>
      </c>
    </row>
    <row r="220" spans="1:7" x14ac:dyDescent="0.3">
      <c r="A220" s="250" t="s">
        <v>232</v>
      </c>
      <c r="B220" s="201" t="s">
        <v>165</v>
      </c>
      <c r="C220" s="201" t="s">
        <v>203</v>
      </c>
      <c r="D220" s="251">
        <v>60</v>
      </c>
      <c r="E220" s="251">
        <v>55</v>
      </c>
      <c r="F220" s="251">
        <f>_xlfn.XLOOKUP(B220,ComponentDuration!$C$2:$C$24,ComponentDuration!$G$2:$G$24)</f>
        <v>2</v>
      </c>
      <c r="G220" s="251">
        <f t="shared" si="13"/>
        <v>110</v>
      </c>
    </row>
    <row r="221" spans="1:7" x14ac:dyDescent="0.3">
      <c r="A221" s="250" t="s">
        <v>232</v>
      </c>
      <c r="B221" s="201" t="s">
        <v>166</v>
      </c>
      <c r="C221" s="201" t="s">
        <v>203</v>
      </c>
      <c r="D221" s="251">
        <v>1130</v>
      </c>
      <c r="E221" s="251">
        <v>75</v>
      </c>
      <c r="F221" s="251">
        <f>_xlfn.XLOOKUP(B221,ComponentDuration!$C$2:$C$24,ComponentDuration!$G$2:$G$24)</f>
        <v>6</v>
      </c>
      <c r="G221" s="251">
        <f t="shared" si="13"/>
        <v>450</v>
      </c>
    </row>
    <row r="222" spans="1:7" x14ac:dyDescent="0.3">
      <c r="A222" s="107" t="s">
        <v>233</v>
      </c>
      <c r="B222" s="198" t="s">
        <v>182</v>
      </c>
      <c r="C222" s="198" t="s">
        <v>196</v>
      </c>
      <c r="D222" s="249">
        <v>990</v>
      </c>
      <c r="E222" s="249">
        <v>100</v>
      </c>
      <c r="F222" s="249">
        <f>_xlfn.XLOOKUP(B222,ComponentDuration!$C$2:$C$24,ComponentDuration!$G$2:$G$24)</f>
        <v>5</v>
      </c>
      <c r="G222" s="249">
        <f t="shared" ref="G222:G224" si="14">E222*F222</f>
        <v>500</v>
      </c>
    </row>
    <row r="223" spans="1:7" x14ac:dyDescent="0.3">
      <c r="A223" s="107" t="s">
        <v>233</v>
      </c>
      <c r="B223" s="198" t="s">
        <v>170</v>
      </c>
      <c r="C223" s="198" t="s">
        <v>196</v>
      </c>
      <c r="D223" s="249">
        <v>660</v>
      </c>
      <c r="E223" s="249">
        <v>100</v>
      </c>
      <c r="F223" s="249">
        <f>_xlfn.XLOOKUP(B223,ComponentDuration!$C$2:$C$24,ComponentDuration!$G$2:$G$24)</f>
        <v>7</v>
      </c>
      <c r="G223" s="249">
        <f t="shared" si="14"/>
        <v>700</v>
      </c>
    </row>
    <row r="224" spans="1:7" x14ac:dyDescent="0.3">
      <c r="A224" s="107" t="s">
        <v>233</v>
      </c>
      <c r="B224" s="264" t="s">
        <v>168</v>
      </c>
      <c r="C224" s="264" t="s">
        <v>196</v>
      </c>
      <c r="D224" s="265">
        <v>660</v>
      </c>
      <c r="E224" s="265">
        <v>100</v>
      </c>
      <c r="F224" s="265">
        <f>_xlfn.XLOOKUP(B224,ComponentDuration!$C$2:$C$24,ComponentDuration!$G$2:$G$24)</f>
        <v>7</v>
      </c>
      <c r="G224" s="265">
        <f t="shared" si="14"/>
        <v>700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topLeftCell="C34" zoomScale="97" workbookViewId="0">
      <selection activeCell="L15" sqref="L15"/>
    </sheetView>
  </sheetViews>
  <sheetFormatPr defaultRowHeight="14.4" x14ac:dyDescent="0.3"/>
  <cols>
    <col min="1" max="1" width="14.88671875" style="1" customWidth="1"/>
    <col min="2" max="2" width="57.44140625" style="1" bestFit="1" customWidth="1"/>
    <col min="3" max="3" width="23.21875" style="144" customWidth="1"/>
    <col min="4" max="4" width="56.21875" customWidth="1"/>
    <col min="5" max="5" width="18.88671875" customWidth="1"/>
    <col min="6" max="6" width="10.88671875" style="1" customWidth="1"/>
    <col min="7" max="7" width="15.109375" style="1" customWidth="1"/>
    <col min="8" max="8" width="15" style="1" bestFit="1" customWidth="1"/>
    <col min="9" max="9" width="25" style="1" customWidth="1"/>
    <col min="11" max="11" width="18" customWidth="1"/>
  </cols>
  <sheetData>
    <row r="1" spans="1:15" s="184" customFormat="1" ht="43.2" x14ac:dyDescent="0.3">
      <c r="A1" s="186" t="s">
        <v>171</v>
      </c>
      <c r="B1" s="186" t="s">
        <v>186</v>
      </c>
      <c r="C1" s="186" t="s">
        <v>104</v>
      </c>
      <c r="D1" s="186" t="s">
        <v>105</v>
      </c>
      <c r="E1" s="186" t="s">
        <v>6</v>
      </c>
      <c r="F1" s="187" t="s">
        <v>208</v>
      </c>
      <c r="G1" s="187" t="s">
        <v>207</v>
      </c>
      <c r="H1" s="187" t="s">
        <v>190</v>
      </c>
      <c r="I1" s="188" t="s">
        <v>0</v>
      </c>
    </row>
    <row r="2" spans="1:15" x14ac:dyDescent="0.3">
      <c r="A2" s="154" t="s">
        <v>173</v>
      </c>
      <c r="B2" s="155" t="s">
        <v>152</v>
      </c>
      <c r="C2" s="7" t="s">
        <v>174</v>
      </c>
      <c r="D2" s="7" t="s">
        <v>175</v>
      </c>
      <c r="E2" s="7" t="s">
        <v>35</v>
      </c>
      <c r="F2" s="20">
        <v>2.0371784999999999E-3</v>
      </c>
      <c r="G2" s="173">
        <f>ROUND(F2*60*60,0)*$O$2</f>
        <v>70</v>
      </c>
      <c r="H2" s="173">
        <f>_xlfn.XLOOKUP(C2,ComponentDuration!$C$2:$C$24,ComponentDuration!$F$2:$F$24)</f>
        <v>70</v>
      </c>
      <c r="I2" s="153" t="s">
        <v>36</v>
      </c>
      <c r="K2" s="185" t="s">
        <v>12</v>
      </c>
      <c r="L2" s="184">
        <f t="shared" ref="L2:L12" si="0">SUMIF($E$11:$E$81,K2,$F$11:$F$81)</f>
        <v>2E-3</v>
      </c>
      <c r="M2" s="184">
        <f>ROUNDUP(L2*$M$5/$L$5,0)</f>
        <v>1</v>
      </c>
      <c r="N2" s="184"/>
      <c r="O2" s="184">
        <v>10</v>
      </c>
    </row>
    <row r="3" spans="1:15" x14ac:dyDescent="0.3">
      <c r="A3" s="156" t="s">
        <v>173</v>
      </c>
      <c r="B3" s="157" t="s">
        <v>152</v>
      </c>
      <c r="C3" s="4" t="s">
        <v>176</v>
      </c>
      <c r="D3" s="4" t="s">
        <v>175</v>
      </c>
      <c r="E3" s="4" t="s">
        <v>35</v>
      </c>
      <c r="F3" s="15">
        <v>1.0185893E-3</v>
      </c>
      <c r="G3" s="171">
        <f t="shared" ref="G3:G66" si="1">ROUND(F3*60*60,0)*$O$2</f>
        <v>40</v>
      </c>
      <c r="H3" s="171">
        <f>_xlfn.XLOOKUP(C3,ComponentDuration!$C$2:$C$24,ComponentDuration!$F$2:$F$24)</f>
        <v>40</v>
      </c>
      <c r="I3" s="150" t="s">
        <v>36</v>
      </c>
      <c r="K3" s="52" t="s">
        <v>17</v>
      </c>
      <c r="L3">
        <f t="shared" si="0"/>
        <v>1.0640435800000002E-2</v>
      </c>
      <c r="M3">
        <f>ROUNDUP(L3*$M$5/$L$5,0)</f>
        <v>2</v>
      </c>
    </row>
    <row r="4" spans="1:15" x14ac:dyDescent="0.3">
      <c r="A4" s="158" t="s">
        <v>177</v>
      </c>
      <c r="B4" s="146" t="s">
        <v>151</v>
      </c>
      <c r="C4" s="5" t="s">
        <v>178</v>
      </c>
      <c r="D4" s="5" t="s">
        <v>180</v>
      </c>
      <c r="E4" s="5" t="s">
        <v>35</v>
      </c>
      <c r="F4" s="21">
        <v>2.0371784999999999E-3</v>
      </c>
      <c r="G4" s="174">
        <f t="shared" si="1"/>
        <v>70</v>
      </c>
      <c r="H4" s="174">
        <f>_xlfn.XLOOKUP(C4,ComponentDuration!$C$2:$C$24,ComponentDuration!$F$2:$F$24)</f>
        <v>70</v>
      </c>
      <c r="I4" s="151" t="s">
        <v>36</v>
      </c>
      <c r="K4" s="52" t="s">
        <v>23</v>
      </c>
      <c r="L4">
        <f t="shared" si="0"/>
        <v>2.0190476000000001E-3</v>
      </c>
      <c r="M4">
        <f>ROUNDUP(L4*$M$5/$L$5,0)</f>
        <v>1</v>
      </c>
    </row>
    <row r="5" spans="1:15" x14ac:dyDescent="0.3">
      <c r="A5" s="158" t="s">
        <v>177</v>
      </c>
      <c r="B5" s="146" t="s">
        <v>151</v>
      </c>
      <c r="C5" s="4" t="s">
        <v>179</v>
      </c>
      <c r="D5" s="4" t="s">
        <v>181</v>
      </c>
      <c r="E5" s="4" t="s">
        <v>35</v>
      </c>
      <c r="F5" s="15">
        <v>1.0185893E-3</v>
      </c>
      <c r="G5" s="171">
        <f t="shared" si="1"/>
        <v>40</v>
      </c>
      <c r="H5" s="171">
        <f>_xlfn.XLOOKUP(C5,ComponentDuration!$C$2:$C$24,ComponentDuration!$F$2:$F$24)</f>
        <v>40</v>
      </c>
      <c r="I5" s="150" t="s">
        <v>36</v>
      </c>
      <c r="K5" s="52" t="s">
        <v>25</v>
      </c>
      <c r="L5">
        <f t="shared" si="0"/>
        <v>6.6666666899999991E-2</v>
      </c>
      <c r="M5">
        <v>9</v>
      </c>
    </row>
    <row r="6" spans="1:15" x14ac:dyDescent="0.3">
      <c r="A6" s="159" t="s">
        <v>184</v>
      </c>
      <c r="B6" s="160" t="s">
        <v>185</v>
      </c>
      <c r="C6" s="5" t="s">
        <v>182</v>
      </c>
      <c r="D6" s="5" t="s">
        <v>183</v>
      </c>
      <c r="E6" s="5" t="s">
        <v>17</v>
      </c>
      <c r="F6" s="21">
        <v>4.2022765999999998E-3</v>
      </c>
      <c r="G6" s="174">
        <f t="shared" si="1"/>
        <v>150</v>
      </c>
      <c r="H6" s="174">
        <f>_xlfn.XLOOKUP(C6,ComponentDuration!$C$2:$C$24,ComponentDuration!$F$2:$F$24)</f>
        <v>990</v>
      </c>
      <c r="I6" s="152" t="str">
        <f>_xlfn.XLOOKUP(E6,MachineMaster!$H$2:$H$12,MachineMaster!$M$2:$M$12)</f>
        <v>2, 3</v>
      </c>
      <c r="K6" s="52" t="s">
        <v>30</v>
      </c>
      <c r="L6">
        <f t="shared" si="0"/>
        <v>1.56308556E-2</v>
      </c>
      <c r="M6">
        <f t="shared" ref="M6:M12" si="2">ROUNDUP(L6*$M$5/$L$5,0)</f>
        <v>3</v>
      </c>
    </row>
    <row r="7" spans="1:15" x14ac:dyDescent="0.3">
      <c r="A7" s="159" t="s">
        <v>184</v>
      </c>
      <c r="B7" s="160" t="s">
        <v>185</v>
      </c>
      <c r="C7" s="5" t="s">
        <v>182</v>
      </c>
      <c r="D7" s="5" t="s">
        <v>183</v>
      </c>
      <c r="E7" s="5" t="s">
        <v>35</v>
      </c>
      <c r="F7" s="21">
        <v>5.6129715999999998E-3</v>
      </c>
      <c r="G7" s="174">
        <f t="shared" si="1"/>
        <v>200</v>
      </c>
      <c r="H7" s="174">
        <f>_xlfn.XLOOKUP(C7,ComponentDuration!$C$2:$C$24,ComponentDuration!$F$2:$F$24)</f>
        <v>990</v>
      </c>
      <c r="I7" s="151" t="s">
        <v>36</v>
      </c>
      <c r="K7" s="52" t="s">
        <v>35</v>
      </c>
      <c r="L7">
        <f t="shared" si="0"/>
        <v>1.3692591000000001E-3</v>
      </c>
      <c r="M7">
        <f t="shared" si="2"/>
        <v>1</v>
      </c>
    </row>
    <row r="8" spans="1:15" x14ac:dyDescent="0.3">
      <c r="A8" s="159" t="s">
        <v>184</v>
      </c>
      <c r="B8" s="160" t="s">
        <v>185</v>
      </c>
      <c r="C8" s="5" t="s">
        <v>182</v>
      </c>
      <c r="D8" s="5" t="s">
        <v>183</v>
      </c>
      <c r="E8" s="5" t="s">
        <v>25</v>
      </c>
      <c r="F8" s="21">
        <v>1.2121212100000001E-2</v>
      </c>
      <c r="G8" s="174">
        <f t="shared" si="1"/>
        <v>440</v>
      </c>
      <c r="H8" s="174">
        <f>_xlfn.XLOOKUP(C8,ComponentDuration!$C$2:$C$24,ComponentDuration!$F$2:$F$24)</f>
        <v>990</v>
      </c>
      <c r="I8" s="152" t="str">
        <f>_xlfn.XLOOKUP(E8,MachineMaster!$H$2:$H$12,MachineMaster!$M$2:$M$12)</f>
        <v>5, 6, 7, 8, 9, 10, 11, 12, 13</v>
      </c>
      <c r="K8" s="52" t="s">
        <v>39</v>
      </c>
      <c r="L8">
        <f t="shared" si="0"/>
        <v>7.9111111000000015E-3</v>
      </c>
      <c r="M8">
        <f t="shared" si="2"/>
        <v>2</v>
      </c>
    </row>
    <row r="9" spans="1:15" x14ac:dyDescent="0.3">
      <c r="A9" s="159" t="s">
        <v>184</v>
      </c>
      <c r="B9" s="160" t="s">
        <v>185</v>
      </c>
      <c r="C9" s="5" t="s">
        <v>182</v>
      </c>
      <c r="D9" s="5" t="s">
        <v>183</v>
      </c>
      <c r="E9" s="5" t="s">
        <v>51</v>
      </c>
      <c r="F9" s="21">
        <v>3.0374941E-3</v>
      </c>
      <c r="G9" s="174">
        <f t="shared" si="1"/>
        <v>110</v>
      </c>
      <c r="H9" s="174">
        <f>_xlfn.XLOOKUP(C9,ComponentDuration!$C$2:$C$24,ComponentDuration!$F$2:$F$24)</f>
        <v>990</v>
      </c>
      <c r="I9" s="152" t="str">
        <f>_xlfn.XLOOKUP(E9,MachineMaster!$H$2:$H$12,MachineMaster!$M$2:$M$12)</f>
        <v>26, 27</v>
      </c>
      <c r="K9" s="52" t="s">
        <v>43</v>
      </c>
      <c r="L9">
        <f t="shared" si="0"/>
        <v>4.2071846199999999E-2</v>
      </c>
      <c r="M9">
        <f t="shared" si="2"/>
        <v>6</v>
      </c>
    </row>
    <row r="10" spans="1:15" x14ac:dyDescent="0.3">
      <c r="A10" s="159" t="s">
        <v>184</v>
      </c>
      <c r="B10" s="160" t="s">
        <v>185</v>
      </c>
      <c r="C10" s="5" t="s">
        <v>182</v>
      </c>
      <c r="D10" s="5" t="s">
        <v>183</v>
      </c>
      <c r="E10" s="5" t="s">
        <v>55</v>
      </c>
      <c r="F10" s="21">
        <v>2.4242424000000002E-3</v>
      </c>
      <c r="G10" s="174">
        <f t="shared" si="1"/>
        <v>90</v>
      </c>
      <c r="H10" s="174">
        <f>_xlfn.XLOOKUP(C10,ComponentDuration!$C$2:$C$24,ComponentDuration!$F$2:$F$24)</f>
        <v>990</v>
      </c>
      <c r="I10" s="152" t="str">
        <f>_xlfn.XLOOKUP(E10,MachineMaster!$H$2:$H$12,MachineMaster!$M$2:$M$12)</f>
        <v>28, 29, 30</v>
      </c>
      <c r="K10" s="52" t="s">
        <v>47</v>
      </c>
      <c r="L10">
        <f t="shared" si="0"/>
        <v>1.73404458E-2</v>
      </c>
      <c r="M10">
        <f t="shared" si="2"/>
        <v>3</v>
      </c>
    </row>
    <row r="11" spans="1:15" x14ac:dyDescent="0.3">
      <c r="A11" s="161" t="s">
        <v>172</v>
      </c>
      <c r="B11" s="162" t="s">
        <v>150</v>
      </c>
      <c r="C11" s="132" t="s">
        <v>153</v>
      </c>
      <c r="D11" s="4" t="s">
        <v>106</v>
      </c>
      <c r="E11" s="4" t="s">
        <v>17</v>
      </c>
      <c r="F11" s="147">
        <v>9.5238099999999997E-4</v>
      </c>
      <c r="G11" s="171">
        <f t="shared" si="1"/>
        <v>30</v>
      </c>
      <c r="H11" s="171">
        <f>_xlfn.XLOOKUP(C11,ComponentDuration!$C$2:$C$24,ComponentDuration!$F$2:$F$24)</f>
        <v>300</v>
      </c>
      <c r="I11" s="149" t="str">
        <f>_xlfn.XLOOKUP(E11,MachineMaster!$H$2:$H$12,MachineMaster!$M$2:$M$12)</f>
        <v>2, 3</v>
      </c>
      <c r="K11" s="52" t="s">
        <v>51</v>
      </c>
      <c r="L11">
        <f t="shared" si="0"/>
        <v>2.66666666E-2</v>
      </c>
      <c r="M11">
        <f t="shared" si="2"/>
        <v>4</v>
      </c>
    </row>
    <row r="12" spans="1:15" x14ac:dyDescent="0.3">
      <c r="A12" s="161" t="s">
        <v>172</v>
      </c>
      <c r="B12" s="162" t="s">
        <v>150</v>
      </c>
      <c r="C12" s="132" t="s">
        <v>153</v>
      </c>
      <c r="D12" s="4" t="s">
        <v>106</v>
      </c>
      <c r="E12" s="4" t="s">
        <v>39</v>
      </c>
      <c r="F12" s="147">
        <v>8.0000000000000004E-4</v>
      </c>
      <c r="G12" s="171">
        <f t="shared" si="1"/>
        <v>30</v>
      </c>
      <c r="H12" s="171">
        <f>_xlfn.XLOOKUP(C12,ComponentDuration!$C$2:$C$24,ComponentDuration!$F$2:$F$24)</f>
        <v>300</v>
      </c>
      <c r="I12" s="149" t="str">
        <f>_xlfn.XLOOKUP(E12,MachineMaster!$H$2:$H$12,MachineMaster!$M$2:$M$12)</f>
        <v>19, 20</v>
      </c>
      <c r="K12" s="52" t="s">
        <v>55</v>
      </c>
      <c r="L12">
        <f t="shared" si="0"/>
        <v>2.1550671599999995E-2</v>
      </c>
      <c r="M12">
        <f t="shared" si="2"/>
        <v>3</v>
      </c>
    </row>
    <row r="13" spans="1:15" x14ac:dyDescent="0.3">
      <c r="A13" s="163" t="s">
        <v>172</v>
      </c>
      <c r="B13" s="164" t="s">
        <v>150</v>
      </c>
      <c r="C13" s="138" t="s">
        <v>153</v>
      </c>
      <c r="D13" s="11" t="s">
        <v>106</v>
      </c>
      <c r="E13" s="11" t="s">
        <v>25</v>
      </c>
      <c r="F13" s="148">
        <v>6.6666666999999997E-3</v>
      </c>
      <c r="G13" s="172">
        <f t="shared" si="1"/>
        <v>240</v>
      </c>
      <c r="H13" s="172">
        <f>_xlfn.XLOOKUP(C13,ComponentDuration!$C$2:$C$24,ComponentDuration!$F$2:$F$24)</f>
        <v>300</v>
      </c>
      <c r="I13" s="45" t="str">
        <f>_xlfn.XLOOKUP(E13,MachineMaster!$H$2:$H$12,MachineMaster!$M$2:$M$12)</f>
        <v>5, 6, 7, 8, 9, 10, 11, 12, 13</v>
      </c>
    </row>
    <row r="14" spans="1:15" x14ac:dyDescent="0.3">
      <c r="A14" s="165" t="s">
        <v>172</v>
      </c>
      <c r="B14" s="166" t="s">
        <v>150</v>
      </c>
      <c r="C14" s="134" t="s">
        <v>154</v>
      </c>
      <c r="D14" s="7" t="s">
        <v>106</v>
      </c>
      <c r="E14" s="7" t="s">
        <v>17</v>
      </c>
      <c r="F14" s="26">
        <v>9.5238099999999997E-4</v>
      </c>
      <c r="G14" s="173">
        <f t="shared" si="1"/>
        <v>30</v>
      </c>
      <c r="H14" s="173">
        <f>_xlfn.XLOOKUP(C14,ComponentDuration!$C$2:$C$24,ComponentDuration!$F$2:$F$24)</f>
        <v>300</v>
      </c>
      <c r="I14" s="41" t="str">
        <f>_xlfn.XLOOKUP(E14,MachineMaster!$H$2:$H$12,MachineMaster!$M$2:$M$12)</f>
        <v>2, 3</v>
      </c>
    </row>
    <row r="15" spans="1:15" x14ac:dyDescent="0.3">
      <c r="A15" s="161" t="s">
        <v>172</v>
      </c>
      <c r="B15" s="162" t="s">
        <v>150</v>
      </c>
      <c r="C15" s="135" t="s">
        <v>154</v>
      </c>
      <c r="D15" s="5" t="s">
        <v>106</v>
      </c>
      <c r="E15" s="5" t="s">
        <v>39</v>
      </c>
      <c r="F15" s="27">
        <v>8.0000000000000004E-4</v>
      </c>
      <c r="G15" s="174">
        <f t="shared" si="1"/>
        <v>30</v>
      </c>
      <c r="H15" s="174">
        <f>_xlfn.XLOOKUP(C15,ComponentDuration!$C$2:$C$24,ComponentDuration!$F$2:$F$24)</f>
        <v>300</v>
      </c>
      <c r="I15" s="42" t="str">
        <f>_xlfn.XLOOKUP(E15,MachineMaster!$H$2:$H$12,MachineMaster!$M$2:$M$12)</f>
        <v>19, 20</v>
      </c>
    </row>
    <row r="16" spans="1:15" x14ac:dyDescent="0.3">
      <c r="A16" s="163" t="s">
        <v>172</v>
      </c>
      <c r="B16" s="164" t="s">
        <v>150</v>
      </c>
      <c r="C16" s="136" t="s">
        <v>154</v>
      </c>
      <c r="D16" s="23" t="s">
        <v>106</v>
      </c>
      <c r="E16" s="23" t="s">
        <v>25</v>
      </c>
      <c r="F16" s="28">
        <v>6.6666666999999997E-3</v>
      </c>
      <c r="G16" s="178">
        <f t="shared" si="1"/>
        <v>240</v>
      </c>
      <c r="H16" s="178">
        <f>_xlfn.XLOOKUP(C16,ComponentDuration!$C$2:$C$24,ComponentDuration!$F$2:$F$24)</f>
        <v>300</v>
      </c>
      <c r="I16" s="42" t="str">
        <f>_xlfn.XLOOKUP(E16,MachineMaster!$H$2:$H$12,MachineMaster!$M$2:$M$12)</f>
        <v>5, 6, 7, 8, 9, 10, 11, 12, 13</v>
      </c>
    </row>
    <row r="17" spans="1:9" x14ac:dyDescent="0.3">
      <c r="A17" s="167" t="s">
        <v>172</v>
      </c>
      <c r="B17" s="168" t="s">
        <v>150</v>
      </c>
      <c r="C17" s="137" t="s">
        <v>155</v>
      </c>
      <c r="D17" s="13" t="s">
        <v>107</v>
      </c>
      <c r="E17" s="13" t="s">
        <v>17</v>
      </c>
      <c r="F17" s="29">
        <v>8.0588290000000004E-4</v>
      </c>
      <c r="G17" s="176">
        <f t="shared" si="1"/>
        <v>30</v>
      </c>
      <c r="H17" s="176">
        <f>_xlfn.XLOOKUP(C17,ComponentDuration!$C$2:$C$24,ComponentDuration!$F$2:$F$24)</f>
        <v>70</v>
      </c>
      <c r="I17" s="43" t="str">
        <f>_xlfn.XLOOKUP(E17,MachineMaster!$H$2:$H$12,MachineMaster!$M$2:$M$12)</f>
        <v>2, 3</v>
      </c>
    </row>
    <row r="18" spans="1:9" x14ac:dyDescent="0.3">
      <c r="A18" s="169" t="s">
        <v>172</v>
      </c>
      <c r="B18" s="170" t="s">
        <v>150</v>
      </c>
      <c r="C18" s="133" t="s">
        <v>155</v>
      </c>
      <c r="D18" s="16" t="s">
        <v>107</v>
      </c>
      <c r="E18" s="16" t="s">
        <v>30</v>
      </c>
      <c r="F18" s="25">
        <v>1.0918817000000001E-3</v>
      </c>
      <c r="G18" s="177">
        <f t="shared" si="1"/>
        <v>40</v>
      </c>
      <c r="H18" s="177">
        <f>_xlfn.XLOOKUP(C18,ComponentDuration!$C$2:$C$24,ComponentDuration!$F$2:$F$24)</f>
        <v>70</v>
      </c>
      <c r="I18" s="40" t="str">
        <f>_xlfn.XLOOKUP(E18,MachineMaster!$H$2:$H$12,MachineMaster!$M$2:$M$12)</f>
        <v>14, 15, 16</v>
      </c>
    </row>
    <row r="19" spans="1:9" x14ac:dyDescent="0.3">
      <c r="A19" s="165" t="s">
        <v>172</v>
      </c>
      <c r="B19" s="166" t="s">
        <v>150</v>
      </c>
      <c r="C19" s="134" t="s">
        <v>156</v>
      </c>
      <c r="D19" s="7" t="s">
        <v>107</v>
      </c>
      <c r="E19" s="7" t="s">
        <v>17</v>
      </c>
      <c r="F19" s="26">
        <v>8.0588290000000004E-4</v>
      </c>
      <c r="G19" s="173">
        <f t="shared" si="1"/>
        <v>30</v>
      </c>
      <c r="H19" s="173">
        <f>_xlfn.XLOOKUP(C19,ComponentDuration!$C$2:$C$24,ComponentDuration!$F$2:$F$24)</f>
        <v>70</v>
      </c>
      <c r="I19" s="41" t="str">
        <f>_xlfn.XLOOKUP(E19,MachineMaster!$H$2:$H$12,MachineMaster!$M$2:$M$12)</f>
        <v>2, 3</v>
      </c>
    </row>
    <row r="20" spans="1:9" x14ac:dyDescent="0.3">
      <c r="A20" s="163" t="s">
        <v>172</v>
      </c>
      <c r="B20" s="164" t="s">
        <v>150</v>
      </c>
      <c r="C20" s="136" t="s">
        <v>156</v>
      </c>
      <c r="D20" s="23" t="s">
        <v>107</v>
      </c>
      <c r="E20" s="23" t="s">
        <v>30</v>
      </c>
      <c r="F20" s="28">
        <v>1.0918817000000001E-3</v>
      </c>
      <c r="G20" s="178">
        <f t="shared" si="1"/>
        <v>40</v>
      </c>
      <c r="H20" s="178">
        <f>_xlfn.XLOOKUP(C20,ComponentDuration!$C$2:$C$24,ComponentDuration!$F$2:$F$24)</f>
        <v>70</v>
      </c>
      <c r="I20" s="44" t="str">
        <f>_xlfn.XLOOKUP(E20,MachineMaster!$H$2:$H$12,MachineMaster!$M$2:$M$12)</f>
        <v>14, 15, 16</v>
      </c>
    </row>
    <row r="21" spans="1:9" x14ac:dyDescent="0.3">
      <c r="A21" s="165" t="s">
        <v>172</v>
      </c>
      <c r="B21" s="166" t="s">
        <v>150</v>
      </c>
      <c r="C21" s="131" t="s">
        <v>157</v>
      </c>
      <c r="D21" s="2" t="s">
        <v>108</v>
      </c>
      <c r="E21" s="2" t="s">
        <v>17</v>
      </c>
      <c r="F21" s="14">
        <v>8.0588290000000004E-4</v>
      </c>
      <c r="G21" s="179">
        <f t="shared" si="1"/>
        <v>30</v>
      </c>
      <c r="H21" s="179">
        <f>_xlfn.XLOOKUP(C21,ComponentDuration!$C$2:$C$24,ComponentDuration!$F$2:$F$24)</f>
        <v>700</v>
      </c>
      <c r="I21" s="38" t="str">
        <f>_xlfn.XLOOKUP(E21,MachineMaster!$H$2:$H$12,MachineMaster!$M$2:$M$12)</f>
        <v>2, 3</v>
      </c>
    </row>
    <row r="22" spans="1:9" x14ac:dyDescent="0.3">
      <c r="A22" s="161" t="s">
        <v>172</v>
      </c>
      <c r="B22" s="162" t="s">
        <v>150</v>
      </c>
      <c r="C22" s="132" t="s">
        <v>157</v>
      </c>
      <c r="D22" s="4" t="s">
        <v>108</v>
      </c>
      <c r="E22" s="4" t="s">
        <v>30</v>
      </c>
      <c r="F22" s="15">
        <v>1.0918817000000001E-3</v>
      </c>
      <c r="G22" s="171">
        <f t="shared" si="1"/>
        <v>40</v>
      </c>
      <c r="H22" s="171">
        <f>_xlfn.XLOOKUP(C22,ComponentDuration!$C$2:$C$24,ComponentDuration!$F$2:$F$24)</f>
        <v>700</v>
      </c>
      <c r="I22" s="39" t="str">
        <f>_xlfn.XLOOKUP(E22,MachineMaster!$H$2:$H$12,MachineMaster!$M$2:$M$12)</f>
        <v>14, 15, 16</v>
      </c>
    </row>
    <row r="23" spans="1:9" x14ac:dyDescent="0.3">
      <c r="A23" s="161" t="s">
        <v>172</v>
      </c>
      <c r="B23" s="162" t="s">
        <v>150</v>
      </c>
      <c r="C23" s="132" t="s">
        <v>157</v>
      </c>
      <c r="D23" s="4" t="s">
        <v>108</v>
      </c>
      <c r="E23" s="4" t="s">
        <v>43</v>
      </c>
      <c r="F23" s="15">
        <v>6.6666666999999997E-3</v>
      </c>
      <c r="G23" s="171">
        <f t="shared" si="1"/>
        <v>240</v>
      </c>
      <c r="H23" s="171">
        <f>_xlfn.XLOOKUP(C23,ComponentDuration!$C$2:$C$24,ComponentDuration!$F$2:$F$24)</f>
        <v>700</v>
      </c>
      <c r="I23" s="39" t="str">
        <f>_xlfn.XLOOKUP(E23,MachineMaster!$H$2:$H$12,MachineMaster!$M$2:$M$12)</f>
        <v>21, 22</v>
      </c>
    </row>
    <row r="24" spans="1:9" x14ac:dyDescent="0.3">
      <c r="A24" s="161" t="s">
        <v>172</v>
      </c>
      <c r="B24" s="162" t="s">
        <v>150</v>
      </c>
      <c r="C24" s="132" t="s">
        <v>157</v>
      </c>
      <c r="D24" s="4" t="s">
        <v>108</v>
      </c>
      <c r="E24" s="4" t="s">
        <v>47</v>
      </c>
      <c r="F24" s="15">
        <v>3.2653061E-3</v>
      </c>
      <c r="G24" s="171">
        <f t="shared" si="1"/>
        <v>120</v>
      </c>
      <c r="H24" s="171">
        <f>_xlfn.XLOOKUP(C24,ComponentDuration!$C$2:$C$24,ComponentDuration!$F$2:$F$24)</f>
        <v>700</v>
      </c>
      <c r="I24" s="39" t="str">
        <f>_xlfn.XLOOKUP(E24,MachineMaster!$H$2:$H$12,MachineMaster!$M$2:$M$12)</f>
        <v>23, 24, 25</v>
      </c>
    </row>
    <row r="25" spans="1:9" x14ac:dyDescent="0.3">
      <c r="A25" s="161" t="s">
        <v>172</v>
      </c>
      <c r="B25" s="162" t="s">
        <v>150</v>
      </c>
      <c r="C25" s="132" t="s">
        <v>157</v>
      </c>
      <c r="D25" s="4" t="s">
        <v>108</v>
      </c>
      <c r="E25" s="4" t="s">
        <v>51</v>
      </c>
      <c r="F25" s="15">
        <v>3.8095237999999998E-3</v>
      </c>
      <c r="G25" s="171">
        <f t="shared" si="1"/>
        <v>140</v>
      </c>
      <c r="H25" s="171">
        <f>_xlfn.XLOOKUP(C25,ComponentDuration!$C$2:$C$24,ComponentDuration!$F$2:$F$24)</f>
        <v>700</v>
      </c>
      <c r="I25" s="39" t="str">
        <f>_xlfn.XLOOKUP(E25,MachineMaster!$H$2:$H$12,MachineMaster!$M$2:$M$12)</f>
        <v>26, 27</v>
      </c>
    </row>
    <row r="26" spans="1:9" x14ac:dyDescent="0.3">
      <c r="A26" s="169" t="s">
        <v>172</v>
      </c>
      <c r="B26" s="170" t="s">
        <v>150</v>
      </c>
      <c r="C26" s="133" t="s">
        <v>157</v>
      </c>
      <c r="D26" s="16" t="s">
        <v>108</v>
      </c>
      <c r="E26" s="16" t="s">
        <v>55</v>
      </c>
      <c r="F26" s="17">
        <v>3.9072038999999996E-3</v>
      </c>
      <c r="G26" s="177">
        <f t="shared" si="1"/>
        <v>140</v>
      </c>
      <c r="H26" s="177">
        <f>_xlfn.XLOOKUP(C26,ComponentDuration!$C$2:$C$24,ComponentDuration!$F$2:$F$24)</f>
        <v>700</v>
      </c>
      <c r="I26" s="40" t="str">
        <f>_xlfn.XLOOKUP(E26,MachineMaster!$H$2:$H$12,MachineMaster!$M$2:$M$12)</f>
        <v>28, 29, 30</v>
      </c>
    </row>
    <row r="27" spans="1:9" x14ac:dyDescent="0.3">
      <c r="A27" s="165" t="s">
        <v>172</v>
      </c>
      <c r="B27" s="166" t="s">
        <v>150</v>
      </c>
      <c r="C27" s="134" t="s">
        <v>158</v>
      </c>
      <c r="D27" s="7" t="s">
        <v>108</v>
      </c>
      <c r="E27" s="7" t="s">
        <v>17</v>
      </c>
      <c r="F27" s="20">
        <v>8.0588290000000004E-4</v>
      </c>
      <c r="G27" s="173">
        <f t="shared" si="1"/>
        <v>30</v>
      </c>
      <c r="H27" s="173">
        <f>_xlfn.XLOOKUP(C27,ComponentDuration!$C$2:$C$24,ComponentDuration!$F$2:$F$24)</f>
        <v>700</v>
      </c>
      <c r="I27" s="41" t="str">
        <f>_xlfn.XLOOKUP(E27,MachineMaster!$H$2:$H$12,MachineMaster!$M$2:$M$12)</f>
        <v>2, 3</v>
      </c>
    </row>
    <row r="28" spans="1:9" x14ac:dyDescent="0.3">
      <c r="A28" s="161" t="s">
        <v>172</v>
      </c>
      <c r="B28" s="162" t="s">
        <v>150</v>
      </c>
      <c r="C28" s="135" t="s">
        <v>158</v>
      </c>
      <c r="D28" s="5" t="s">
        <v>108</v>
      </c>
      <c r="E28" s="5" t="s">
        <v>30</v>
      </c>
      <c r="F28" s="21">
        <v>1.0918817000000001E-3</v>
      </c>
      <c r="G28" s="174">
        <f t="shared" si="1"/>
        <v>40</v>
      </c>
      <c r="H28" s="174">
        <f>_xlfn.XLOOKUP(C28,ComponentDuration!$C$2:$C$24,ComponentDuration!$F$2:$F$24)</f>
        <v>700</v>
      </c>
      <c r="I28" s="42" t="str">
        <f>_xlfn.XLOOKUP(E28,MachineMaster!$H$2:$H$12,MachineMaster!$M$2:$M$12)</f>
        <v>14, 15, 16</v>
      </c>
    </row>
    <row r="29" spans="1:9" x14ac:dyDescent="0.3">
      <c r="A29" s="161" t="s">
        <v>172</v>
      </c>
      <c r="B29" s="162" t="s">
        <v>150</v>
      </c>
      <c r="C29" s="135" t="s">
        <v>158</v>
      </c>
      <c r="D29" s="5" t="s">
        <v>108</v>
      </c>
      <c r="E29" s="5" t="s">
        <v>43</v>
      </c>
      <c r="F29" s="21">
        <v>6.6666666999999997E-3</v>
      </c>
      <c r="G29" s="174">
        <f t="shared" si="1"/>
        <v>240</v>
      </c>
      <c r="H29" s="174">
        <f>_xlfn.XLOOKUP(C29,ComponentDuration!$C$2:$C$24,ComponentDuration!$F$2:$F$24)</f>
        <v>700</v>
      </c>
      <c r="I29" s="42" t="str">
        <f>_xlfn.XLOOKUP(E29,MachineMaster!$H$2:$H$12,MachineMaster!$M$2:$M$12)</f>
        <v>21, 22</v>
      </c>
    </row>
    <row r="30" spans="1:9" x14ac:dyDescent="0.3">
      <c r="A30" s="161" t="s">
        <v>172</v>
      </c>
      <c r="B30" s="162" t="s">
        <v>150</v>
      </c>
      <c r="C30" s="135" t="s">
        <v>158</v>
      </c>
      <c r="D30" s="5" t="s">
        <v>108</v>
      </c>
      <c r="E30" s="5" t="s">
        <v>47</v>
      </c>
      <c r="F30" s="21">
        <v>3.2653061E-3</v>
      </c>
      <c r="G30" s="174">
        <f t="shared" si="1"/>
        <v>120</v>
      </c>
      <c r="H30" s="174">
        <f>_xlfn.XLOOKUP(C30,ComponentDuration!$C$2:$C$24,ComponentDuration!$F$2:$F$24)</f>
        <v>700</v>
      </c>
      <c r="I30" s="42" t="str">
        <f>_xlfn.XLOOKUP(E30,MachineMaster!$H$2:$H$12,MachineMaster!$M$2:$M$12)</f>
        <v>23, 24, 25</v>
      </c>
    </row>
    <row r="31" spans="1:9" x14ac:dyDescent="0.3">
      <c r="A31" s="161" t="s">
        <v>172</v>
      </c>
      <c r="B31" s="162" t="s">
        <v>150</v>
      </c>
      <c r="C31" s="135" t="s">
        <v>158</v>
      </c>
      <c r="D31" s="5" t="s">
        <v>108</v>
      </c>
      <c r="E31" s="5" t="s">
        <v>51</v>
      </c>
      <c r="F31" s="21">
        <v>3.8095237999999998E-3</v>
      </c>
      <c r="G31" s="174">
        <f t="shared" si="1"/>
        <v>140</v>
      </c>
      <c r="H31" s="174">
        <f>_xlfn.XLOOKUP(C31,ComponentDuration!$C$2:$C$24,ComponentDuration!$F$2:$F$24)</f>
        <v>700</v>
      </c>
      <c r="I31" s="42" t="str">
        <f>_xlfn.XLOOKUP(E31,MachineMaster!$H$2:$H$12,MachineMaster!$M$2:$M$12)</f>
        <v>26, 27</v>
      </c>
    </row>
    <row r="32" spans="1:9" x14ac:dyDescent="0.3">
      <c r="A32" s="163" t="s">
        <v>172</v>
      </c>
      <c r="B32" s="164" t="s">
        <v>150</v>
      </c>
      <c r="C32" s="136" t="s">
        <v>158</v>
      </c>
      <c r="D32" s="23" t="s">
        <v>108</v>
      </c>
      <c r="E32" s="23" t="s">
        <v>55</v>
      </c>
      <c r="F32" s="24">
        <v>3.9072038999999996E-3</v>
      </c>
      <c r="G32" s="178">
        <f t="shared" si="1"/>
        <v>140</v>
      </c>
      <c r="H32" s="178">
        <f>_xlfn.XLOOKUP(C32,ComponentDuration!$C$2:$C$24,ComponentDuration!$F$2:$F$24)</f>
        <v>700</v>
      </c>
      <c r="I32" s="44" t="str">
        <f>_xlfn.XLOOKUP(E32,MachineMaster!$H$2:$H$12,MachineMaster!$M$2:$M$12)</f>
        <v>28, 29, 30</v>
      </c>
    </row>
    <row r="33" spans="1:9" x14ac:dyDescent="0.3">
      <c r="A33" s="167" t="s">
        <v>172</v>
      </c>
      <c r="B33" s="168" t="s">
        <v>150</v>
      </c>
      <c r="C33" s="137" t="s">
        <v>159</v>
      </c>
      <c r="D33" s="13" t="s">
        <v>109</v>
      </c>
      <c r="E33" s="13" t="s">
        <v>17</v>
      </c>
      <c r="F33" s="19">
        <v>7.3260070000000005E-4</v>
      </c>
      <c r="G33" s="176">
        <f t="shared" si="1"/>
        <v>30</v>
      </c>
      <c r="H33" s="176">
        <f>_xlfn.XLOOKUP(C33,ComponentDuration!$C$2:$C$24,ComponentDuration!$F$2:$F$24)</f>
        <v>300</v>
      </c>
      <c r="I33" s="43" t="str">
        <f>_xlfn.XLOOKUP(E33,MachineMaster!$H$2:$H$12,MachineMaster!$M$2:$M$12)</f>
        <v>2, 3</v>
      </c>
    </row>
    <row r="34" spans="1:9" x14ac:dyDescent="0.3">
      <c r="A34" s="161" t="s">
        <v>172</v>
      </c>
      <c r="B34" s="162" t="s">
        <v>150</v>
      </c>
      <c r="C34" s="132" t="s">
        <v>159</v>
      </c>
      <c r="D34" s="4" t="s">
        <v>109</v>
      </c>
      <c r="E34" s="4" t="s">
        <v>39</v>
      </c>
      <c r="F34" s="15">
        <v>8.0000000000000004E-4</v>
      </c>
      <c r="G34" s="171">
        <f t="shared" si="1"/>
        <v>30</v>
      </c>
      <c r="H34" s="171">
        <f>_xlfn.XLOOKUP(C34,ComponentDuration!$C$2:$C$24,ComponentDuration!$F$2:$F$24)</f>
        <v>300</v>
      </c>
      <c r="I34" s="39" t="str">
        <f>_xlfn.XLOOKUP(E34,MachineMaster!$H$2:$H$12,MachineMaster!$M$2:$M$12)</f>
        <v>19, 20</v>
      </c>
    </row>
    <row r="35" spans="1:9" x14ac:dyDescent="0.3">
      <c r="A35" s="169" t="s">
        <v>172</v>
      </c>
      <c r="B35" s="170" t="s">
        <v>150</v>
      </c>
      <c r="C35" s="133" t="s">
        <v>159</v>
      </c>
      <c r="D35" s="16" t="s">
        <v>109</v>
      </c>
      <c r="E35" s="16" t="s">
        <v>25</v>
      </c>
      <c r="F35" s="17">
        <v>6.6666666999999997E-3</v>
      </c>
      <c r="G35" s="177">
        <f t="shared" si="1"/>
        <v>240</v>
      </c>
      <c r="H35" s="177">
        <f>_xlfn.XLOOKUP(C35,ComponentDuration!$C$2:$C$24,ComponentDuration!$F$2:$F$24)</f>
        <v>300</v>
      </c>
      <c r="I35" s="40" t="str">
        <f>_xlfn.XLOOKUP(E35,MachineMaster!$H$2:$H$12,MachineMaster!$M$2:$M$12)</f>
        <v>5, 6, 7, 8, 9, 10, 11, 12, 13</v>
      </c>
    </row>
    <row r="36" spans="1:9" x14ac:dyDescent="0.3">
      <c r="A36" s="165" t="s">
        <v>172</v>
      </c>
      <c r="B36" s="166" t="s">
        <v>150</v>
      </c>
      <c r="C36" s="134" t="s">
        <v>160</v>
      </c>
      <c r="D36" s="7" t="s">
        <v>110</v>
      </c>
      <c r="E36" s="7" t="s">
        <v>17</v>
      </c>
      <c r="F36" s="20">
        <v>6.5935880000000003E-4</v>
      </c>
      <c r="G36" s="173">
        <f t="shared" si="1"/>
        <v>20</v>
      </c>
      <c r="H36" s="173">
        <f>_xlfn.XLOOKUP(C36,ComponentDuration!$C$2:$C$24,ComponentDuration!$F$2:$F$24)</f>
        <v>290</v>
      </c>
      <c r="I36" s="41" t="str">
        <f>_xlfn.XLOOKUP(E36,MachineMaster!$H$2:$H$12,MachineMaster!$M$2:$M$12)</f>
        <v>2, 3</v>
      </c>
    </row>
    <row r="37" spans="1:9" x14ac:dyDescent="0.3">
      <c r="A37" s="161" t="s">
        <v>172</v>
      </c>
      <c r="B37" s="162" t="s">
        <v>150</v>
      </c>
      <c r="C37" s="135" t="s">
        <v>160</v>
      </c>
      <c r="D37" s="5" t="s">
        <v>110</v>
      </c>
      <c r="E37" s="5" t="s">
        <v>39</v>
      </c>
      <c r="F37" s="21">
        <v>8.0000000000000004E-4</v>
      </c>
      <c r="G37" s="174">
        <f t="shared" si="1"/>
        <v>30</v>
      </c>
      <c r="H37" s="174">
        <f>_xlfn.XLOOKUP(C37,ComponentDuration!$C$2:$C$24,ComponentDuration!$F$2:$F$24)</f>
        <v>290</v>
      </c>
      <c r="I37" s="42" t="str">
        <f>_xlfn.XLOOKUP(E37,MachineMaster!$H$2:$H$12,MachineMaster!$M$2:$M$12)</f>
        <v>19, 20</v>
      </c>
    </row>
    <row r="38" spans="1:9" x14ac:dyDescent="0.3">
      <c r="A38" s="163" t="s">
        <v>172</v>
      </c>
      <c r="B38" s="164" t="s">
        <v>150</v>
      </c>
      <c r="C38" s="136" t="s">
        <v>160</v>
      </c>
      <c r="D38" s="23" t="s">
        <v>110</v>
      </c>
      <c r="E38" s="23" t="s">
        <v>25</v>
      </c>
      <c r="F38" s="24">
        <v>6.6666666999999997E-3</v>
      </c>
      <c r="G38" s="178">
        <f t="shared" si="1"/>
        <v>240</v>
      </c>
      <c r="H38" s="178">
        <f>_xlfn.XLOOKUP(C38,ComponentDuration!$C$2:$C$24,ComponentDuration!$F$2:$F$24)</f>
        <v>290</v>
      </c>
      <c r="I38" s="44" t="str">
        <f>_xlfn.XLOOKUP(E38,MachineMaster!$H$2:$H$12,MachineMaster!$M$2:$M$12)</f>
        <v>5, 6, 7, 8, 9, 10, 11, 12, 13</v>
      </c>
    </row>
    <row r="39" spans="1:9" x14ac:dyDescent="0.3">
      <c r="A39" s="167" t="s">
        <v>172</v>
      </c>
      <c r="B39" s="168" t="s">
        <v>150</v>
      </c>
      <c r="C39" s="137" t="s">
        <v>161</v>
      </c>
      <c r="D39" s="13" t="s">
        <v>111</v>
      </c>
      <c r="E39" s="13" t="s">
        <v>23</v>
      </c>
      <c r="F39" s="19">
        <v>1.3333333E-3</v>
      </c>
      <c r="G39" s="176">
        <f t="shared" si="1"/>
        <v>50</v>
      </c>
      <c r="H39" s="176">
        <f>_xlfn.XLOOKUP(C39,ComponentDuration!$C$2:$C$24,ComponentDuration!$F$2:$F$24)</f>
        <v>160</v>
      </c>
      <c r="I39" s="43" t="str">
        <f>_xlfn.XLOOKUP(E39,MachineMaster!$H$2:$H$12,MachineMaster!$M$2:$M$12)</f>
        <v>4</v>
      </c>
    </row>
    <row r="40" spans="1:9" x14ac:dyDescent="0.3">
      <c r="A40" s="169" t="s">
        <v>172</v>
      </c>
      <c r="B40" s="170" t="s">
        <v>150</v>
      </c>
      <c r="C40" s="133" t="s">
        <v>161</v>
      </c>
      <c r="D40" s="16" t="s">
        <v>111</v>
      </c>
      <c r="E40" s="16" t="s">
        <v>39</v>
      </c>
      <c r="F40" s="17">
        <v>3.1111111000000002E-3</v>
      </c>
      <c r="G40" s="177">
        <f t="shared" si="1"/>
        <v>110</v>
      </c>
      <c r="H40" s="177">
        <f>_xlfn.XLOOKUP(C40,ComponentDuration!$C$2:$C$24,ComponentDuration!$F$2:$F$24)</f>
        <v>160</v>
      </c>
      <c r="I40" s="40" t="str">
        <f>_xlfn.XLOOKUP(E40,MachineMaster!$H$2:$H$12,MachineMaster!$M$2:$M$12)</f>
        <v>19, 20</v>
      </c>
    </row>
    <row r="41" spans="1:9" x14ac:dyDescent="0.3">
      <c r="A41" s="165" t="s">
        <v>172</v>
      </c>
      <c r="B41" s="166" t="s">
        <v>150</v>
      </c>
      <c r="C41" s="134" t="s">
        <v>162</v>
      </c>
      <c r="D41" s="7" t="s">
        <v>112</v>
      </c>
      <c r="E41" s="7" t="s">
        <v>17</v>
      </c>
      <c r="F41" s="20">
        <v>1.4652014999999999E-3</v>
      </c>
      <c r="G41" s="173">
        <f t="shared" si="1"/>
        <v>50</v>
      </c>
      <c r="H41" s="173">
        <f>_xlfn.XLOOKUP(C41,ComponentDuration!$C$2:$C$24,ComponentDuration!$F$2:$F$24)</f>
        <v>1510</v>
      </c>
      <c r="I41" s="41" t="str">
        <f>_xlfn.XLOOKUP(E41,MachineMaster!$H$2:$H$12,MachineMaster!$M$2:$M$12)</f>
        <v>2, 3</v>
      </c>
    </row>
    <row r="42" spans="1:9" x14ac:dyDescent="0.3">
      <c r="A42" s="161" t="s">
        <v>172</v>
      </c>
      <c r="B42" s="162" t="s">
        <v>150</v>
      </c>
      <c r="C42" s="135" t="s">
        <v>162</v>
      </c>
      <c r="D42" s="5" t="s">
        <v>112</v>
      </c>
      <c r="E42" s="5" t="s">
        <v>39</v>
      </c>
      <c r="F42" s="21">
        <v>1.6000000000000001E-3</v>
      </c>
      <c r="G42" s="174">
        <f t="shared" si="1"/>
        <v>60</v>
      </c>
      <c r="H42" s="174">
        <f>_xlfn.XLOOKUP(C42,ComponentDuration!$C$2:$C$24,ComponentDuration!$F$2:$F$24)</f>
        <v>1510</v>
      </c>
      <c r="I42" s="42" t="str">
        <f>_xlfn.XLOOKUP(E42,MachineMaster!$H$2:$H$12,MachineMaster!$M$2:$M$12)</f>
        <v>19, 20</v>
      </c>
    </row>
    <row r="43" spans="1:9" x14ac:dyDescent="0.3">
      <c r="A43" s="161" t="s">
        <v>172</v>
      </c>
      <c r="B43" s="162" t="s">
        <v>150</v>
      </c>
      <c r="C43" s="135" t="s">
        <v>162</v>
      </c>
      <c r="D43" s="5" t="s">
        <v>112</v>
      </c>
      <c r="E43" s="5" t="s">
        <v>25</v>
      </c>
      <c r="F43" s="21">
        <v>1.33333333E-2</v>
      </c>
      <c r="G43" s="174">
        <f t="shared" si="1"/>
        <v>480</v>
      </c>
      <c r="H43" s="174">
        <f>_xlfn.XLOOKUP(C43,ComponentDuration!$C$2:$C$24,ComponentDuration!$F$2:$F$24)</f>
        <v>1510</v>
      </c>
      <c r="I43" s="42" t="str">
        <f>_xlfn.XLOOKUP(E43,MachineMaster!$H$2:$H$12,MachineMaster!$M$2:$M$12)</f>
        <v>5, 6, 7, 8, 9, 10, 11, 12, 13</v>
      </c>
    </row>
    <row r="44" spans="1:9" x14ac:dyDescent="0.3">
      <c r="A44" s="161" t="s">
        <v>172</v>
      </c>
      <c r="B44" s="162" t="s">
        <v>150</v>
      </c>
      <c r="C44" s="135" t="s">
        <v>162</v>
      </c>
      <c r="D44" s="5" t="s">
        <v>112</v>
      </c>
      <c r="E44" s="5" t="s">
        <v>43</v>
      </c>
      <c r="F44" s="21">
        <v>8.4210525999999994E-3</v>
      </c>
      <c r="G44" s="174">
        <f t="shared" si="1"/>
        <v>300</v>
      </c>
      <c r="H44" s="174">
        <f>_xlfn.XLOOKUP(C44,ComponentDuration!$C$2:$C$24,ComponentDuration!$F$2:$F$24)</f>
        <v>1510</v>
      </c>
      <c r="I44" s="42" t="str">
        <f>_xlfn.XLOOKUP(E44,MachineMaster!$H$2:$H$12,MachineMaster!$M$2:$M$12)</f>
        <v>21, 22</v>
      </c>
    </row>
    <row r="45" spans="1:9" x14ac:dyDescent="0.3">
      <c r="A45" s="161" t="s">
        <v>172</v>
      </c>
      <c r="B45" s="162" t="s">
        <v>150</v>
      </c>
      <c r="C45" s="135" t="s">
        <v>162</v>
      </c>
      <c r="D45" s="5" t="s">
        <v>112</v>
      </c>
      <c r="E45" s="5" t="s">
        <v>47</v>
      </c>
      <c r="F45" s="21">
        <v>4.4969084000000001E-3</v>
      </c>
      <c r="G45" s="174">
        <f t="shared" si="1"/>
        <v>160</v>
      </c>
      <c r="H45" s="174">
        <f>_xlfn.XLOOKUP(C45,ComponentDuration!$C$2:$C$24,ComponentDuration!$F$2:$F$24)</f>
        <v>1510</v>
      </c>
      <c r="I45" s="42" t="str">
        <f>_xlfn.XLOOKUP(E45,MachineMaster!$H$2:$H$12,MachineMaster!$M$2:$M$12)</f>
        <v>23, 24, 25</v>
      </c>
    </row>
    <row r="46" spans="1:9" x14ac:dyDescent="0.3">
      <c r="A46" s="161" t="s">
        <v>172</v>
      </c>
      <c r="B46" s="162" t="s">
        <v>150</v>
      </c>
      <c r="C46" s="135" t="s">
        <v>162</v>
      </c>
      <c r="D46" s="5" t="s">
        <v>112</v>
      </c>
      <c r="E46" s="5" t="s">
        <v>51</v>
      </c>
      <c r="F46" s="21">
        <v>7.6190475999999997E-3</v>
      </c>
      <c r="G46" s="174">
        <f t="shared" si="1"/>
        <v>270</v>
      </c>
      <c r="H46" s="174">
        <f>_xlfn.XLOOKUP(C46,ComponentDuration!$C$2:$C$24,ComponentDuration!$F$2:$F$24)</f>
        <v>1510</v>
      </c>
      <c r="I46" s="42" t="str">
        <f>_xlfn.XLOOKUP(E46,MachineMaster!$H$2:$H$12,MachineMaster!$M$2:$M$12)</f>
        <v>26, 27</v>
      </c>
    </row>
    <row r="47" spans="1:9" x14ac:dyDescent="0.3">
      <c r="A47" s="163" t="s">
        <v>172</v>
      </c>
      <c r="B47" s="164" t="s">
        <v>150</v>
      </c>
      <c r="C47" s="136" t="s">
        <v>162</v>
      </c>
      <c r="D47" s="23" t="s">
        <v>112</v>
      </c>
      <c r="E47" s="23" t="s">
        <v>55</v>
      </c>
      <c r="F47" s="24">
        <v>4.8840048999999998E-3</v>
      </c>
      <c r="G47" s="178">
        <f t="shared" si="1"/>
        <v>180</v>
      </c>
      <c r="H47" s="178">
        <f>_xlfn.XLOOKUP(C47,ComponentDuration!$C$2:$C$24,ComponentDuration!$F$2:$F$24)</f>
        <v>1510</v>
      </c>
      <c r="I47" s="44" t="str">
        <f>_xlfn.XLOOKUP(E47,MachineMaster!$H$2:$H$12,MachineMaster!$M$2:$M$12)</f>
        <v>28, 29, 30</v>
      </c>
    </row>
    <row r="48" spans="1:9" x14ac:dyDescent="0.3">
      <c r="A48" s="167" t="s">
        <v>172</v>
      </c>
      <c r="B48" s="168" t="s">
        <v>150</v>
      </c>
      <c r="C48" s="137" t="s">
        <v>163</v>
      </c>
      <c r="D48" s="13" t="s">
        <v>113</v>
      </c>
      <c r="E48" s="13" t="s">
        <v>17</v>
      </c>
      <c r="F48" s="19">
        <v>6.5935880000000003E-4</v>
      </c>
      <c r="G48" s="176">
        <f t="shared" si="1"/>
        <v>20</v>
      </c>
      <c r="H48" s="176">
        <f>_xlfn.XLOOKUP(C48,ComponentDuration!$C$2:$C$24,ComponentDuration!$F$2:$F$24)</f>
        <v>310</v>
      </c>
      <c r="I48" s="43" t="str">
        <f>_xlfn.XLOOKUP(E48,MachineMaster!$H$2:$H$12,MachineMaster!$M$2:$M$12)</f>
        <v>2, 3</v>
      </c>
    </row>
    <row r="49" spans="1:9" x14ac:dyDescent="0.3">
      <c r="A49" s="161" t="s">
        <v>172</v>
      </c>
      <c r="B49" s="162" t="s">
        <v>150</v>
      </c>
      <c r="C49" s="132" t="s">
        <v>163</v>
      </c>
      <c r="D49" s="4" t="s">
        <v>113</v>
      </c>
      <c r="E49" s="4" t="s">
        <v>30</v>
      </c>
      <c r="F49" s="15">
        <v>1.3333333E-3</v>
      </c>
      <c r="G49" s="171">
        <f t="shared" si="1"/>
        <v>50</v>
      </c>
      <c r="H49" s="171">
        <f>_xlfn.XLOOKUP(C49,ComponentDuration!$C$2:$C$24,ComponentDuration!$F$2:$F$24)</f>
        <v>310</v>
      </c>
      <c r="I49" s="39" t="str">
        <f>_xlfn.XLOOKUP(E49,MachineMaster!$H$2:$H$12,MachineMaster!$M$2:$M$12)</f>
        <v>14, 15, 16</v>
      </c>
    </row>
    <row r="50" spans="1:9" x14ac:dyDescent="0.3">
      <c r="A50" s="169" t="s">
        <v>172</v>
      </c>
      <c r="B50" s="170" t="s">
        <v>150</v>
      </c>
      <c r="C50" s="133" t="s">
        <v>163</v>
      </c>
      <c r="D50" s="16" t="s">
        <v>113</v>
      </c>
      <c r="E50" s="16" t="s">
        <v>25</v>
      </c>
      <c r="F50" s="17">
        <v>6.6666666999999997E-3</v>
      </c>
      <c r="G50" s="177">
        <f t="shared" si="1"/>
        <v>240</v>
      </c>
      <c r="H50" s="177">
        <f>_xlfn.XLOOKUP(C50,ComponentDuration!$C$2:$C$24,ComponentDuration!$F$2:$F$24)</f>
        <v>310</v>
      </c>
      <c r="I50" s="40" t="str">
        <f>_xlfn.XLOOKUP(E50,MachineMaster!$H$2:$H$12,MachineMaster!$M$2:$M$12)</f>
        <v>5, 6, 7, 8, 9, 10, 11, 12, 13</v>
      </c>
    </row>
    <row r="51" spans="1:9" x14ac:dyDescent="0.3">
      <c r="A51" s="165" t="s">
        <v>172</v>
      </c>
      <c r="B51" s="166" t="s">
        <v>150</v>
      </c>
      <c r="C51" s="134" t="s">
        <v>164</v>
      </c>
      <c r="D51" s="7" t="s">
        <v>113</v>
      </c>
      <c r="E51" s="7" t="s">
        <v>17</v>
      </c>
      <c r="F51" s="20">
        <v>6.5935880000000003E-4</v>
      </c>
      <c r="G51" s="173">
        <f t="shared" si="1"/>
        <v>20</v>
      </c>
      <c r="H51" s="173">
        <f>_xlfn.XLOOKUP(C51,ComponentDuration!$C$2:$C$24,ComponentDuration!$F$2:$F$24)</f>
        <v>310</v>
      </c>
      <c r="I51" s="41" t="str">
        <f>_xlfn.XLOOKUP(E51,MachineMaster!$H$2:$H$12,MachineMaster!$M$2:$M$12)</f>
        <v>2, 3</v>
      </c>
    </row>
    <row r="52" spans="1:9" x14ac:dyDescent="0.3">
      <c r="A52" s="161" t="s">
        <v>172</v>
      </c>
      <c r="B52" s="162" t="s">
        <v>150</v>
      </c>
      <c r="C52" s="135" t="s">
        <v>164</v>
      </c>
      <c r="D52" s="5" t="s">
        <v>113</v>
      </c>
      <c r="E52" s="5" t="s">
        <v>30</v>
      </c>
      <c r="F52" s="21">
        <v>1.3333333E-3</v>
      </c>
      <c r="G52" s="174">
        <f t="shared" si="1"/>
        <v>50</v>
      </c>
      <c r="H52" s="174">
        <f>_xlfn.XLOOKUP(C52,ComponentDuration!$C$2:$C$24,ComponentDuration!$F$2:$F$24)</f>
        <v>310</v>
      </c>
      <c r="I52" s="42" t="str">
        <f>_xlfn.XLOOKUP(E52,MachineMaster!$H$2:$H$12,MachineMaster!$M$2:$M$12)</f>
        <v>14, 15, 16</v>
      </c>
    </row>
    <row r="53" spans="1:9" x14ac:dyDescent="0.3">
      <c r="A53" s="163" t="s">
        <v>172</v>
      </c>
      <c r="B53" s="164" t="s">
        <v>150</v>
      </c>
      <c r="C53" s="136" t="s">
        <v>164</v>
      </c>
      <c r="D53" s="23" t="s">
        <v>113</v>
      </c>
      <c r="E53" s="23" t="s">
        <v>25</v>
      </c>
      <c r="F53" s="24">
        <v>6.6666666999999997E-3</v>
      </c>
      <c r="G53" s="178">
        <f t="shared" si="1"/>
        <v>240</v>
      </c>
      <c r="H53" s="178">
        <f>_xlfn.XLOOKUP(C53,ComponentDuration!$C$2:$C$24,ComponentDuration!$F$2:$F$24)</f>
        <v>310</v>
      </c>
      <c r="I53" s="44" t="str">
        <f>_xlfn.XLOOKUP(E53,MachineMaster!$H$2:$H$12,MachineMaster!$M$2:$M$12)</f>
        <v>5, 6, 7, 8, 9, 10, 11, 12, 13</v>
      </c>
    </row>
    <row r="54" spans="1:9" x14ac:dyDescent="0.3">
      <c r="A54" s="167" t="s">
        <v>172</v>
      </c>
      <c r="B54" s="168" t="s">
        <v>150</v>
      </c>
      <c r="C54" s="137" t="s">
        <v>165</v>
      </c>
      <c r="D54" s="13" t="s">
        <v>114</v>
      </c>
      <c r="E54" s="13" t="s">
        <v>23</v>
      </c>
      <c r="F54" s="19">
        <v>2.2857140000000001E-4</v>
      </c>
      <c r="G54" s="176">
        <f t="shared" si="1"/>
        <v>10</v>
      </c>
      <c r="H54" s="176">
        <f>_xlfn.XLOOKUP(C54,ComponentDuration!$C$2:$C$24,ComponentDuration!$F$2:$F$24)</f>
        <v>60</v>
      </c>
      <c r="I54" s="43" t="str">
        <f>_xlfn.XLOOKUP(E54,MachineMaster!$H$2:$H$12,MachineMaster!$M$2:$M$12)</f>
        <v>4</v>
      </c>
    </row>
    <row r="55" spans="1:9" x14ac:dyDescent="0.3">
      <c r="A55" s="169" t="s">
        <v>172</v>
      </c>
      <c r="B55" s="170" t="s">
        <v>150</v>
      </c>
      <c r="C55" s="133" t="s">
        <v>165</v>
      </c>
      <c r="D55" s="16" t="s">
        <v>114</v>
      </c>
      <c r="E55" s="16" t="s">
        <v>35</v>
      </c>
      <c r="F55" s="17">
        <v>1.3692591000000001E-3</v>
      </c>
      <c r="G55" s="177">
        <f t="shared" si="1"/>
        <v>50</v>
      </c>
      <c r="H55" s="177">
        <f>_xlfn.XLOOKUP(C55,ComponentDuration!$C$2:$C$24,ComponentDuration!$F$2:$F$24)</f>
        <v>60</v>
      </c>
      <c r="I55" s="40" t="str">
        <f>_xlfn.XLOOKUP(E55,MachineMaster!$H$2:$H$12,MachineMaster!$M$2:$M$12)</f>
        <v>17, 18</v>
      </c>
    </row>
    <row r="56" spans="1:9" x14ac:dyDescent="0.3">
      <c r="A56" s="165" t="s">
        <v>172</v>
      </c>
      <c r="B56" s="166" t="s">
        <v>150</v>
      </c>
      <c r="C56" s="134" t="s">
        <v>166</v>
      </c>
      <c r="D56" s="7" t="s">
        <v>115</v>
      </c>
      <c r="E56" s="7" t="s">
        <v>23</v>
      </c>
      <c r="F56" s="20">
        <v>4.5714289999999999E-4</v>
      </c>
      <c r="G56" s="173">
        <f t="shared" si="1"/>
        <v>20</v>
      </c>
      <c r="H56" s="173">
        <f>_xlfn.XLOOKUP(C56,ComponentDuration!$C$2:$C$24,ComponentDuration!$F$2:$F$24)</f>
        <v>1130</v>
      </c>
      <c r="I56" s="41" t="str">
        <f>_xlfn.XLOOKUP(E56,MachineMaster!$H$2:$H$12,MachineMaster!$M$2:$M$12)</f>
        <v>4</v>
      </c>
    </row>
    <row r="57" spans="1:9" x14ac:dyDescent="0.3">
      <c r="A57" s="161" t="s">
        <v>172</v>
      </c>
      <c r="B57" s="162" t="s">
        <v>150</v>
      </c>
      <c r="C57" s="135" t="s">
        <v>166</v>
      </c>
      <c r="D57" s="5" t="s">
        <v>115</v>
      </c>
      <c r="E57" s="5" t="s">
        <v>30</v>
      </c>
      <c r="F57" s="21">
        <v>4.0000000000000001E-3</v>
      </c>
      <c r="G57" s="174">
        <f t="shared" si="1"/>
        <v>140</v>
      </c>
      <c r="H57" s="174">
        <f>_xlfn.XLOOKUP(C57,ComponentDuration!$C$2:$C$24,ComponentDuration!$F$2:$F$24)</f>
        <v>1130</v>
      </c>
      <c r="I57" s="42" t="str">
        <f>_xlfn.XLOOKUP(E57,MachineMaster!$H$2:$H$12,MachineMaster!$M$2:$M$12)</f>
        <v>14, 15, 16</v>
      </c>
    </row>
    <row r="58" spans="1:9" x14ac:dyDescent="0.3">
      <c r="A58" s="161" t="s">
        <v>172</v>
      </c>
      <c r="B58" s="162" t="s">
        <v>150</v>
      </c>
      <c r="C58" s="135" t="s">
        <v>166</v>
      </c>
      <c r="D58" s="5" t="s">
        <v>115</v>
      </c>
      <c r="E58" s="5" t="s">
        <v>43</v>
      </c>
      <c r="F58" s="21">
        <v>1.14285714E-2</v>
      </c>
      <c r="G58" s="174">
        <f t="shared" si="1"/>
        <v>410</v>
      </c>
      <c r="H58" s="174">
        <f>_xlfn.XLOOKUP(C58,ComponentDuration!$C$2:$C$24,ComponentDuration!$F$2:$F$24)</f>
        <v>1130</v>
      </c>
      <c r="I58" s="42" t="str">
        <f>_xlfn.XLOOKUP(E58,MachineMaster!$H$2:$H$12,MachineMaster!$M$2:$M$12)</f>
        <v>21, 22</v>
      </c>
    </row>
    <row r="59" spans="1:9" x14ac:dyDescent="0.3">
      <c r="A59" s="161" t="s">
        <v>172</v>
      </c>
      <c r="B59" s="162" t="s">
        <v>150</v>
      </c>
      <c r="C59" s="135" t="s">
        <v>166</v>
      </c>
      <c r="D59" s="5" t="s">
        <v>115</v>
      </c>
      <c r="E59" s="5" t="s">
        <v>47</v>
      </c>
      <c r="F59" s="21">
        <v>3.0476190000000001E-3</v>
      </c>
      <c r="G59" s="174">
        <f t="shared" si="1"/>
        <v>110</v>
      </c>
      <c r="H59" s="174">
        <f>_xlfn.XLOOKUP(C59,ComponentDuration!$C$2:$C$24,ComponentDuration!$F$2:$F$24)</f>
        <v>1130</v>
      </c>
      <c r="I59" s="42" t="str">
        <f>_xlfn.XLOOKUP(E59,MachineMaster!$H$2:$H$12,MachineMaster!$M$2:$M$12)</f>
        <v>23, 24, 25</v>
      </c>
    </row>
    <row r="60" spans="1:9" x14ac:dyDescent="0.3">
      <c r="A60" s="161" t="s">
        <v>172</v>
      </c>
      <c r="B60" s="162" t="s">
        <v>150</v>
      </c>
      <c r="C60" s="135" t="s">
        <v>166</v>
      </c>
      <c r="D60" s="5" t="s">
        <v>115</v>
      </c>
      <c r="E60" s="5" t="s">
        <v>51</v>
      </c>
      <c r="F60" s="21">
        <v>7.6190475999999997E-3</v>
      </c>
      <c r="G60" s="174">
        <f t="shared" si="1"/>
        <v>270</v>
      </c>
      <c r="H60" s="174">
        <f>_xlfn.XLOOKUP(C60,ComponentDuration!$C$2:$C$24,ComponentDuration!$F$2:$F$24)</f>
        <v>1130</v>
      </c>
      <c r="I60" s="42" t="str">
        <f>_xlfn.XLOOKUP(E60,MachineMaster!$H$2:$H$12,MachineMaster!$M$2:$M$12)</f>
        <v>26, 27</v>
      </c>
    </row>
    <row r="61" spans="1:9" x14ac:dyDescent="0.3">
      <c r="A61" s="163" t="s">
        <v>172</v>
      </c>
      <c r="B61" s="164" t="s">
        <v>150</v>
      </c>
      <c r="C61" s="136" t="s">
        <v>166</v>
      </c>
      <c r="D61" s="23" t="s">
        <v>115</v>
      </c>
      <c r="E61" s="23" t="s">
        <v>55</v>
      </c>
      <c r="F61" s="24">
        <v>4.8840048999999998E-3</v>
      </c>
      <c r="G61" s="178">
        <f t="shared" si="1"/>
        <v>180</v>
      </c>
      <c r="H61" s="178">
        <f>_xlfn.XLOOKUP(C61,ComponentDuration!$C$2:$C$24,ComponentDuration!$F$2:$F$24)</f>
        <v>1130</v>
      </c>
      <c r="I61" s="44" t="str">
        <f>_xlfn.XLOOKUP(E61,MachineMaster!$H$2:$H$12,MachineMaster!$M$2:$M$12)</f>
        <v>28, 29, 30</v>
      </c>
    </row>
    <row r="62" spans="1:9" x14ac:dyDescent="0.3">
      <c r="A62" s="167" t="s">
        <v>172</v>
      </c>
      <c r="B62" s="168" t="s">
        <v>150</v>
      </c>
      <c r="C62" s="137" t="s">
        <v>167</v>
      </c>
      <c r="D62" s="13" t="s">
        <v>116</v>
      </c>
      <c r="E62" s="13" t="s">
        <v>12</v>
      </c>
      <c r="F62" s="19">
        <v>1E-3</v>
      </c>
      <c r="G62" s="176">
        <f t="shared" si="1"/>
        <v>40</v>
      </c>
      <c r="H62" s="176">
        <f>_xlfn.XLOOKUP(C62,ComponentDuration!$C$2:$C$24,ComponentDuration!$F$2:$F$24)</f>
        <v>80</v>
      </c>
      <c r="I62" s="43" t="str">
        <f>_xlfn.XLOOKUP(E62,MachineMaster!$H$2:$H$12,MachineMaster!$M$2:$M$12)</f>
        <v>1</v>
      </c>
    </row>
    <row r="63" spans="1:9" x14ac:dyDescent="0.3">
      <c r="A63" s="161" t="s">
        <v>172</v>
      </c>
      <c r="B63" s="162" t="s">
        <v>150</v>
      </c>
      <c r="C63" s="132" t="s">
        <v>167</v>
      </c>
      <c r="D63" s="4" t="s">
        <v>116</v>
      </c>
      <c r="E63" s="4" t="s">
        <v>17</v>
      </c>
      <c r="F63" s="15">
        <v>2.358974E-4</v>
      </c>
      <c r="G63" s="171">
        <f t="shared" si="1"/>
        <v>10</v>
      </c>
      <c r="H63" s="171">
        <f>_xlfn.XLOOKUP(C63,ComponentDuration!$C$2:$C$24,ComponentDuration!$F$2:$F$24)</f>
        <v>80</v>
      </c>
      <c r="I63" s="39" t="str">
        <f>_xlfn.XLOOKUP(E63,MachineMaster!$H$2:$H$12,MachineMaster!$M$2:$M$12)</f>
        <v>2, 3</v>
      </c>
    </row>
    <row r="64" spans="1:9" x14ac:dyDescent="0.3">
      <c r="A64" s="163" t="s">
        <v>172</v>
      </c>
      <c r="B64" s="164" t="s">
        <v>150</v>
      </c>
      <c r="C64" s="138" t="s">
        <v>167</v>
      </c>
      <c r="D64" s="11" t="s">
        <v>116</v>
      </c>
      <c r="E64" s="11" t="s">
        <v>30</v>
      </c>
      <c r="F64" s="18">
        <v>1E-3</v>
      </c>
      <c r="G64" s="172">
        <f t="shared" si="1"/>
        <v>40</v>
      </c>
      <c r="H64" s="172">
        <f>_xlfn.XLOOKUP(C64,ComponentDuration!$C$2:$C$24,ComponentDuration!$F$2:$F$24)</f>
        <v>80</v>
      </c>
      <c r="I64" s="45" t="str">
        <f>_xlfn.XLOOKUP(E64,MachineMaster!$H$2:$H$12,MachineMaster!$M$2:$M$12)</f>
        <v>14, 15, 16</v>
      </c>
    </row>
    <row r="65" spans="1:9" x14ac:dyDescent="0.3">
      <c r="A65" s="165" t="s">
        <v>172</v>
      </c>
      <c r="B65" s="166" t="s">
        <v>150</v>
      </c>
      <c r="C65" s="134" t="s">
        <v>169</v>
      </c>
      <c r="D65" s="7" t="s">
        <v>116</v>
      </c>
      <c r="E65" s="7" t="s">
        <v>12</v>
      </c>
      <c r="F65" s="20">
        <v>1E-3</v>
      </c>
      <c r="G65" s="173">
        <f t="shared" si="1"/>
        <v>40</v>
      </c>
      <c r="H65" s="173">
        <f>_xlfn.XLOOKUP(C65,ComponentDuration!$C$2:$C$24,ComponentDuration!$F$2:$F$24)</f>
        <v>80</v>
      </c>
      <c r="I65" s="41" t="str">
        <f>_xlfn.XLOOKUP(E65,MachineMaster!$H$2:$H$12,MachineMaster!$M$2:$M$12)</f>
        <v>1</v>
      </c>
    </row>
    <row r="66" spans="1:9" x14ac:dyDescent="0.3">
      <c r="A66" s="161" t="s">
        <v>172</v>
      </c>
      <c r="B66" s="162" t="s">
        <v>150</v>
      </c>
      <c r="C66" s="135" t="s">
        <v>169</v>
      </c>
      <c r="D66" s="5" t="s">
        <v>116</v>
      </c>
      <c r="E66" s="5" t="s">
        <v>17</v>
      </c>
      <c r="F66" s="21">
        <v>2.358974E-4</v>
      </c>
      <c r="G66" s="174">
        <f t="shared" si="1"/>
        <v>10</v>
      </c>
      <c r="H66" s="174">
        <f>_xlfn.XLOOKUP(C66,ComponentDuration!$C$2:$C$24,ComponentDuration!$F$2:$F$24)</f>
        <v>80</v>
      </c>
      <c r="I66" s="42" t="str">
        <f>_xlfn.XLOOKUP(E66,MachineMaster!$H$2:$H$12,MachineMaster!$M$2:$M$12)</f>
        <v>2, 3</v>
      </c>
    </row>
    <row r="67" spans="1:9" x14ac:dyDescent="0.3">
      <c r="A67" s="169" t="s">
        <v>172</v>
      </c>
      <c r="B67" s="170" t="s">
        <v>150</v>
      </c>
      <c r="C67" s="139" t="s">
        <v>169</v>
      </c>
      <c r="D67" s="10" t="s">
        <v>116</v>
      </c>
      <c r="E67" s="10" t="s">
        <v>30</v>
      </c>
      <c r="F67" s="32">
        <v>1E-3</v>
      </c>
      <c r="G67" s="175">
        <f t="shared" ref="G67:G81" si="3">ROUND(F67*60*60,0)*$O$2</f>
        <v>40</v>
      </c>
      <c r="H67" s="175">
        <f>_xlfn.XLOOKUP(C67,ComponentDuration!$C$2:$C$24,ComponentDuration!$F$2:$F$24)</f>
        <v>80</v>
      </c>
      <c r="I67" s="46" t="str">
        <f>_xlfn.XLOOKUP(E67,MachineMaster!$H$2:$H$12,MachineMaster!$M$2:$M$12)</f>
        <v>14, 15, 16</v>
      </c>
    </row>
    <row r="68" spans="1:9" x14ac:dyDescent="0.3">
      <c r="A68" s="165" t="s">
        <v>172</v>
      </c>
      <c r="B68" s="166" t="s">
        <v>150</v>
      </c>
      <c r="C68" s="140" t="s">
        <v>170</v>
      </c>
      <c r="D68" s="34" t="s">
        <v>117</v>
      </c>
      <c r="E68" s="34" t="s">
        <v>17</v>
      </c>
      <c r="F68" s="35">
        <v>4.3223440000000001E-4</v>
      </c>
      <c r="G68" s="180">
        <f t="shared" si="3"/>
        <v>20</v>
      </c>
      <c r="H68" s="180">
        <f>_xlfn.XLOOKUP(C68,ComponentDuration!$C$2:$C$24,ComponentDuration!$F$2:$F$24)</f>
        <v>660</v>
      </c>
      <c r="I68" s="47" t="str">
        <f>_xlfn.XLOOKUP(E68,MachineMaster!$H$2:$H$12,MachineMaster!$M$2:$M$12)</f>
        <v>2, 3</v>
      </c>
    </row>
    <row r="69" spans="1:9" x14ac:dyDescent="0.3">
      <c r="A69" s="161" t="s">
        <v>172</v>
      </c>
      <c r="B69" s="162" t="s">
        <v>150</v>
      </c>
      <c r="C69" s="141" t="s">
        <v>170</v>
      </c>
      <c r="D69" s="30" t="s">
        <v>117</v>
      </c>
      <c r="E69" s="30" t="s">
        <v>30</v>
      </c>
      <c r="F69" s="31">
        <v>1.2983311E-3</v>
      </c>
      <c r="G69" s="181">
        <f t="shared" si="3"/>
        <v>50</v>
      </c>
      <c r="H69" s="181">
        <f>_xlfn.XLOOKUP(C69,ComponentDuration!$C$2:$C$24,ComponentDuration!$F$2:$F$24)</f>
        <v>660</v>
      </c>
      <c r="I69" s="48" t="str">
        <f>_xlfn.XLOOKUP(E69,MachineMaster!$H$2:$H$12,MachineMaster!$M$2:$M$12)</f>
        <v>14, 15, 16</v>
      </c>
    </row>
    <row r="70" spans="1:9" x14ac:dyDescent="0.3">
      <c r="A70" s="161" t="s">
        <v>172</v>
      </c>
      <c r="B70" s="162" t="s">
        <v>150</v>
      </c>
      <c r="C70" s="141" t="s">
        <v>170</v>
      </c>
      <c r="D70" s="30" t="s">
        <v>117</v>
      </c>
      <c r="E70" s="30" t="s">
        <v>25</v>
      </c>
      <c r="F70" s="31">
        <v>6.6666666999999997E-3</v>
      </c>
      <c r="G70" s="181">
        <f t="shared" si="3"/>
        <v>240</v>
      </c>
      <c r="H70" s="181">
        <f>_xlfn.XLOOKUP(C70,ComponentDuration!$C$2:$C$24,ComponentDuration!$F$2:$F$24)</f>
        <v>660</v>
      </c>
      <c r="I70" s="48" t="str">
        <f>_xlfn.XLOOKUP(E70,MachineMaster!$H$2:$H$12,MachineMaster!$M$2:$M$12)</f>
        <v>5, 6, 7, 8, 9, 10, 11, 12, 13</v>
      </c>
    </row>
    <row r="71" spans="1:9" x14ac:dyDescent="0.3">
      <c r="A71" s="161" t="s">
        <v>172</v>
      </c>
      <c r="B71" s="162" t="s">
        <v>150</v>
      </c>
      <c r="C71" s="141" t="s">
        <v>170</v>
      </c>
      <c r="D71" s="30" t="s">
        <v>117</v>
      </c>
      <c r="E71" s="30" t="s">
        <v>43</v>
      </c>
      <c r="F71" s="31">
        <v>4.4444443999999998E-3</v>
      </c>
      <c r="G71" s="181">
        <f t="shared" si="3"/>
        <v>160</v>
      </c>
      <c r="H71" s="181">
        <f>_xlfn.XLOOKUP(C71,ComponentDuration!$C$2:$C$24,ComponentDuration!$F$2:$F$24)</f>
        <v>660</v>
      </c>
      <c r="I71" s="48" t="str">
        <f>_xlfn.XLOOKUP(E71,MachineMaster!$H$2:$H$12,MachineMaster!$M$2:$M$12)</f>
        <v>21, 22</v>
      </c>
    </row>
    <row r="72" spans="1:9" x14ac:dyDescent="0.3">
      <c r="A72" s="161" t="s">
        <v>172</v>
      </c>
      <c r="B72" s="162" t="s">
        <v>150</v>
      </c>
      <c r="C72" s="141" t="s">
        <v>170</v>
      </c>
      <c r="D72" s="30" t="s">
        <v>117</v>
      </c>
      <c r="E72" s="30" t="s">
        <v>47</v>
      </c>
      <c r="F72" s="31">
        <v>1.6326531E-3</v>
      </c>
      <c r="G72" s="181">
        <f t="shared" si="3"/>
        <v>60</v>
      </c>
      <c r="H72" s="181">
        <f>_xlfn.XLOOKUP(C72,ComponentDuration!$C$2:$C$24,ComponentDuration!$F$2:$F$24)</f>
        <v>660</v>
      </c>
      <c r="I72" s="48" t="str">
        <f>_xlfn.XLOOKUP(E72,MachineMaster!$H$2:$H$12,MachineMaster!$M$2:$M$12)</f>
        <v>23, 24, 25</v>
      </c>
    </row>
    <row r="73" spans="1:9" x14ac:dyDescent="0.3">
      <c r="A73" s="161" t="s">
        <v>172</v>
      </c>
      <c r="B73" s="162" t="s">
        <v>150</v>
      </c>
      <c r="C73" s="141" t="s">
        <v>170</v>
      </c>
      <c r="D73" s="30" t="s">
        <v>117</v>
      </c>
      <c r="E73" s="30" t="s">
        <v>51</v>
      </c>
      <c r="F73" s="31">
        <v>1.9047618999999999E-3</v>
      </c>
      <c r="G73" s="181">
        <f t="shared" si="3"/>
        <v>70</v>
      </c>
      <c r="H73" s="181">
        <f>_xlfn.XLOOKUP(C73,ComponentDuration!$C$2:$C$24,ComponentDuration!$F$2:$F$24)</f>
        <v>660</v>
      </c>
      <c r="I73" s="48" t="str">
        <f>_xlfn.XLOOKUP(E73,MachineMaster!$H$2:$H$12,MachineMaster!$M$2:$M$12)</f>
        <v>26, 27</v>
      </c>
    </row>
    <row r="74" spans="1:9" x14ac:dyDescent="0.3">
      <c r="A74" s="163" t="s">
        <v>172</v>
      </c>
      <c r="B74" s="164" t="s">
        <v>150</v>
      </c>
      <c r="C74" s="142" t="s">
        <v>170</v>
      </c>
      <c r="D74" s="36" t="s">
        <v>117</v>
      </c>
      <c r="E74" s="36" t="s">
        <v>55</v>
      </c>
      <c r="F74" s="37">
        <v>1.984127E-3</v>
      </c>
      <c r="G74" s="182">
        <f t="shared" si="3"/>
        <v>70</v>
      </c>
      <c r="H74" s="182">
        <f>_xlfn.XLOOKUP(C74,ComponentDuration!$C$2:$C$24,ComponentDuration!$F$2:$F$24)</f>
        <v>660</v>
      </c>
      <c r="I74" s="49" t="str">
        <f>_xlfn.XLOOKUP(E74,MachineMaster!$H$2:$H$12,MachineMaster!$M$2:$M$12)</f>
        <v>28, 29, 30</v>
      </c>
    </row>
    <row r="75" spans="1:9" x14ac:dyDescent="0.3">
      <c r="A75" s="167" t="s">
        <v>172</v>
      </c>
      <c r="B75" s="168" t="s">
        <v>150</v>
      </c>
      <c r="C75" s="143" t="s">
        <v>168</v>
      </c>
      <c r="D75" s="9" t="s">
        <v>117</v>
      </c>
      <c r="E75" s="9" t="s">
        <v>17</v>
      </c>
      <c r="F75" s="33">
        <v>4.3223440000000001E-4</v>
      </c>
      <c r="G75" s="183">
        <f t="shared" si="3"/>
        <v>20</v>
      </c>
      <c r="H75" s="183">
        <f>_xlfn.XLOOKUP(C75,ComponentDuration!$C$2:$C$24,ComponentDuration!$F$2:$F$24)</f>
        <v>660</v>
      </c>
      <c r="I75" s="50" t="str">
        <f>_xlfn.XLOOKUP(E75,MachineMaster!$H$2:$H$12,MachineMaster!$M$2:$M$12)</f>
        <v>2, 3</v>
      </c>
    </row>
    <row r="76" spans="1:9" x14ac:dyDescent="0.3">
      <c r="A76" s="161" t="s">
        <v>172</v>
      </c>
      <c r="B76" s="162" t="s">
        <v>150</v>
      </c>
      <c r="C76" s="135" t="s">
        <v>168</v>
      </c>
      <c r="D76" s="5" t="s">
        <v>117</v>
      </c>
      <c r="E76" s="5" t="s">
        <v>30</v>
      </c>
      <c r="F76" s="21">
        <v>1.2983311E-3</v>
      </c>
      <c r="G76" s="174">
        <f t="shared" si="3"/>
        <v>50</v>
      </c>
      <c r="H76" s="174">
        <f>_xlfn.XLOOKUP(C76,ComponentDuration!$C$2:$C$24,ComponentDuration!$F$2:$F$24)</f>
        <v>660</v>
      </c>
      <c r="I76" s="42" t="str">
        <f>_xlfn.XLOOKUP(E76,MachineMaster!$H$2:$H$12,MachineMaster!$M$2:$M$12)</f>
        <v>14, 15, 16</v>
      </c>
    </row>
    <row r="77" spans="1:9" x14ac:dyDescent="0.3">
      <c r="A77" s="161" t="s">
        <v>172</v>
      </c>
      <c r="B77" s="162" t="s">
        <v>150</v>
      </c>
      <c r="C77" s="135" t="s">
        <v>168</v>
      </c>
      <c r="D77" s="5" t="s">
        <v>117</v>
      </c>
      <c r="E77" s="5" t="s">
        <v>25</v>
      </c>
      <c r="F77" s="21">
        <v>6.6666666999999997E-3</v>
      </c>
      <c r="G77" s="174">
        <f t="shared" si="3"/>
        <v>240</v>
      </c>
      <c r="H77" s="174">
        <f>_xlfn.XLOOKUP(C77,ComponentDuration!$C$2:$C$24,ComponentDuration!$F$2:$F$24)</f>
        <v>660</v>
      </c>
      <c r="I77" s="42" t="str">
        <f>_xlfn.XLOOKUP(E77,MachineMaster!$H$2:$H$12,MachineMaster!$M$2:$M$12)</f>
        <v>5, 6, 7, 8, 9, 10, 11, 12, 13</v>
      </c>
    </row>
    <row r="78" spans="1:9" x14ac:dyDescent="0.3">
      <c r="A78" s="161" t="s">
        <v>172</v>
      </c>
      <c r="B78" s="162" t="s">
        <v>150</v>
      </c>
      <c r="C78" s="135" t="s">
        <v>168</v>
      </c>
      <c r="D78" s="5" t="s">
        <v>117</v>
      </c>
      <c r="E78" s="5" t="s">
        <v>43</v>
      </c>
      <c r="F78" s="21">
        <v>4.4444443999999998E-3</v>
      </c>
      <c r="G78" s="174">
        <f t="shared" si="3"/>
        <v>160</v>
      </c>
      <c r="H78" s="174">
        <f>_xlfn.XLOOKUP(C78,ComponentDuration!$C$2:$C$24,ComponentDuration!$F$2:$F$24)</f>
        <v>660</v>
      </c>
      <c r="I78" s="42" t="str">
        <f>_xlfn.XLOOKUP(E78,MachineMaster!$H$2:$H$12,MachineMaster!$M$2:$M$12)</f>
        <v>21, 22</v>
      </c>
    </row>
    <row r="79" spans="1:9" x14ac:dyDescent="0.3">
      <c r="A79" s="161" t="s">
        <v>172</v>
      </c>
      <c r="B79" s="162" t="s">
        <v>150</v>
      </c>
      <c r="C79" s="135" t="s">
        <v>168</v>
      </c>
      <c r="D79" s="5" t="s">
        <v>117</v>
      </c>
      <c r="E79" s="5" t="s">
        <v>47</v>
      </c>
      <c r="F79" s="21">
        <v>1.6326531E-3</v>
      </c>
      <c r="G79" s="174">
        <f t="shared" si="3"/>
        <v>60</v>
      </c>
      <c r="H79" s="174">
        <f>_xlfn.XLOOKUP(C79,ComponentDuration!$C$2:$C$24,ComponentDuration!$F$2:$F$24)</f>
        <v>660</v>
      </c>
      <c r="I79" s="42" t="str">
        <f>_xlfn.XLOOKUP(E79,MachineMaster!$H$2:$H$12,MachineMaster!$M$2:$M$12)</f>
        <v>23, 24, 25</v>
      </c>
    </row>
    <row r="80" spans="1:9" x14ac:dyDescent="0.3">
      <c r="A80" s="161" t="s">
        <v>172</v>
      </c>
      <c r="B80" s="162" t="s">
        <v>150</v>
      </c>
      <c r="C80" s="135" t="s">
        <v>168</v>
      </c>
      <c r="D80" s="5" t="s">
        <v>117</v>
      </c>
      <c r="E80" s="5" t="s">
        <v>51</v>
      </c>
      <c r="F80" s="21">
        <v>1.9047618999999999E-3</v>
      </c>
      <c r="G80" s="174">
        <f t="shared" si="3"/>
        <v>70</v>
      </c>
      <c r="H80" s="174">
        <f>_xlfn.XLOOKUP(C80,ComponentDuration!$C$2:$C$24,ComponentDuration!$F$2:$F$24)</f>
        <v>660</v>
      </c>
      <c r="I80" s="42" t="str">
        <f>_xlfn.XLOOKUP(E80,MachineMaster!$H$2:$H$12,MachineMaster!$M$2:$M$12)</f>
        <v>26, 27</v>
      </c>
    </row>
    <row r="81" spans="1:9" x14ac:dyDescent="0.3">
      <c r="A81" s="163" t="s">
        <v>172</v>
      </c>
      <c r="B81" s="164" t="s">
        <v>150</v>
      </c>
      <c r="C81" s="136" t="s">
        <v>168</v>
      </c>
      <c r="D81" s="23" t="s">
        <v>117</v>
      </c>
      <c r="E81" s="23" t="s">
        <v>55</v>
      </c>
      <c r="F81" s="24">
        <v>1.984127E-3</v>
      </c>
      <c r="G81" s="178">
        <f t="shared" si="3"/>
        <v>70</v>
      </c>
      <c r="H81" s="178">
        <f>_xlfn.XLOOKUP(C81,ComponentDuration!$C$2:$C$24,ComponentDuration!$F$2:$F$24)</f>
        <v>660</v>
      </c>
      <c r="I81" s="44" t="str">
        <f>_xlfn.XLOOKUP(E81,MachineMaster!$H$2:$H$12,MachineMaster!$M$2:$M$12)</f>
        <v>28, 29, 30</v>
      </c>
    </row>
  </sheetData>
  <phoneticPr fontId="13" type="noConversion"/>
  <conditionalFormatting sqref="G2:G81">
    <cfRule type="top10" dxfId="1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workbookViewId="0">
      <pane ySplit="1" topLeftCell="A5" activePane="bottomLeft" state="frozen"/>
      <selection pane="bottomLeft" activeCell="B26" sqref="B26:C26"/>
    </sheetView>
  </sheetViews>
  <sheetFormatPr defaultRowHeight="13.8" x14ac:dyDescent="0.3"/>
  <cols>
    <col min="1" max="1" width="10.77734375" style="87" customWidth="1"/>
    <col min="2" max="2" width="12.33203125" style="87" customWidth="1"/>
    <col min="3" max="3" width="17.33203125" style="87" customWidth="1"/>
    <col min="4" max="4" width="23.33203125" style="87" customWidth="1"/>
    <col min="5" max="5" width="15.5546875" style="90" customWidth="1"/>
    <col min="6" max="6" width="16" style="87" customWidth="1"/>
    <col min="7" max="7" width="15.5546875" style="87" customWidth="1"/>
    <col min="8" max="8" width="15.109375" style="87" customWidth="1"/>
    <col min="9" max="10" width="8.88671875" style="87" customWidth="1"/>
    <col min="11" max="16384" width="8.88671875" style="87"/>
  </cols>
  <sheetData>
    <row r="1" spans="1:8" x14ac:dyDescent="0.3">
      <c r="A1" s="86" t="s">
        <v>0</v>
      </c>
      <c r="B1" s="86" t="s">
        <v>1</v>
      </c>
      <c r="C1" s="86" t="s">
        <v>2</v>
      </c>
      <c r="D1" s="86" t="s">
        <v>99</v>
      </c>
      <c r="E1" s="86" t="s">
        <v>100</v>
      </c>
      <c r="F1" s="86" t="s">
        <v>101</v>
      </c>
      <c r="G1" s="86" t="s">
        <v>102</v>
      </c>
      <c r="H1" s="86" t="s">
        <v>103</v>
      </c>
    </row>
    <row r="2" spans="1:8" x14ac:dyDescent="0.3">
      <c r="A2" s="64">
        <v>2</v>
      </c>
      <c r="B2" s="55" t="s">
        <v>17</v>
      </c>
      <c r="C2" s="64" t="s">
        <v>18</v>
      </c>
      <c r="D2" s="55" t="s">
        <v>19</v>
      </c>
      <c r="E2" s="88">
        <v>45342</v>
      </c>
      <c r="F2" s="101">
        <v>0.55902777777777779</v>
      </c>
      <c r="G2" s="101">
        <v>0.57013888888888886</v>
      </c>
      <c r="H2" s="101">
        <f t="shared" ref="H2:H25" si="0">G2-F2</f>
        <v>1.1111111111111072E-2</v>
      </c>
    </row>
    <row r="3" spans="1:8" x14ac:dyDescent="0.3">
      <c r="A3" s="64">
        <v>2</v>
      </c>
      <c r="B3" s="55" t="s">
        <v>17</v>
      </c>
      <c r="C3" s="64" t="s">
        <v>18</v>
      </c>
      <c r="D3" s="55" t="s">
        <v>19</v>
      </c>
      <c r="E3" s="88">
        <v>45343</v>
      </c>
      <c r="F3" s="101">
        <v>0.44305555555555548</v>
      </c>
      <c r="G3" s="101">
        <v>0.48333333333333328</v>
      </c>
      <c r="H3" s="101">
        <f t="shared" si="0"/>
        <v>4.0277777777777801E-2</v>
      </c>
    </row>
    <row r="4" spans="1:8" x14ac:dyDescent="0.3">
      <c r="A4" s="64">
        <v>2</v>
      </c>
      <c r="B4" s="55" t="s">
        <v>17</v>
      </c>
      <c r="C4" s="64" t="s">
        <v>18</v>
      </c>
      <c r="D4" s="55" t="s">
        <v>19</v>
      </c>
      <c r="E4" s="88">
        <v>45344</v>
      </c>
      <c r="F4" s="101">
        <v>0.43333333333333329</v>
      </c>
      <c r="G4" s="101">
        <v>0.45763888888888887</v>
      </c>
      <c r="H4" s="101">
        <f t="shared" si="0"/>
        <v>2.430555555555558E-2</v>
      </c>
    </row>
    <row r="5" spans="1:8" x14ac:dyDescent="0.3">
      <c r="A5" s="64">
        <v>2</v>
      </c>
      <c r="B5" s="55" t="s">
        <v>17</v>
      </c>
      <c r="C5" s="64" t="s">
        <v>18</v>
      </c>
      <c r="D5" s="55" t="s">
        <v>19</v>
      </c>
      <c r="E5" s="88">
        <v>45348</v>
      </c>
      <c r="F5" s="101">
        <v>0.4548611111111111</v>
      </c>
      <c r="G5" s="101">
        <v>0.48680555555555549</v>
      </c>
      <c r="H5" s="101">
        <f t="shared" si="0"/>
        <v>3.1944444444444386E-2</v>
      </c>
    </row>
    <row r="6" spans="1:8" x14ac:dyDescent="0.3">
      <c r="A6" s="64">
        <v>2</v>
      </c>
      <c r="B6" s="55" t="s">
        <v>17</v>
      </c>
      <c r="C6" s="64" t="s">
        <v>18</v>
      </c>
      <c r="D6" s="55" t="s">
        <v>19</v>
      </c>
      <c r="E6" s="88">
        <v>45350</v>
      </c>
      <c r="F6" s="101">
        <v>0.33263888888888887</v>
      </c>
      <c r="G6" s="101">
        <v>0.38124999999999998</v>
      </c>
      <c r="H6" s="101">
        <f t="shared" si="0"/>
        <v>4.8611111111111105E-2</v>
      </c>
    </row>
    <row r="7" spans="1:8" x14ac:dyDescent="0.3">
      <c r="A7" s="64">
        <v>2</v>
      </c>
      <c r="B7" s="55" t="s">
        <v>17</v>
      </c>
      <c r="C7" s="64" t="s">
        <v>18</v>
      </c>
      <c r="D7" s="55" t="s">
        <v>19</v>
      </c>
      <c r="E7" s="88">
        <v>45350</v>
      </c>
      <c r="F7" s="101">
        <v>0.58194444444444449</v>
      </c>
      <c r="G7" s="101">
        <v>0.58888888888888891</v>
      </c>
      <c r="H7" s="101">
        <f t="shared" si="0"/>
        <v>6.9444444444444198E-3</v>
      </c>
    </row>
    <row r="8" spans="1:8" x14ac:dyDescent="0.3">
      <c r="A8" s="64">
        <v>2</v>
      </c>
      <c r="B8" s="55" t="s">
        <v>17</v>
      </c>
      <c r="C8" s="64" t="s">
        <v>18</v>
      </c>
      <c r="D8" s="55" t="s">
        <v>19</v>
      </c>
      <c r="E8" s="88">
        <v>45353</v>
      </c>
      <c r="F8" s="101">
        <v>0.32708333333333328</v>
      </c>
      <c r="G8" s="101">
        <v>0.36458333333333331</v>
      </c>
      <c r="H8" s="101">
        <f t="shared" si="0"/>
        <v>3.7500000000000033E-2</v>
      </c>
    </row>
    <row r="9" spans="1:8" x14ac:dyDescent="0.3">
      <c r="A9" s="64">
        <v>2</v>
      </c>
      <c r="B9" s="55" t="s">
        <v>17</v>
      </c>
      <c r="C9" s="64" t="s">
        <v>18</v>
      </c>
      <c r="D9" s="55" t="s">
        <v>19</v>
      </c>
      <c r="E9" s="88">
        <v>45359</v>
      </c>
      <c r="F9" s="101">
        <v>0.33680555555555558</v>
      </c>
      <c r="G9" s="101">
        <v>0.36249999999999999</v>
      </c>
      <c r="H9" s="101">
        <f t="shared" si="0"/>
        <v>2.5694444444444409E-2</v>
      </c>
    </row>
    <row r="10" spans="1:8" x14ac:dyDescent="0.3">
      <c r="A10" s="64">
        <v>2</v>
      </c>
      <c r="B10" s="55" t="s">
        <v>17</v>
      </c>
      <c r="C10" s="64" t="s">
        <v>18</v>
      </c>
      <c r="D10" s="55" t="s">
        <v>19</v>
      </c>
      <c r="E10" s="88">
        <v>45359</v>
      </c>
      <c r="F10" s="101">
        <v>0.55347222222222225</v>
      </c>
      <c r="G10" s="101">
        <v>0.61388888888888893</v>
      </c>
      <c r="H10" s="101">
        <f t="shared" si="0"/>
        <v>6.0416666666666674E-2</v>
      </c>
    </row>
    <row r="11" spans="1:8" x14ac:dyDescent="0.3">
      <c r="A11" s="64">
        <v>2</v>
      </c>
      <c r="B11" s="55" t="s">
        <v>17</v>
      </c>
      <c r="C11" s="64" t="s">
        <v>18</v>
      </c>
      <c r="D11" s="55" t="s">
        <v>19</v>
      </c>
      <c r="E11" s="88">
        <v>45362</v>
      </c>
      <c r="F11" s="101">
        <v>0.43958333333333333</v>
      </c>
      <c r="G11" s="101">
        <v>0.45208333333333328</v>
      </c>
      <c r="H11" s="101">
        <f t="shared" si="0"/>
        <v>1.2499999999999956E-2</v>
      </c>
    </row>
    <row r="12" spans="1:8" x14ac:dyDescent="0.3">
      <c r="A12" s="64">
        <v>2</v>
      </c>
      <c r="B12" s="55" t="s">
        <v>17</v>
      </c>
      <c r="C12" s="64" t="s">
        <v>18</v>
      </c>
      <c r="D12" s="55" t="s">
        <v>19</v>
      </c>
      <c r="E12" s="88">
        <v>45366</v>
      </c>
      <c r="F12" s="101">
        <v>0.6333333333333333</v>
      </c>
      <c r="G12" s="101">
        <v>0.65069444444444446</v>
      </c>
      <c r="H12" s="101">
        <f t="shared" si="0"/>
        <v>1.736111111111116E-2</v>
      </c>
    </row>
    <row r="13" spans="1:8" x14ac:dyDescent="0.3">
      <c r="A13" s="64">
        <v>2</v>
      </c>
      <c r="B13" s="55" t="s">
        <v>17</v>
      </c>
      <c r="C13" s="64" t="s">
        <v>18</v>
      </c>
      <c r="D13" s="55" t="s">
        <v>19</v>
      </c>
      <c r="E13" s="88">
        <v>45367</v>
      </c>
      <c r="F13" s="101">
        <v>0.32222222222222219</v>
      </c>
      <c r="G13" s="101">
        <v>0.3347222222222222</v>
      </c>
      <c r="H13" s="101">
        <f t="shared" si="0"/>
        <v>1.2500000000000011E-2</v>
      </c>
    </row>
    <row r="14" spans="1:8" x14ac:dyDescent="0.3">
      <c r="A14" s="64">
        <v>2</v>
      </c>
      <c r="B14" s="55" t="s">
        <v>17</v>
      </c>
      <c r="C14" s="64" t="s">
        <v>18</v>
      </c>
      <c r="D14" s="55" t="s">
        <v>19</v>
      </c>
      <c r="E14" s="88">
        <v>45370</v>
      </c>
      <c r="F14" s="101">
        <v>0.53680555555555554</v>
      </c>
      <c r="G14" s="101">
        <v>0.62083333333333335</v>
      </c>
      <c r="H14" s="101">
        <f t="shared" si="0"/>
        <v>8.4027777777777812E-2</v>
      </c>
    </row>
    <row r="15" spans="1:8" x14ac:dyDescent="0.3">
      <c r="A15" s="64">
        <v>2</v>
      </c>
      <c r="B15" s="55" t="s">
        <v>17</v>
      </c>
      <c r="C15" s="64" t="s">
        <v>18</v>
      </c>
      <c r="D15" s="55" t="s">
        <v>19</v>
      </c>
      <c r="E15" s="88">
        <v>45374</v>
      </c>
      <c r="F15" s="101">
        <v>0.35555555555555562</v>
      </c>
      <c r="G15" s="101">
        <v>0.38263888888888892</v>
      </c>
      <c r="H15" s="101">
        <f t="shared" si="0"/>
        <v>2.7083333333333293E-2</v>
      </c>
    </row>
    <row r="16" spans="1:8" x14ac:dyDescent="0.3">
      <c r="A16" s="64">
        <v>2</v>
      </c>
      <c r="B16" s="55" t="s">
        <v>17</v>
      </c>
      <c r="C16" s="64" t="s">
        <v>18</v>
      </c>
      <c r="D16" s="55" t="s">
        <v>19</v>
      </c>
      <c r="E16" s="88">
        <v>45374</v>
      </c>
      <c r="F16" s="101">
        <v>0.62638888888888888</v>
      </c>
      <c r="G16" s="101">
        <v>0.64375000000000004</v>
      </c>
      <c r="H16" s="101">
        <f t="shared" si="0"/>
        <v>1.736111111111116E-2</v>
      </c>
    </row>
    <row r="17" spans="1:8" x14ac:dyDescent="0.3">
      <c r="A17" s="64">
        <v>2</v>
      </c>
      <c r="B17" s="55" t="s">
        <v>17</v>
      </c>
      <c r="C17" s="64" t="s">
        <v>18</v>
      </c>
      <c r="D17" s="55" t="s">
        <v>19</v>
      </c>
      <c r="E17" s="88">
        <v>45378</v>
      </c>
      <c r="F17" s="101">
        <v>0.52222222222222225</v>
      </c>
      <c r="G17" s="101">
        <v>0.53402777777777777</v>
      </c>
      <c r="H17" s="101">
        <f t="shared" si="0"/>
        <v>1.1805555555555514E-2</v>
      </c>
    </row>
    <row r="18" spans="1:8" x14ac:dyDescent="0.3">
      <c r="A18" s="64">
        <v>2</v>
      </c>
      <c r="B18" s="55" t="s">
        <v>17</v>
      </c>
      <c r="C18" s="64" t="s">
        <v>18</v>
      </c>
      <c r="D18" s="55" t="s">
        <v>19</v>
      </c>
      <c r="E18" s="88">
        <v>45379</v>
      </c>
      <c r="F18" s="101">
        <v>0.53263888888888888</v>
      </c>
      <c r="G18" s="101">
        <v>0.63541666666666663</v>
      </c>
      <c r="H18" s="101">
        <f t="shared" si="0"/>
        <v>0.10277777777777775</v>
      </c>
    </row>
    <row r="19" spans="1:8" x14ac:dyDescent="0.3">
      <c r="A19" s="64">
        <v>2</v>
      </c>
      <c r="B19" s="55" t="s">
        <v>17</v>
      </c>
      <c r="C19" s="64" t="s">
        <v>18</v>
      </c>
      <c r="D19" s="55" t="s">
        <v>19</v>
      </c>
      <c r="E19" s="88">
        <v>45391</v>
      </c>
      <c r="F19" s="101">
        <v>0.26666666666666672</v>
      </c>
      <c r="G19" s="101">
        <v>0.27847222222222218</v>
      </c>
      <c r="H19" s="101">
        <f t="shared" si="0"/>
        <v>1.1805555555555458E-2</v>
      </c>
    </row>
    <row r="20" spans="1:8" x14ac:dyDescent="0.3">
      <c r="A20" s="64">
        <v>2</v>
      </c>
      <c r="B20" s="55" t="s">
        <v>17</v>
      </c>
      <c r="C20" s="64" t="s">
        <v>18</v>
      </c>
      <c r="D20" s="55" t="s">
        <v>19</v>
      </c>
      <c r="E20" s="88">
        <v>45391</v>
      </c>
      <c r="F20" s="101">
        <v>0.90416666666666667</v>
      </c>
      <c r="G20" s="101">
        <v>0.92361111111111116</v>
      </c>
      <c r="H20" s="101">
        <f t="shared" si="0"/>
        <v>1.9444444444444486E-2</v>
      </c>
    </row>
    <row r="21" spans="1:8" x14ac:dyDescent="0.3">
      <c r="A21" s="64">
        <v>2</v>
      </c>
      <c r="B21" s="55" t="s">
        <v>17</v>
      </c>
      <c r="C21" s="64" t="s">
        <v>18</v>
      </c>
      <c r="D21" s="55" t="s">
        <v>19</v>
      </c>
      <c r="E21" s="88">
        <v>45393</v>
      </c>
      <c r="F21" s="101">
        <v>0.25555555555555548</v>
      </c>
      <c r="G21" s="101">
        <v>0.27430555555555558</v>
      </c>
      <c r="H21" s="101">
        <f t="shared" si="0"/>
        <v>1.87500000000001E-2</v>
      </c>
    </row>
    <row r="22" spans="1:8" x14ac:dyDescent="0.3">
      <c r="A22" s="64">
        <v>2</v>
      </c>
      <c r="B22" s="55" t="s">
        <v>17</v>
      </c>
      <c r="C22" s="64" t="s">
        <v>18</v>
      </c>
      <c r="D22" s="55" t="s">
        <v>19</v>
      </c>
      <c r="E22" s="88">
        <v>45393</v>
      </c>
      <c r="F22" s="101">
        <v>0.4</v>
      </c>
      <c r="G22" s="101">
        <v>0.43194444444444452</v>
      </c>
      <c r="H22" s="101">
        <f t="shared" si="0"/>
        <v>3.1944444444444497E-2</v>
      </c>
    </row>
    <row r="23" spans="1:8" x14ac:dyDescent="0.3">
      <c r="A23" s="64">
        <v>2</v>
      </c>
      <c r="B23" s="55" t="s">
        <v>17</v>
      </c>
      <c r="C23" s="64" t="s">
        <v>18</v>
      </c>
      <c r="D23" s="55" t="s">
        <v>19</v>
      </c>
      <c r="E23" s="88">
        <v>45393</v>
      </c>
      <c r="F23" s="101">
        <v>0.51041666666666663</v>
      </c>
      <c r="G23" s="101">
        <v>0.53472222222222221</v>
      </c>
      <c r="H23" s="101">
        <f t="shared" si="0"/>
        <v>2.430555555555558E-2</v>
      </c>
    </row>
    <row r="24" spans="1:8" x14ac:dyDescent="0.3">
      <c r="A24" s="64">
        <v>2</v>
      </c>
      <c r="B24" s="55" t="s">
        <v>17</v>
      </c>
      <c r="C24" s="64" t="s">
        <v>18</v>
      </c>
      <c r="D24" s="55" t="s">
        <v>19</v>
      </c>
      <c r="E24" s="88">
        <v>45402</v>
      </c>
      <c r="F24" s="101">
        <v>0.35902777777777778</v>
      </c>
      <c r="G24" s="101">
        <v>0.36944444444444452</v>
      </c>
      <c r="H24" s="101">
        <f t="shared" si="0"/>
        <v>1.0416666666666741E-2</v>
      </c>
    </row>
    <row r="25" spans="1:8" x14ac:dyDescent="0.3">
      <c r="A25" s="65">
        <v>2</v>
      </c>
      <c r="B25" s="61" t="s">
        <v>17</v>
      </c>
      <c r="C25" s="65" t="s">
        <v>18</v>
      </c>
      <c r="D25" s="61" t="s">
        <v>19</v>
      </c>
      <c r="E25" s="89">
        <v>45407</v>
      </c>
      <c r="F25" s="102">
        <v>0.34027777777777779</v>
      </c>
      <c r="G25" s="102">
        <v>0.36944444444444452</v>
      </c>
      <c r="H25" s="102">
        <f t="shared" si="0"/>
        <v>2.916666666666673E-2</v>
      </c>
    </row>
    <row r="26" spans="1:8" ht="14.4" customHeight="1" x14ac:dyDescent="0.3">
      <c r="A26" s="64">
        <v>4</v>
      </c>
      <c r="B26" s="75" t="s">
        <v>23</v>
      </c>
      <c r="C26" s="120" t="s">
        <v>209</v>
      </c>
      <c r="D26" s="99" t="s">
        <v>19</v>
      </c>
      <c r="E26" s="88">
        <v>45342</v>
      </c>
      <c r="F26" s="101">
        <v>0.55902777777777779</v>
      </c>
      <c r="G26" s="101">
        <v>0.57013888888888886</v>
      </c>
      <c r="H26" s="101">
        <f t="shared" ref="H26:H88" si="1">G26-F26</f>
        <v>1.1111111111111072E-2</v>
      </c>
    </row>
    <row r="27" spans="1:8" ht="14.4" customHeight="1" x14ac:dyDescent="0.3">
      <c r="A27" s="64">
        <v>4</v>
      </c>
      <c r="B27" s="75" t="s">
        <v>23</v>
      </c>
      <c r="C27" s="64" t="s">
        <v>209</v>
      </c>
      <c r="D27" s="55" t="s">
        <v>19</v>
      </c>
      <c r="E27" s="88">
        <v>45343</v>
      </c>
      <c r="F27" s="101">
        <v>0.44305555555555548</v>
      </c>
      <c r="G27" s="101">
        <v>0.48333333333333328</v>
      </c>
      <c r="H27" s="101">
        <f t="shared" si="1"/>
        <v>4.0277777777777801E-2</v>
      </c>
    </row>
    <row r="28" spans="1:8" ht="14.4" customHeight="1" x14ac:dyDescent="0.3">
      <c r="A28" s="64">
        <v>4</v>
      </c>
      <c r="B28" s="75" t="s">
        <v>23</v>
      </c>
      <c r="C28" s="64" t="s">
        <v>209</v>
      </c>
      <c r="D28" s="55" t="s">
        <v>19</v>
      </c>
      <c r="E28" s="88">
        <v>45344</v>
      </c>
      <c r="F28" s="101">
        <v>0.43333333333333329</v>
      </c>
      <c r="G28" s="101">
        <v>0.45763888888888887</v>
      </c>
      <c r="H28" s="101">
        <f t="shared" si="1"/>
        <v>2.430555555555558E-2</v>
      </c>
    </row>
    <row r="29" spans="1:8" ht="14.4" customHeight="1" x14ac:dyDescent="0.3">
      <c r="A29" s="64">
        <v>4</v>
      </c>
      <c r="B29" s="75" t="s">
        <v>23</v>
      </c>
      <c r="C29" s="64" t="s">
        <v>209</v>
      </c>
      <c r="D29" s="55" t="s">
        <v>19</v>
      </c>
      <c r="E29" s="88">
        <v>45348</v>
      </c>
      <c r="F29" s="101">
        <v>0.4548611111111111</v>
      </c>
      <c r="G29" s="101">
        <v>0.48680555555555549</v>
      </c>
      <c r="H29" s="101">
        <f t="shared" si="1"/>
        <v>3.1944444444444386E-2</v>
      </c>
    </row>
    <row r="30" spans="1:8" ht="14.4" customHeight="1" x14ac:dyDescent="0.3">
      <c r="A30" s="64">
        <v>4</v>
      </c>
      <c r="B30" s="75" t="s">
        <v>23</v>
      </c>
      <c r="C30" s="64" t="s">
        <v>209</v>
      </c>
      <c r="D30" s="55" t="s">
        <v>19</v>
      </c>
      <c r="E30" s="88">
        <v>45350</v>
      </c>
      <c r="F30" s="101">
        <v>0.33263888888888887</v>
      </c>
      <c r="G30" s="101">
        <v>0.38124999999999998</v>
      </c>
      <c r="H30" s="101">
        <f t="shared" si="1"/>
        <v>4.8611111111111105E-2</v>
      </c>
    </row>
    <row r="31" spans="1:8" ht="14.4" customHeight="1" x14ac:dyDescent="0.3">
      <c r="A31" s="64">
        <v>4</v>
      </c>
      <c r="B31" s="75" t="s">
        <v>23</v>
      </c>
      <c r="C31" s="64" t="s">
        <v>209</v>
      </c>
      <c r="D31" s="55" t="s">
        <v>19</v>
      </c>
      <c r="E31" s="88">
        <v>45350</v>
      </c>
      <c r="F31" s="101">
        <v>0.58194444444444449</v>
      </c>
      <c r="G31" s="101">
        <v>0.58888888888888891</v>
      </c>
      <c r="H31" s="101">
        <f t="shared" si="1"/>
        <v>6.9444444444444198E-3</v>
      </c>
    </row>
    <row r="32" spans="1:8" ht="14.4" customHeight="1" x14ac:dyDescent="0.3">
      <c r="A32" s="64">
        <v>4</v>
      </c>
      <c r="B32" s="75" t="s">
        <v>23</v>
      </c>
      <c r="C32" s="64" t="s">
        <v>209</v>
      </c>
      <c r="D32" s="55" t="s">
        <v>19</v>
      </c>
      <c r="E32" s="88">
        <v>45353</v>
      </c>
      <c r="F32" s="101">
        <v>0.32708333333333328</v>
      </c>
      <c r="G32" s="101">
        <v>0.36458333333333331</v>
      </c>
      <c r="H32" s="101">
        <f t="shared" si="1"/>
        <v>3.7500000000000033E-2</v>
      </c>
    </row>
    <row r="33" spans="1:8" ht="14.4" customHeight="1" x14ac:dyDescent="0.3">
      <c r="A33" s="64">
        <v>4</v>
      </c>
      <c r="B33" s="75" t="s">
        <v>23</v>
      </c>
      <c r="C33" s="64" t="s">
        <v>209</v>
      </c>
      <c r="D33" s="55" t="s">
        <v>19</v>
      </c>
      <c r="E33" s="88">
        <v>45359</v>
      </c>
      <c r="F33" s="101">
        <v>0.33680555555555558</v>
      </c>
      <c r="G33" s="101">
        <v>0.36249999999999999</v>
      </c>
      <c r="H33" s="101">
        <f t="shared" si="1"/>
        <v>2.5694444444444409E-2</v>
      </c>
    </row>
    <row r="34" spans="1:8" ht="14.4" customHeight="1" x14ac:dyDescent="0.3">
      <c r="A34" s="64">
        <v>4</v>
      </c>
      <c r="B34" s="75" t="s">
        <v>23</v>
      </c>
      <c r="C34" s="64" t="s">
        <v>209</v>
      </c>
      <c r="D34" s="55" t="s">
        <v>19</v>
      </c>
      <c r="E34" s="88">
        <v>45359</v>
      </c>
      <c r="F34" s="101">
        <v>0.55347222222222225</v>
      </c>
      <c r="G34" s="101">
        <v>0.61388888888888893</v>
      </c>
      <c r="H34" s="101">
        <f t="shared" si="1"/>
        <v>6.0416666666666674E-2</v>
      </c>
    </row>
    <row r="35" spans="1:8" ht="14.4" customHeight="1" x14ac:dyDescent="0.3">
      <c r="A35" s="64">
        <v>4</v>
      </c>
      <c r="B35" s="75" t="s">
        <v>23</v>
      </c>
      <c r="C35" s="64" t="s">
        <v>209</v>
      </c>
      <c r="D35" s="55" t="s">
        <v>19</v>
      </c>
      <c r="E35" s="88">
        <v>45362</v>
      </c>
      <c r="F35" s="101">
        <v>0.43958333333333333</v>
      </c>
      <c r="G35" s="101">
        <v>0.45208333333333328</v>
      </c>
      <c r="H35" s="101">
        <f t="shared" si="1"/>
        <v>1.2499999999999956E-2</v>
      </c>
    </row>
    <row r="36" spans="1:8" ht="14.4" customHeight="1" x14ac:dyDescent="0.3">
      <c r="A36" s="64">
        <v>4</v>
      </c>
      <c r="B36" s="75" t="s">
        <v>23</v>
      </c>
      <c r="C36" s="64" t="s">
        <v>209</v>
      </c>
      <c r="D36" s="55" t="s">
        <v>19</v>
      </c>
      <c r="E36" s="88">
        <v>45366</v>
      </c>
      <c r="F36" s="101">
        <v>0.6333333333333333</v>
      </c>
      <c r="G36" s="101">
        <v>0.65069444444444446</v>
      </c>
      <c r="H36" s="101">
        <f t="shared" si="1"/>
        <v>1.736111111111116E-2</v>
      </c>
    </row>
    <row r="37" spans="1:8" ht="14.4" customHeight="1" x14ac:dyDescent="0.3">
      <c r="A37" s="64">
        <v>4</v>
      </c>
      <c r="B37" s="75" t="s">
        <v>23</v>
      </c>
      <c r="C37" s="64" t="s">
        <v>209</v>
      </c>
      <c r="D37" s="55" t="s">
        <v>19</v>
      </c>
      <c r="E37" s="88">
        <v>45367</v>
      </c>
      <c r="F37" s="101">
        <v>0.32222222222222219</v>
      </c>
      <c r="G37" s="101">
        <v>0.3347222222222222</v>
      </c>
      <c r="H37" s="101">
        <f t="shared" si="1"/>
        <v>1.2500000000000011E-2</v>
      </c>
    </row>
    <row r="38" spans="1:8" ht="14.4" customHeight="1" x14ac:dyDescent="0.3">
      <c r="A38" s="64">
        <v>4</v>
      </c>
      <c r="B38" s="75" t="s">
        <v>23</v>
      </c>
      <c r="C38" s="64" t="s">
        <v>209</v>
      </c>
      <c r="D38" s="55" t="s">
        <v>19</v>
      </c>
      <c r="E38" s="88">
        <v>45370</v>
      </c>
      <c r="F38" s="101">
        <v>0.53680555555555554</v>
      </c>
      <c r="G38" s="101">
        <v>0.62083333333333335</v>
      </c>
      <c r="H38" s="101">
        <f t="shared" si="1"/>
        <v>8.4027777777777812E-2</v>
      </c>
    </row>
    <row r="39" spans="1:8" ht="14.4" customHeight="1" x14ac:dyDescent="0.3">
      <c r="A39" s="64">
        <v>4</v>
      </c>
      <c r="B39" s="75" t="s">
        <v>23</v>
      </c>
      <c r="C39" s="64" t="s">
        <v>209</v>
      </c>
      <c r="D39" s="55" t="s">
        <v>19</v>
      </c>
      <c r="E39" s="88">
        <v>45374</v>
      </c>
      <c r="F39" s="101">
        <v>0.35555555555555562</v>
      </c>
      <c r="G39" s="101">
        <v>0.38263888888888892</v>
      </c>
      <c r="H39" s="101">
        <f t="shared" si="1"/>
        <v>2.7083333333333293E-2</v>
      </c>
    </row>
    <row r="40" spans="1:8" ht="14.4" customHeight="1" x14ac:dyDescent="0.3">
      <c r="A40" s="64">
        <v>4</v>
      </c>
      <c r="B40" s="75" t="s">
        <v>23</v>
      </c>
      <c r="C40" s="64" t="s">
        <v>209</v>
      </c>
      <c r="D40" s="55" t="s">
        <v>19</v>
      </c>
      <c r="E40" s="88">
        <v>45374</v>
      </c>
      <c r="F40" s="101">
        <v>0.62638888888888888</v>
      </c>
      <c r="G40" s="101">
        <v>0.64375000000000004</v>
      </c>
      <c r="H40" s="101">
        <f t="shared" si="1"/>
        <v>1.736111111111116E-2</v>
      </c>
    </row>
    <row r="41" spans="1:8" ht="14.4" customHeight="1" x14ac:dyDescent="0.3">
      <c r="A41" s="64">
        <v>4</v>
      </c>
      <c r="B41" s="75" t="s">
        <v>23</v>
      </c>
      <c r="C41" s="64" t="s">
        <v>209</v>
      </c>
      <c r="D41" s="55" t="s">
        <v>19</v>
      </c>
      <c r="E41" s="88">
        <v>45378</v>
      </c>
      <c r="F41" s="101">
        <v>0.52222222222222225</v>
      </c>
      <c r="G41" s="101">
        <v>0.53402777777777777</v>
      </c>
      <c r="H41" s="101">
        <f t="shared" si="1"/>
        <v>1.1805555555555514E-2</v>
      </c>
    </row>
    <row r="42" spans="1:8" ht="14.4" customHeight="1" x14ac:dyDescent="0.3">
      <c r="A42" s="64">
        <v>4</v>
      </c>
      <c r="B42" s="75" t="s">
        <v>23</v>
      </c>
      <c r="C42" s="64" t="s">
        <v>209</v>
      </c>
      <c r="D42" s="55" t="s">
        <v>19</v>
      </c>
      <c r="E42" s="88">
        <v>45379</v>
      </c>
      <c r="F42" s="101">
        <v>0.53263888888888888</v>
      </c>
      <c r="G42" s="101">
        <v>0.63541666666666663</v>
      </c>
      <c r="H42" s="101">
        <f t="shared" si="1"/>
        <v>0.10277777777777775</v>
      </c>
    </row>
    <row r="43" spans="1:8" ht="14.4" customHeight="1" x14ac:dyDescent="0.3">
      <c r="A43" s="64">
        <v>4</v>
      </c>
      <c r="B43" s="75" t="s">
        <v>23</v>
      </c>
      <c r="C43" s="64" t="s">
        <v>209</v>
      </c>
      <c r="D43" s="55" t="s">
        <v>19</v>
      </c>
      <c r="E43" s="88">
        <v>45391</v>
      </c>
      <c r="F43" s="101">
        <v>0.26666666666666672</v>
      </c>
      <c r="G43" s="101">
        <v>0.27847222222222218</v>
      </c>
      <c r="H43" s="101">
        <f t="shared" si="1"/>
        <v>1.1805555555555458E-2</v>
      </c>
    </row>
    <row r="44" spans="1:8" ht="14.4" customHeight="1" x14ac:dyDescent="0.3">
      <c r="A44" s="64">
        <v>4</v>
      </c>
      <c r="B44" s="75" t="s">
        <v>23</v>
      </c>
      <c r="C44" s="64" t="s">
        <v>209</v>
      </c>
      <c r="D44" s="55" t="s">
        <v>19</v>
      </c>
      <c r="E44" s="88">
        <v>45391</v>
      </c>
      <c r="F44" s="101">
        <v>0.90416666666666667</v>
      </c>
      <c r="G44" s="101">
        <v>0.92361111111111116</v>
      </c>
      <c r="H44" s="101">
        <f t="shared" si="1"/>
        <v>1.9444444444444486E-2</v>
      </c>
    </row>
    <row r="45" spans="1:8" ht="14.4" customHeight="1" x14ac:dyDescent="0.3">
      <c r="A45" s="64">
        <v>4</v>
      </c>
      <c r="B45" s="75" t="s">
        <v>23</v>
      </c>
      <c r="C45" s="64" t="s">
        <v>209</v>
      </c>
      <c r="D45" s="55" t="s">
        <v>19</v>
      </c>
      <c r="E45" s="88">
        <v>45393</v>
      </c>
      <c r="F45" s="101">
        <v>0.25555555555555548</v>
      </c>
      <c r="G45" s="101">
        <v>0.27430555555555558</v>
      </c>
      <c r="H45" s="101">
        <f t="shared" si="1"/>
        <v>1.87500000000001E-2</v>
      </c>
    </row>
    <row r="46" spans="1:8" ht="14.4" customHeight="1" x14ac:dyDescent="0.3">
      <c r="A46" s="64">
        <v>4</v>
      </c>
      <c r="B46" s="75" t="s">
        <v>23</v>
      </c>
      <c r="C46" s="64" t="s">
        <v>209</v>
      </c>
      <c r="D46" s="55" t="s">
        <v>19</v>
      </c>
      <c r="E46" s="88">
        <v>45393</v>
      </c>
      <c r="F46" s="101">
        <v>0.4</v>
      </c>
      <c r="G46" s="101">
        <v>0.43194444444444452</v>
      </c>
      <c r="H46" s="101">
        <f t="shared" si="1"/>
        <v>3.1944444444444497E-2</v>
      </c>
    </row>
    <row r="47" spans="1:8" ht="14.4" customHeight="1" x14ac:dyDescent="0.3">
      <c r="A47" s="64">
        <v>4</v>
      </c>
      <c r="B47" s="75" t="s">
        <v>23</v>
      </c>
      <c r="C47" s="64" t="s">
        <v>209</v>
      </c>
      <c r="D47" s="55" t="s">
        <v>19</v>
      </c>
      <c r="E47" s="88">
        <v>45393</v>
      </c>
      <c r="F47" s="101">
        <v>0.51041666666666663</v>
      </c>
      <c r="G47" s="101">
        <v>0.53472222222222221</v>
      </c>
      <c r="H47" s="101">
        <f t="shared" si="1"/>
        <v>2.430555555555558E-2</v>
      </c>
    </row>
    <row r="48" spans="1:8" ht="14.4" customHeight="1" x14ac:dyDescent="0.3">
      <c r="A48" s="64">
        <v>4</v>
      </c>
      <c r="B48" s="75" t="s">
        <v>23</v>
      </c>
      <c r="C48" s="64" t="s">
        <v>209</v>
      </c>
      <c r="D48" s="55" t="s">
        <v>19</v>
      </c>
      <c r="E48" s="88">
        <v>45402</v>
      </c>
      <c r="F48" s="101">
        <v>0.35902777777777778</v>
      </c>
      <c r="G48" s="101">
        <v>0.36944444444444452</v>
      </c>
      <c r="H48" s="101">
        <f t="shared" si="1"/>
        <v>1.0416666666666741E-2</v>
      </c>
    </row>
    <row r="49" spans="1:8" ht="14.4" customHeight="1" x14ac:dyDescent="0.3">
      <c r="A49" s="64">
        <v>4</v>
      </c>
      <c r="B49" s="75" t="s">
        <v>23</v>
      </c>
      <c r="C49" s="65" t="s">
        <v>209</v>
      </c>
      <c r="D49" s="61" t="s">
        <v>19</v>
      </c>
      <c r="E49" s="89">
        <v>45407</v>
      </c>
      <c r="F49" s="102">
        <v>0.34027777777777779</v>
      </c>
      <c r="G49" s="102">
        <v>0.36944444444444452</v>
      </c>
      <c r="H49" s="102">
        <f t="shared" si="1"/>
        <v>2.916666666666673E-2</v>
      </c>
    </row>
    <row r="50" spans="1:8" ht="14.4" customHeight="1" x14ac:dyDescent="0.3">
      <c r="A50" s="57">
        <v>5</v>
      </c>
      <c r="B50" s="73" t="s">
        <v>25</v>
      </c>
      <c r="C50" s="123" t="s">
        <v>27</v>
      </c>
      <c r="D50" s="125" t="s">
        <v>28</v>
      </c>
      <c r="E50" s="92">
        <v>45371</v>
      </c>
      <c r="F50" s="103">
        <v>0.31874999999999998</v>
      </c>
      <c r="G50" s="104">
        <v>0.39583333333333331</v>
      </c>
      <c r="H50" s="104">
        <f t="shared" si="1"/>
        <v>7.7083333333333337E-2</v>
      </c>
    </row>
    <row r="51" spans="1:8" ht="14.4" customHeight="1" x14ac:dyDescent="0.3">
      <c r="A51" s="57">
        <v>5</v>
      </c>
      <c r="B51" s="73" t="s">
        <v>25</v>
      </c>
      <c r="C51" s="57" t="s">
        <v>27</v>
      </c>
      <c r="D51" s="58" t="s">
        <v>28</v>
      </c>
      <c r="E51" s="92">
        <v>45377</v>
      </c>
      <c r="F51" s="103">
        <v>0.60624999999999996</v>
      </c>
      <c r="G51" s="104">
        <v>0.61597222222222225</v>
      </c>
      <c r="H51" s="104">
        <f t="shared" si="1"/>
        <v>9.7222222222222987E-3</v>
      </c>
    </row>
    <row r="52" spans="1:8" ht="14.4" customHeight="1" x14ac:dyDescent="0.3">
      <c r="A52" s="57">
        <v>5</v>
      </c>
      <c r="B52" s="73" t="s">
        <v>25</v>
      </c>
      <c r="C52" s="57" t="s">
        <v>27</v>
      </c>
      <c r="D52" s="58" t="s">
        <v>28</v>
      </c>
      <c r="E52" s="92">
        <v>45385</v>
      </c>
      <c r="F52" s="103">
        <v>0.25555555555555548</v>
      </c>
      <c r="G52" s="104">
        <v>0.31666666666666671</v>
      </c>
      <c r="H52" s="104">
        <f t="shared" si="1"/>
        <v>6.1111111111111227E-2</v>
      </c>
    </row>
    <row r="53" spans="1:8" ht="14.4" customHeight="1" x14ac:dyDescent="0.3">
      <c r="A53" s="57">
        <v>5</v>
      </c>
      <c r="B53" s="73" t="s">
        <v>25</v>
      </c>
      <c r="C53" s="57" t="s">
        <v>27</v>
      </c>
      <c r="D53" s="58" t="s">
        <v>28</v>
      </c>
      <c r="E53" s="92">
        <v>45393</v>
      </c>
      <c r="F53" s="103">
        <v>0.95486111111111116</v>
      </c>
      <c r="G53" s="104">
        <v>0.98333333333333328</v>
      </c>
      <c r="H53" s="104">
        <f t="shared" si="1"/>
        <v>2.8472222222222121E-2</v>
      </c>
    </row>
    <row r="54" spans="1:8" ht="14.4" customHeight="1" x14ac:dyDescent="0.3">
      <c r="A54" s="57">
        <v>5</v>
      </c>
      <c r="B54" s="73" t="s">
        <v>25</v>
      </c>
      <c r="C54" s="57" t="s">
        <v>27</v>
      </c>
      <c r="D54" s="58" t="s">
        <v>28</v>
      </c>
      <c r="E54" s="92">
        <v>45395</v>
      </c>
      <c r="F54" s="103">
        <v>0.68125000000000002</v>
      </c>
      <c r="G54" s="104">
        <v>0.69097222222222221</v>
      </c>
      <c r="H54" s="104">
        <f t="shared" si="1"/>
        <v>9.7222222222221877E-3</v>
      </c>
    </row>
    <row r="55" spans="1:8" ht="14.4" customHeight="1" x14ac:dyDescent="0.3">
      <c r="A55" s="57">
        <v>5</v>
      </c>
      <c r="B55" s="73" t="s">
        <v>25</v>
      </c>
      <c r="C55" s="57" t="s">
        <v>27</v>
      </c>
      <c r="D55" s="58" t="s">
        <v>28</v>
      </c>
      <c r="E55" s="92">
        <v>45407</v>
      </c>
      <c r="F55" s="103">
        <v>0.27361111111111108</v>
      </c>
      <c r="G55" s="104">
        <v>0.3034722222222222</v>
      </c>
      <c r="H55" s="104">
        <f t="shared" si="1"/>
        <v>2.9861111111111116E-2</v>
      </c>
    </row>
    <row r="56" spans="1:8" ht="14.4" customHeight="1" x14ac:dyDescent="0.3">
      <c r="A56" s="81">
        <v>5</v>
      </c>
      <c r="B56" s="82" t="s">
        <v>25</v>
      </c>
      <c r="C56" s="81" t="s">
        <v>27</v>
      </c>
      <c r="D56" s="83" t="s">
        <v>28</v>
      </c>
      <c r="E56" s="91">
        <v>45407</v>
      </c>
      <c r="F56" s="105">
        <v>0.45069444444444451</v>
      </c>
      <c r="G56" s="106">
        <v>0.52013888888888893</v>
      </c>
      <c r="H56" s="106">
        <f t="shared" si="1"/>
        <v>6.944444444444442E-2</v>
      </c>
    </row>
    <row r="57" spans="1:8" ht="14.4" customHeight="1" x14ac:dyDescent="0.3">
      <c r="A57" s="98">
        <v>6</v>
      </c>
      <c r="B57" s="99" t="s">
        <v>25</v>
      </c>
      <c r="C57" s="98" t="s">
        <v>32</v>
      </c>
      <c r="D57" s="100" t="s">
        <v>33</v>
      </c>
      <c r="E57" s="88">
        <v>45350</v>
      </c>
      <c r="F57" s="101">
        <v>0.46805555555555561</v>
      </c>
      <c r="G57" s="101">
        <v>0.54305555555555551</v>
      </c>
      <c r="H57" s="101">
        <f t="shared" si="1"/>
        <v>7.49999999999999E-2</v>
      </c>
    </row>
    <row r="58" spans="1:8" ht="14.4" customHeight="1" x14ac:dyDescent="0.3">
      <c r="A58" s="54">
        <v>6</v>
      </c>
      <c r="B58" s="55" t="s">
        <v>25</v>
      </c>
      <c r="C58" s="54" t="s">
        <v>32</v>
      </c>
      <c r="D58" s="56" t="s">
        <v>33</v>
      </c>
      <c r="E58" s="88">
        <v>45359</v>
      </c>
      <c r="F58" s="101">
        <v>0.54027777777777775</v>
      </c>
      <c r="G58" s="101">
        <v>0.5541666666666667</v>
      </c>
      <c r="H58" s="101">
        <f t="shared" si="1"/>
        <v>1.3888888888888951E-2</v>
      </c>
    </row>
    <row r="59" spans="1:8" ht="14.4" customHeight="1" x14ac:dyDescent="0.3">
      <c r="A59" s="54">
        <v>6</v>
      </c>
      <c r="B59" s="55" t="s">
        <v>25</v>
      </c>
      <c r="C59" s="54" t="s">
        <v>32</v>
      </c>
      <c r="D59" s="56" t="s">
        <v>33</v>
      </c>
      <c r="E59" s="88">
        <v>45360</v>
      </c>
      <c r="F59" s="101">
        <v>0.26319444444444451</v>
      </c>
      <c r="G59" s="101">
        <v>0.27569444444444452</v>
      </c>
      <c r="H59" s="101">
        <f t="shared" si="1"/>
        <v>1.2500000000000011E-2</v>
      </c>
    </row>
    <row r="60" spans="1:8" ht="14.4" customHeight="1" x14ac:dyDescent="0.3">
      <c r="A60" s="54">
        <v>6</v>
      </c>
      <c r="B60" s="55" t="s">
        <v>25</v>
      </c>
      <c r="C60" s="54" t="s">
        <v>32</v>
      </c>
      <c r="D60" s="56" t="s">
        <v>33</v>
      </c>
      <c r="E60" s="88">
        <v>45377</v>
      </c>
      <c r="F60" s="101">
        <v>0.64652777777777781</v>
      </c>
      <c r="G60" s="101">
        <v>0.70625000000000004</v>
      </c>
      <c r="H60" s="101">
        <f t="shared" si="1"/>
        <v>5.9722222222222232E-2</v>
      </c>
    </row>
    <row r="61" spans="1:8" ht="14.4" customHeight="1" x14ac:dyDescent="0.3">
      <c r="A61" s="54">
        <v>6</v>
      </c>
      <c r="B61" s="55" t="s">
        <v>25</v>
      </c>
      <c r="C61" s="54" t="s">
        <v>32</v>
      </c>
      <c r="D61" s="56" t="s">
        <v>33</v>
      </c>
      <c r="E61" s="88">
        <v>45378</v>
      </c>
      <c r="F61" s="101">
        <v>0.31041666666666667</v>
      </c>
      <c r="G61" s="101">
        <v>0.36736111111111108</v>
      </c>
      <c r="H61" s="101">
        <f t="shared" si="1"/>
        <v>5.6944444444444409E-2</v>
      </c>
    </row>
    <row r="62" spans="1:8" ht="14.4" customHeight="1" x14ac:dyDescent="0.3">
      <c r="A62" s="54">
        <v>6</v>
      </c>
      <c r="B62" s="55" t="s">
        <v>25</v>
      </c>
      <c r="C62" s="54" t="s">
        <v>32</v>
      </c>
      <c r="D62" s="56" t="s">
        <v>33</v>
      </c>
      <c r="E62" s="88">
        <v>45379</v>
      </c>
      <c r="F62" s="101">
        <v>0.47361111111111109</v>
      </c>
      <c r="G62" s="101">
        <v>0.53888888888888886</v>
      </c>
      <c r="H62" s="101">
        <f t="shared" si="1"/>
        <v>6.5277777777777768E-2</v>
      </c>
    </row>
    <row r="63" spans="1:8" ht="14.4" customHeight="1" x14ac:dyDescent="0.3">
      <c r="A63" s="54">
        <v>6</v>
      </c>
      <c r="B63" s="55" t="s">
        <v>25</v>
      </c>
      <c r="C63" s="54" t="s">
        <v>32</v>
      </c>
      <c r="D63" s="56" t="s">
        <v>33</v>
      </c>
      <c r="E63" s="88">
        <v>45383</v>
      </c>
      <c r="F63" s="101">
        <v>0.25972222222222219</v>
      </c>
      <c r="G63" s="101">
        <v>0.27500000000000002</v>
      </c>
      <c r="H63" s="101">
        <f t="shared" si="1"/>
        <v>1.5277777777777835E-2</v>
      </c>
    </row>
    <row r="64" spans="1:8" ht="14.4" customHeight="1" x14ac:dyDescent="0.3">
      <c r="A64" s="54">
        <v>6</v>
      </c>
      <c r="B64" s="55" t="s">
        <v>25</v>
      </c>
      <c r="C64" s="54" t="s">
        <v>32</v>
      </c>
      <c r="D64" s="56" t="s">
        <v>33</v>
      </c>
      <c r="E64" s="88">
        <v>45383</v>
      </c>
      <c r="F64" s="101">
        <v>0.28749999999999998</v>
      </c>
      <c r="G64" s="101">
        <v>0.3034722222222222</v>
      </c>
      <c r="H64" s="101">
        <f t="shared" si="1"/>
        <v>1.5972222222222221E-2</v>
      </c>
    </row>
    <row r="65" spans="1:8" ht="14.4" customHeight="1" x14ac:dyDescent="0.3">
      <c r="A65" s="54">
        <v>6</v>
      </c>
      <c r="B65" s="55" t="s">
        <v>25</v>
      </c>
      <c r="C65" s="54" t="s">
        <v>32</v>
      </c>
      <c r="D65" s="56" t="s">
        <v>33</v>
      </c>
      <c r="E65" s="88">
        <v>45383</v>
      </c>
      <c r="F65" s="101">
        <v>0.32013888888888892</v>
      </c>
      <c r="G65" s="101">
        <v>0.39166666666666672</v>
      </c>
      <c r="H65" s="101">
        <f t="shared" si="1"/>
        <v>7.1527777777777801E-2</v>
      </c>
    </row>
    <row r="66" spans="1:8" ht="14.4" customHeight="1" x14ac:dyDescent="0.3">
      <c r="A66" s="54">
        <v>6</v>
      </c>
      <c r="B66" s="55" t="s">
        <v>25</v>
      </c>
      <c r="C66" s="54" t="s">
        <v>32</v>
      </c>
      <c r="D66" s="56" t="s">
        <v>33</v>
      </c>
      <c r="E66" s="88">
        <v>45384</v>
      </c>
      <c r="F66" s="101">
        <v>0.42083333333333328</v>
      </c>
      <c r="G66" s="101">
        <v>0.4284722222222222</v>
      </c>
      <c r="H66" s="101">
        <f t="shared" si="1"/>
        <v>7.6388888888889173E-3</v>
      </c>
    </row>
    <row r="67" spans="1:8" ht="14.4" customHeight="1" x14ac:dyDescent="0.3">
      <c r="A67" s="54">
        <v>6</v>
      </c>
      <c r="B67" s="55" t="s">
        <v>25</v>
      </c>
      <c r="C67" s="54" t="s">
        <v>32</v>
      </c>
      <c r="D67" s="56" t="s">
        <v>33</v>
      </c>
      <c r="E67" s="88">
        <v>45387</v>
      </c>
      <c r="F67" s="101">
        <v>0.42986111111111108</v>
      </c>
      <c r="G67" s="101">
        <v>0.44305555555555548</v>
      </c>
      <c r="H67" s="101">
        <f t="shared" si="1"/>
        <v>1.3194444444444398E-2</v>
      </c>
    </row>
    <row r="68" spans="1:8" ht="14.4" customHeight="1" x14ac:dyDescent="0.3">
      <c r="A68" s="54">
        <v>6</v>
      </c>
      <c r="B68" s="55" t="s">
        <v>25</v>
      </c>
      <c r="C68" s="54" t="s">
        <v>32</v>
      </c>
      <c r="D68" s="56" t="s">
        <v>33</v>
      </c>
      <c r="E68" s="88">
        <v>45390</v>
      </c>
      <c r="F68" s="101">
        <v>0.26041666666666669</v>
      </c>
      <c r="G68" s="101">
        <v>0.30625000000000002</v>
      </c>
      <c r="H68" s="101">
        <f t="shared" si="1"/>
        <v>4.5833333333333337E-2</v>
      </c>
    </row>
    <row r="69" spans="1:8" ht="14.4" customHeight="1" x14ac:dyDescent="0.3">
      <c r="A69" s="54">
        <v>6</v>
      </c>
      <c r="B69" s="55" t="s">
        <v>25</v>
      </c>
      <c r="C69" s="54" t="s">
        <v>32</v>
      </c>
      <c r="D69" s="56" t="s">
        <v>33</v>
      </c>
      <c r="E69" s="88">
        <v>45395</v>
      </c>
      <c r="F69" s="101">
        <v>0.1368055555555556</v>
      </c>
      <c r="G69" s="101">
        <v>0.17499999999999999</v>
      </c>
      <c r="H69" s="101">
        <f t="shared" si="1"/>
        <v>3.8194444444444392E-2</v>
      </c>
    </row>
    <row r="70" spans="1:8" ht="14.4" customHeight="1" x14ac:dyDescent="0.3">
      <c r="A70" s="54">
        <v>6</v>
      </c>
      <c r="B70" s="55" t="s">
        <v>25</v>
      </c>
      <c r="C70" s="54" t="s">
        <v>32</v>
      </c>
      <c r="D70" s="56" t="s">
        <v>33</v>
      </c>
      <c r="E70" s="88">
        <v>45395</v>
      </c>
      <c r="F70" s="101">
        <v>0.20416666666666669</v>
      </c>
      <c r="G70" s="101">
        <v>0.29444444444444451</v>
      </c>
      <c r="H70" s="101">
        <f t="shared" si="1"/>
        <v>9.0277777777777818E-2</v>
      </c>
    </row>
    <row r="71" spans="1:8" ht="14.4" customHeight="1" x14ac:dyDescent="0.3">
      <c r="A71" s="54">
        <v>6</v>
      </c>
      <c r="B71" s="55" t="s">
        <v>25</v>
      </c>
      <c r="C71" s="54" t="s">
        <v>32</v>
      </c>
      <c r="D71" s="56" t="s">
        <v>33</v>
      </c>
      <c r="E71" s="88">
        <v>45397</v>
      </c>
      <c r="F71" s="101">
        <v>0.27638888888888891</v>
      </c>
      <c r="G71" s="101">
        <v>0.31874999999999998</v>
      </c>
      <c r="H71" s="101">
        <f t="shared" si="1"/>
        <v>4.2361111111111072E-2</v>
      </c>
    </row>
    <row r="72" spans="1:8" ht="14.4" customHeight="1" x14ac:dyDescent="0.3">
      <c r="A72" s="60">
        <v>6</v>
      </c>
      <c r="B72" s="61" t="s">
        <v>25</v>
      </c>
      <c r="C72" s="60" t="s">
        <v>32</v>
      </c>
      <c r="D72" s="62" t="s">
        <v>33</v>
      </c>
      <c r="E72" s="89">
        <v>45401</v>
      </c>
      <c r="F72" s="102">
        <v>0.26805555555555549</v>
      </c>
      <c r="G72" s="102">
        <v>0.31388888888888888</v>
      </c>
      <c r="H72" s="102">
        <f t="shared" si="1"/>
        <v>4.5833333333333393E-2</v>
      </c>
    </row>
    <row r="73" spans="1:8" ht="14.4" customHeight="1" x14ac:dyDescent="0.3">
      <c r="A73" s="78">
        <v>7</v>
      </c>
      <c r="B73" s="79" t="s">
        <v>25</v>
      </c>
      <c r="C73" s="78" t="s">
        <v>37</v>
      </c>
      <c r="D73" s="80" t="s">
        <v>28</v>
      </c>
      <c r="E73" s="109">
        <v>45341</v>
      </c>
      <c r="F73" s="110">
        <v>0.27777777777777779</v>
      </c>
      <c r="G73" s="110">
        <v>0.31319444444444439</v>
      </c>
      <c r="H73" s="110">
        <f t="shared" si="1"/>
        <v>3.5416666666666596E-2</v>
      </c>
    </row>
    <row r="74" spans="1:8" ht="14.4" customHeight="1" x14ac:dyDescent="0.3">
      <c r="A74" s="57">
        <v>7</v>
      </c>
      <c r="B74" s="73" t="s">
        <v>25</v>
      </c>
      <c r="C74" s="57" t="s">
        <v>37</v>
      </c>
      <c r="D74" s="58" t="s">
        <v>28</v>
      </c>
      <c r="E74" s="92">
        <v>45346</v>
      </c>
      <c r="F74" s="103">
        <v>0.40763888888888888</v>
      </c>
      <c r="G74" s="103">
        <v>0.4236111111111111</v>
      </c>
      <c r="H74" s="103">
        <f t="shared" si="1"/>
        <v>1.5972222222222221E-2</v>
      </c>
    </row>
    <row r="75" spans="1:8" ht="14.4" customHeight="1" x14ac:dyDescent="0.3">
      <c r="A75" s="57">
        <v>7</v>
      </c>
      <c r="B75" s="73" t="s">
        <v>25</v>
      </c>
      <c r="C75" s="57" t="s">
        <v>37</v>
      </c>
      <c r="D75" s="58" t="s">
        <v>28</v>
      </c>
      <c r="E75" s="92">
        <v>45355</v>
      </c>
      <c r="F75" s="103">
        <v>0.43680555555555561</v>
      </c>
      <c r="G75" s="103">
        <v>0.49791666666666667</v>
      </c>
      <c r="H75" s="103">
        <f t="shared" si="1"/>
        <v>6.1111111111111061E-2</v>
      </c>
    </row>
    <row r="76" spans="1:8" ht="14.4" customHeight="1" x14ac:dyDescent="0.3">
      <c r="A76" s="57">
        <v>7</v>
      </c>
      <c r="B76" s="73" t="s">
        <v>25</v>
      </c>
      <c r="C76" s="57" t="s">
        <v>37</v>
      </c>
      <c r="D76" s="58" t="s">
        <v>28</v>
      </c>
      <c r="E76" s="92">
        <v>45357</v>
      </c>
      <c r="F76" s="103">
        <v>0.28402777777777782</v>
      </c>
      <c r="G76" s="103">
        <v>0.3</v>
      </c>
      <c r="H76" s="103">
        <f t="shared" si="1"/>
        <v>1.5972222222222165E-2</v>
      </c>
    </row>
    <row r="77" spans="1:8" ht="14.4" customHeight="1" x14ac:dyDescent="0.3">
      <c r="A77" s="57">
        <v>7</v>
      </c>
      <c r="B77" s="73" t="s">
        <v>25</v>
      </c>
      <c r="C77" s="57" t="s">
        <v>37</v>
      </c>
      <c r="D77" s="58" t="s">
        <v>28</v>
      </c>
      <c r="E77" s="92">
        <v>45357</v>
      </c>
      <c r="F77" s="103">
        <v>0.31736111111111109</v>
      </c>
      <c r="G77" s="103">
        <v>0.34652777777777782</v>
      </c>
      <c r="H77" s="103">
        <f t="shared" si="1"/>
        <v>2.916666666666673E-2</v>
      </c>
    </row>
    <row r="78" spans="1:8" ht="14.4" customHeight="1" x14ac:dyDescent="0.3">
      <c r="A78" s="57">
        <v>7</v>
      </c>
      <c r="B78" s="73" t="s">
        <v>25</v>
      </c>
      <c r="C78" s="57" t="s">
        <v>37</v>
      </c>
      <c r="D78" s="58" t="s">
        <v>28</v>
      </c>
      <c r="E78" s="92">
        <v>45371</v>
      </c>
      <c r="F78" s="103">
        <v>0.1229166666666667</v>
      </c>
      <c r="G78" s="103">
        <v>0.2388888888888889</v>
      </c>
      <c r="H78" s="103">
        <f t="shared" si="1"/>
        <v>0.1159722222222222</v>
      </c>
    </row>
    <row r="79" spans="1:8" ht="14.4" customHeight="1" x14ac:dyDescent="0.3">
      <c r="A79" s="57">
        <v>7</v>
      </c>
      <c r="B79" s="73" t="s">
        <v>25</v>
      </c>
      <c r="C79" s="57" t="s">
        <v>37</v>
      </c>
      <c r="D79" s="58" t="s">
        <v>28</v>
      </c>
      <c r="E79" s="92">
        <v>45374</v>
      </c>
      <c r="F79" s="103">
        <v>0.62708333333333333</v>
      </c>
      <c r="G79" s="103">
        <v>0.65069444444444446</v>
      </c>
      <c r="H79" s="103">
        <f t="shared" si="1"/>
        <v>2.3611111111111138E-2</v>
      </c>
    </row>
    <row r="80" spans="1:8" ht="14.4" customHeight="1" x14ac:dyDescent="0.3">
      <c r="A80" s="57">
        <v>7</v>
      </c>
      <c r="B80" s="73" t="s">
        <v>25</v>
      </c>
      <c r="C80" s="57" t="s">
        <v>37</v>
      </c>
      <c r="D80" s="58" t="s">
        <v>28</v>
      </c>
      <c r="E80" s="92">
        <v>45383</v>
      </c>
      <c r="F80" s="103">
        <v>0.28749999999999998</v>
      </c>
      <c r="G80" s="103">
        <v>0.3034722222222222</v>
      </c>
      <c r="H80" s="103">
        <f t="shared" si="1"/>
        <v>1.5972222222222221E-2</v>
      </c>
    </row>
    <row r="81" spans="1:8" ht="14.4" customHeight="1" x14ac:dyDescent="0.3">
      <c r="A81" s="57">
        <v>7</v>
      </c>
      <c r="B81" s="73" t="s">
        <v>25</v>
      </c>
      <c r="C81" s="57" t="s">
        <v>37</v>
      </c>
      <c r="D81" s="58" t="s">
        <v>28</v>
      </c>
      <c r="E81" s="92">
        <v>45385</v>
      </c>
      <c r="F81" s="103">
        <v>0.44374999999999998</v>
      </c>
      <c r="G81" s="103">
        <v>0.56597222222222221</v>
      </c>
      <c r="H81" s="103">
        <f t="shared" si="1"/>
        <v>0.12222222222222223</v>
      </c>
    </row>
    <row r="82" spans="1:8" ht="14.4" customHeight="1" x14ac:dyDescent="0.3">
      <c r="A82" s="57">
        <v>7</v>
      </c>
      <c r="B82" s="73" t="s">
        <v>25</v>
      </c>
      <c r="C82" s="57" t="s">
        <v>37</v>
      </c>
      <c r="D82" s="58" t="s">
        <v>28</v>
      </c>
      <c r="E82" s="92">
        <v>45386</v>
      </c>
      <c r="F82" s="103">
        <v>0.30972222222222218</v>
      </c>
      <c r="G82" s="103">
        <v>0.35138888888888892</v>
      </c>
      <c r="H82" s="103">
        <f t="shared" si="1"/>
        <v>4.1666666666666741E-2</v>
      </c>
    </row>
    <row r="83" spans="1:8" ht="14.4" customHeight="1" x14ac:dyDescent="0.3">
      <c r="A83" s="57">
        <v>7</v>
      </c>
      <c r="B83" s="73" t="s">
        <v>25</v>
      </c>
      <c r="C83" s="57" t="s">
        <v>37</v>
      </c>
      <c r="D83" s="58" t="s">
        <v>28</v>
      </c>
      <c r="E83" s="92">
        <v>45388</v>
      </c>
      <c r="F83" s="103">
        <v>0.93472222222222223</v>
      </c>
      <c r="G83" s="103">
        <v>0.9458333333333333</v>
      </c>
      <c r="H83" s="103">
        <f t="shared" si="1"/>
        <v>1.1111111111111072E-2</v>
      </c>
    </row>
    <row r="84" spans="1:8" ht="14.4" customHeight="1" x14ac:dyDescent="0.3">
      <c r="A84" s="57">
        <v>7</v>
      </c>
      <c r="B84" s="73" t="s">
        <v>25</v>
      </c>
      <c r="C84" s="57" t="s">
        <v>37</v>
      </c>
      <c r="D84" s="58" t="s">
        <v>28</v>
      </c>
      <c r="E84" s="92">
        <v>45395</v>
      </c>
      <c r="F84" s="103">
        <v>0.4597222222222222</v>
      </c>
      <c r="G84" s="103">
        <v>0.48055555555555562</v>
      </c>
      <c r="H84" s="103">
        <f t="shared" si="1"/>
        <v>2.0833333333333426E-2</v>
      </c>
    </row>
    <row r="85" spans="1:8" ht="14.4" customHeight="1" x14ac:dyDescent="0.3">
      <c r="A85" s="57">
        <v>7</v>
      </c>
      <c r="B85" s="73" t="s">
        <v>25</v>
      </c>
      <c r="C85" s="57" t="s">
        <v>37</v>
      </c>
      <c r="D85" s="58" t="s">
        <v>28</v>
      </c>
      <c r="E85" s="92">
        <v>45397</v>
      </c>
      <c r="F85" s="103">
        <v>0.57152777777777775</v>
      </c>
      <c r="G85" s="103">
        <v>0.59791666666666665</v>
      </c>
      <c r="H85" s="103">
        <f t="shared" si="1"/>
        <v>2.6388888888888906E-2</v>
      </c>
    </row>
    <row r="86" spans="1:8" ht="14.4" customHeight="1" x14ac:dyDescent="0.3">
      <c r="A86" s="57">
        <v>7</v>
      </c>
      <c r="B86" s="73" t="s">
        <v>25</v>
      </c>
      <c r="C86" s="57" t="s">
        <v>37</v>
      </c>
      <c r="D86" s="58" t="s">
        <v>28</v>
      </c>
      <c r="E86" s="92">
        <v>45397</v>
      </c>
      <c r="F86" s="103">
        <v>0.96250000000000002</v>
      </c>
      <c r="G86" s="103">
        <v>0.9770833333333333</v>
      </c>
      <c r="H86" s="103">
        <f t="shared" si="1"/>
        <v>1.4583333333333282E-2</v>
      </c>
    </row>
    <row r="87" spans="1:8" ht="14.4" customHeight="1" x14ac:dyDescent="0.3">
      <c r="A87" s="57">
        <v>7</v>
      </c>
      <c r="B87" s="73" t="s">
        <v>25</v>
      </c>
      <c r="C87" s="57" t="s">
        <v>37</v>
      </c>
      <c r="D87" s="58" t="s">
        <v>28</v>
      </c>
      <c r="E87" s="92">
        <v>45398</v>
      </c>
      <c r="F87" s="103">
        <v>0.27916666666666667</v>
      </c>
      <c r="G87" s="103">
        <v>0.29652777777777778</v>
      </c>
      <c r="H87" s="103">
        <f t="shared" si="1"/>
        <v>1.7361111111111105E-2</v>
      </c>
    </row>
    <row r="88" spans="1:8" ht="14.4" customHeight="1" x14ac:dyDescent="0.3">
      <c r="A88" s="57">
        <v>7</v>
      </c>
      <c r="B88" s="73" t="s">
        <v>25</v>
      </c>
      <c r="C88" s="57" t="s">
        <v>37</v>
      </c>
      <c r="D88" s="58" t="s">
        <v>28</v>
      </c>
      <c r="E88" s="92">
        <v>45405</v>
      </c>
      <c r="F88" s="103">
        <v>0.59444444444444444</v>
      </c>
      <c r="G88" s="103">
        <v>0.59861111111111109</v>
      </c>
      <c r="H88" s="103">
        <f t="shared" si="1"/>
        <v>4.1666666666666519E-3</v>
      </c>
    </row>
    <row r="89" spans="1:8" ht="14.4" customHeight="1" x14ac:dyDescent="0.3">
      <c r="A89" s="57">
        <v>7</v>
      </c>
      <c r="B89" s="73" t="s">
        <v>25</v>
      </c>
      <c r="C89" s="57" t="s">
        <v>37</v>
      </c>
      <c r="D89" s="58" t="s">
        <v>28</v>
      </c>
      <c r="E89" s="92">
        <v>45409</v>
      </c>
      <c r="F89" s="103">
        <v>0.47013888888888888</v>
      </c>
      <c r="G89" s="103">
        <v>0.54513888888888884</v>
      </c>
      <c r="H89" s="103">
        <f t="shared" ref="H89:H152" si="2">G89-F89</f>
        <v>7.4999999999999956E-2</v>
      </c>
    </row>
    <row r="90" spans="1:8" ht="14.4" customHeight="1" x14ac:dyDescent="0.3">
      <c r="A90" s="112">
        <v>7</v>
      </c>
      <c r="B90" s="113" t="s">
        <v>25</v>
      </c>
      <c r="C90" s="112" t="s">
        <v>37</v>
      </c>
      <c r="D90" s="114" t="s">
        <v>28</v>
      </c>
      <c r="E90" s="115">
        <v>45409</v>
      </c>
      <c r="F90" s="116">
        <v>0.82916666666666672</v>
      </c>
      <c r="G90" s="116">
        <v>0.84583333333333333</v>
      </c>
      <c r="H90" s="116">
        <f t="shared" si="2"/>
        <v>1.6666666666666607E-2</v>
      </c>
    </row>
    <row r="91" spans="1:8" ht="14.4" customHeight="1" x14ac:dyDescent="0.3">
      <c r="A91" s="98">
        <v>8</v>
      </c>
      <c r="B91" s="99" t="s">
        <v>25</v>
      </c>
      <c r="C91" s="117" t="s">
        <v>41</v>
      </c>
      <c r="D91" s="100" t="s">
        <v>28</v>
      </c>
      <c r="E91" s="118">
        <v>45348</v>
      </c>
      <c r="F91" s="119">
        <v>0.29930555555555549</v>
      </c>
      <c r="G91" s="119">
        <v>0.32916666666666672</v>
      </c>
      <c r="H91" s="119">
        <f t="shared" si="2"/>
        <v>2.9861111111111227E-2</v>
      </c>
    </row>
    <row r="92" spans="1:8" ht="14.4" customHeight="1" x14ac:dyDescent="0.3">
      <c r="A92" s="54">
        <v>8</v>
      </c>
      <c r="B92" s="55" t="s">
        <v>25</v>
      </c>
      <c r="C92" s="107" t="s">
        <v>41</v>
      </c>
      <c r="D92" s="56" t="s">
        <v>28</v>
      </c>
      <c r="E92" s="88">
        <v>45348</v>
      </c>
      <c r="F92" s="101">
        <v>0.33888888888888891</v>
      </c>
      <c r="G92" s="101">
        <v>0.34444444444444439</v>
      </c>
      <c r="H92" s="101">
        <f t="shared" si="2"/>
        <v>5.5555555555554803E-3</v>
      </c>
    </row>
    <row r="93" spans="1:8" ht="14.4" customHeight="1" x14ac:dyDescent="0.3">
      <c r="A93" s="54">
        <v>8</v>
      </c>
      <c r="B93" s="55" t="s">
        <v>25</v>
      </c>
      <c r="C93" s="107" t="s">
        <v>41</v>
      </c>
      <c r="D93" s="56" t="s">
        <v>28</v>
      </c>
      <c r="E93" s="88">
        <v>45353</v>
      </c>
      <c r="F93" s="101">
        <v>0.64652777777777781</v>
      </c>
      <c r="G93" s="101">
        <v>0.66388888888888886</v>
      </c>
      <c r="H93" s="101">
        <f t="shared" si="2"/>
        <v>1.7361111111111049E-2</v>
      </c>
    </row>
    <row r="94" spans="1:8" ht="14.4" customHeight="1" x14ac:dyDescent="0.3">
      <c r="A94" s="54">
        <v>8</v>
      </c>
      <c r="B94" s="55" t="s">
        <v>25</v>
      </c>
      <c r="C94" s="107" t="s">
        <v>41</v>
      </c>
      <c r="D94" s="56" t="s">
        <v>28</v>
      </c>
      <c r="E94" s="88">
        <v>45353</v>
      </c>
      <c r="F94" s="101">
        <v>0.69861111111111107</v>
      </c>
      <c r="G94" s="101">
        <v>0.72013888888888888</v>
      </c>
      <c r="H94" s="101">
        <f t="shared" si="2"/>
        <v>2.1527777777777812E-2</v>
      </c>
    </row>
    <row r="95" spans="1:8" ht="14.4" customHeight="1" x14ac:dyDescent="0.3">
      <c r="A95" s="54">
        <v>8</v>
      </c>
      <c r="B95" s="55" t="s">
        <v>25</v>
      </c>
      <c r="C95" s="107" t="s">
        <v>41</v>
      </c>
      <c r="D95" s="56" t="s">
        <v>28</v>
      </c>
      <c r="E95" s="88">
        <v>45357</v>
      </c>
      <c r="F95" s="101">
        <v>0.81944444444444442</v>
      </c>
      <c r="G95" s="101">
        <v>0.82222222222222219</v>
      </c>
      <c r="H95" s="101">
        <f t="shared" si="2"/>
        <v>2.7777777777777679E-3</v>
      </c>
    </row>
    <row r="96" spans="1:8" ht="14.4" customHeight="1" x14ac:dyDescent="0.3">
      <c r="A96" s="54">
        <v>8</v>
      </c>
      <c r="B96" s="55" t="s">
        <v>25</v>
      </c>
      <c r="C96" s="107" t="s">
        <v>41</v>
      </c>
      <c r="D96" s="56" t="s">
        <v>28</v>
      </c>
      <c r="E96" s="88">
        <v>45357</v>
      </c>
      <c r="F96" s="101">
        <v>0.82361111111111107</v>
      </c>
      <c r="G96" s="101">
        <v>0.82916666666666672</v>
      </c>
      <c r="H96" s="101">
        <f t="shared" si="2"/>
        <v>5.5555555555556468E-3</v>
      </c>
    </row>
    <row r="97" spans="1:8" ht="14.4" customHeight="1" x14ac:dyDescent="0.3">
      <c r="A97" s="54">
        <v>8</v>
      </c>
      <c r="B97" s="55" t="s">
        <v>25</v>
      </c>
      <c r="C97" s="107" t="s">
        <v>41</v>
      </c>
      <c r="D97" s="56" t="s">
        <v>28</v>
      </c>
      <c r="E97" s="88">
        <v>45360</v>
      </c>
      <c r="F97" s="101">
        <v>0.52013888888888893</v>
      </c>
      <c r="G97" s="101">
        <v>0.53680555555555554</v>
      </c>
      <c r="H97" s="101">
        <f t="shared" si="2"/>
        <v>1.6666666666666607E-2</v>
      </c>
    </row>
    <row r="98" spans="1:8" ht="14.4" customHeight="1" x14ac:dyDescent="0.3">
      <c r="A98" s="54">
        <v>8</v>
      </c>
      <c r="B98" s="55" t="s">
        <v>25</v>
      </c>
      <c r="C98" s="107" t="s">
        <v>41</v>
      </c>
      <c r="D98" s="56" t="s">
        <v>28</v>
      </c>
      <c r="E98" s="88">
        <v>45369</v>
      </c>
      <c r="F98" s="101">
        <v>0.68958333333333333</v>
      </c>
      <c r="G98" s="101">
        <v>0.70138888888888884</v>
      </c>
      <c r="H98" s="101">
        <f t="shared" si="2"/>
        <v>1.1805555555555514E-2</v>
      </c>
    </row>
    <row r="99" spans="1:8" ht="14.4" customHeight="1" x14ac:dyDescent="0.3">
      <c r="A99" s="54">
        <v>8</v>
      </c>
      <c r="B99" s="55" t="s">
        <v>25</v>
      </c>
      <c r="C99" s="107" t="s">
        <v>41</v>
      </c>
      <c r="D99" s="56" t="s">
        <v>28</v>
      </c>
      <c r="E99" s="88">
        <v>45370</v>
      </c>
      <c r="F99" s="101">
        <v>0.50694444444444442</v>
      </c>
      <c r="G99" s="101">
        <v>0.54236111111111107</v>
      </c>
      <c r="H99" s="101">
        <f t="shared" si="2"/>
        <v>3.5416666666666652E-2</v>
      </c>
    </row>
    <row r="100" spans="1:8" ht="14.4" customHeight="1" x14ac:dyDescent="0.3">
      <c r="A100" s="54">
        <v>8</v>
      </c>
      <c r="B100" s="55" t="s">
        <v>25</v>
      </c>
      <c r="C100" s="107" t="s">
        <v>41</v>
      </c>
      <c r="D100" s="56" t="s">
        <v>28</v>
      </c>
      <c r="E100" s="88">
        <v>45372</v>
      </c>
      <c r="F100" s="101">
        <v>0.32361111111111113</v>
      </c>
      <c r="G100" s="101">
        <v>0.33750000000000002</v>
      </c>
      <c r="H100" s="101">
        <f t="shared" si="2"/>
        <v>1.3888888888888895E-2</v>
      </c>
    </row>
    <row r="101" spans="1:8" ht="14.4" customHeight="1" x14ac:dyDescent="0.3">
      <c r="A101" s="54">
        <v>8</v>
      </c>
      <c r="B101" s="55" t="s">
        <v>25</v>
      </c>
      <c r="C101" s="107" t="s">
        <v>41</v>
      </c>
      <c r="D101" s="56" t="s">
        <v>28</v>
      </c>
      <c r="E101" s="88">
        <v>45374</v>
      </c>
      <c r="F101" s="101">
        <v>0.32569444444444451</v>
      </c>
      <c r="G101" s="101">
        <v>0.33680555555555558</v>
      </c>
      <c r="H101" s="101">
        <f t="shared" si="2"/>
        <v>1.1111111111111072E-2</v>
      </c>
    </row>
    <row r="102" spans="1:8" ht="14.4" customHeight="1" x14ac:dyDescent="0.3">
      <c r="A102" s="54">
        <v>8</v>
      </c>
      <c r="B102" s="55" t="s">
        <v>25</v>
      </c>
      <c r="C102" s="107" t="s">
        <v>41</v>
      </c>
      <c r="D102" s="56" t="s">
        <v>28</v>
      </c>
      <c r="E102" s="88">
        <v>45378</v>
      </c>
      <c r="F102" s="101">
        <v>0.33333333333333331</v>
      </c>
      <c r="G102" s="101">
        <v>0.34652777777777782</v>
      </c>
      <c r="H102" s="101">
        <f t="shared" si="2"/>
        <v>1.3194444444444509E-2</v>
      </c>
    </row>
    <row r="103" spans="1:8" ht="14.4" customHeight="1" x14ac:dyDescent="0.3">
      <c r="A103" s="54">
        <v>8</v>
      </c>
      <c r="B103" s="55" t="s">
        <v>25</v>
      </c>
      <c r="C103" s="107" t="s">
        <v>41</v>
      </c>
      <c r="D103" s="56" t="s">
        <v>28</v>
      </c>
      <c r="E103" s="88">
        <v>45385</v>
      </c>
      <c r="F103" s="101">
        <v>0.32013888888888892</v>
      </c>
      <c r="G103" s="101">
        <v>0.32847222222222222</v>
      </c>
      <c r="H103" s="101">
        <f t="shared" si="2"/>
        <v>8.3333333333333037E-3</v>
      </c>
    </row>
    <row r="104" spans="1:8" ht="14.4" customHeight="1" x14ac:dyDescent="0.3">
      <c r="A104" s="54">
        <v>8</v>
      </c>
      <c r="B104" s="55" t="s">
        <v>25</v>
      </c>
      <c r="C104" s="107" t="s">
        <v>41</v>
      </c>
      <c r="D104" s="56" t="s">
        <v>28</v>
      </c>
      <c r="E104" s="88">
        <v>45385</v>
      </c>
      <c r="F104" s="101">
        <v>0.33541666666666659</v>
      </c>
      <c r="G104" s="101">
        <v>0.34583333333333333</v>
      </c>
      <c r="H104" s="101">
        <f t="shared" si="2"/>
        <v>1.0416666666666741E-2</v>
      </c>
    </row>
    <row r="105" spans="1:8" ht="14.4" customHeight="1" x14ac:dyDescent="0.3">
      <c r="A105" s="54">
        <v>8</v>
      </c>
      <c r="B105" s="55" t="s">
        <v>25</v>
      </c>
      <c r="C105" s="107" t="s">
        <v>41</v>
      </c>
      <c r="D105" s="56" t="s">
        <v>28</v>
      </c>
      <c r="E105" s="88">
        <v>45386</v>
      </c>
      <c r="F105" s="101">
        <v>0.58194444444444449</v>
      </c>
      <c r="G105" s="101">
        <v>0.68402777777777779</v>
      </c>
      <c r="H105" s="101">
        <f t="shared" si="2"/>
        <v>0.1020833333333333</v>
      </c>
    </row>
    <row r="106" spans="1:8" ht="14.4" customHeight="1" x14ac:dyDescent="0.3">
      <c r="A106" s="54">
        <v>8</v>
      </c>
      <c r="B106" s="55" t="s">
        <v>25</v>
      </c>
      <c r="C106" s="107" t="s">
        <v>41</v>
      </c>
      <c r="D106" s="56" t="s">
        <v>28</v>
      </c>
      <c r="E106" s="88">
        <v>45386</v>
      </c>
      <c r="F106" s="101">
        <v>0.92569444444444449</v>
      </c>
      <c r="G106" s="101">
        <v>0.96527777777777779</v>
      </c>
      <c r="H106" s="101">
        <f t="shared" si="2"/>
        <v>3.9583333333333304E-2</v>
      </c>
    </row>
    <row r="107" spans="1:8" ht="14.4" customHeight="1" x14ac:dyDescent="0.3">
      <c r="A107" s="54">
        <v>8</v>
      </c>
      <c r="B107" s="55" t="s">
        <v>25</v>
      </c>
      <c r="C107" s="107" t="s">
        <v>41</v>
      </c>
      <c r="D107" s="56" t="s">
        <v>28</v>
      </c>
      <c r="E107" s="88">
        <v>45387</v>
      </c>
      <c r="F107" s="101">
        <v>0.39305555555555549</v>
      </c>
      <c r="G107" s="101">
        <v>0.41666666666666669</v>
      </c>
      <c r="H107" s="101">
        <f t="shared" si="2"/>
        <v>2.3611111111111194E-2</v>
      </c>
    </row>
    <row r="108" spans="1:8" ht="14.4" customHeight="1" x14ac:dyDescent="0.3">
      <c r="A108" s="54">
        <v>8</v>
      </c>
      <c r="B108" s="55" t="s">
        <v>25</v>
      </c>
      <c r="C108" s="107" t="s">
        <v>41</v>
      </c>
      <c r="D108" s="56" t="s">
        <v>28</v>
      </c>
      <c r="E108" s="88">
        <v>45388</v>
      </c>
      <c r="F108" s="101">
        <v>0.29166666666666669</v>
      </c>
      <c r="G108" s="101">
        <v>0.36944444444444452</v>
      </c>
      <c r="H108" s="101">
        <f t="shared" si="2"/>
        <v>7.7777777777777835E-2</v>
      </c>
    </row>
    <row r="109" spans="1:8" ht="14.4" customHeight="1" x14ac:dyDescent="0.3">
      <c r="A109" s="54">
        <v>8</v>
      </c>
      <c r="B109" s="55" t="s">
        <v>25</v>
      </c>
      <c r="C109" s="107" t="s">
        <v>41</v>
      </c>
      <c r="D109" s="56" t="s">
        <v>28</v>
      </c>
      <c r="E109" s="88">
        <v>45399</v>
      </c>
      <c r="F109" s="101">
        <v>0.33194444444444438</v>
      </c>
      <c r="G109" s="101">
        <v>0.34027777777777779</v>
      </c>
      <c r="H109" s="101">
        <f t="shared" si="2"/>
        <v>8.3333333333334147E-3</v>
      </c>
    </row>
    <row r="110" spans="1:8" ht="14.4" customHeight="1" x14ac:dyDescent="0.3">
      <c r="A110" s="54">
        <v>8</v>
      </c>
      <c r="B110" s="55" t="s">
        <v>25</v>
      </c>
      <c r="C110" s="107" t="s">
        <v>41</v>
      </c>
      <c r="D110" s="56" t="s">
        <v>28</v>
      </c>
      <c r="E110" s="88">
        <v>45402</v>
      </c>
      <c r="F110" s="101">
        <v>0.42569444444444438</v>
      </c>
      <c r="G110" s="101">
        <v>0.43541666666666667</v>
      </c>
      <c r="H110" s="101">
        <f t="shared" si="2"/>
        <v>9.7222222222222987E-3</v>
      </c>
    </row>
    <row r="111" spans="1:8" ht="14.4" customHeight="1" x14ac:dyDescent="0.3">
      <c r="A111" s="54">
        <v>8</v>
      </c>
      <c r="B111" s="55" t="s">
        <v>25</v>
      </c>
      <c r="C111" s="107" t="s">
        <v>41</v>
      </c>
      <c r="D111" s="56" t="s">
        <v>28</v>
      </c>
      <c r="E111" s="88">
        <v>45405</v>
      </c>
      <c r="F111" s="101">
        <v>0.42083333333333328</v>
      </c>
      <c r="G111" s="101">
        <v>0.54374999999999996</v>
      </c>
      <c r="H111" s="101">
        <f t="shared" si="2"/>
        <v>0.12291666666666667</v>
      </c>
    </row>
    <row r="112" spans="1:8" ht="14.4" customHeight="1" x14ac:dyDescent="0.3">
      <c r="A112" s="60">
        <v>8</v>
      </c>
      <c r="B112" s="61" t="s">
        <v>25</v>
      </c>
      <c r="C112" s="111" t="s">
        <v>41</v>
      </c>
      <c r="D112" s="62" t="s">
        <v>28</v>
      </c>
      <c r="E112" s="89">
        <v>45407</v>
      </c>
      <c r="F112" s="102">
        <v>0.36458333333333331</v>
      </c>
      <c r="G112" s="102">
        <v>0.36875000000000002</v>
      </c>
      <c r="H112" s="102">
        <f t="shared" si="2"/>
        <v>4.1666666666667074E-3</v>
      </c>
    </row>
    <row r="113" spans="1:8" ht="14.4" customHeight="1" x14ac:dyDescent="0.3">
      <c r="A113" s="78">
        <v>9</v>
      </c>
      <c r="B113" s="79" t="s">
        <v>25</v>
      </c>
      <c r="C113" s="78" t="s">
        <v>45</v>
      </c>
      <c r="D113" s="80" t="s">
        <v>28</v>
      </c>
      <c r="E113" s="109">
        <v>45344</v>
      </c>
      <c r="F113" s="110">
        <v>0.35833333333333328</v>
      </c>
      <c r="G113" s="110">
        <v>0.42986111111111108</v>
      </c>
      <c r="H113" s="110">
        <f t="shared" si="2"/>
        <v>7.1527777777777801E-2</v>
      </c>
    </row>
    <row r="114" spans="1:8" ht="14.4" customHeight="1" x14ac:dyDescent="0.3">
      <c r="A114" s="57">
        <v>9</v>
      </c>
      <c r="B114" s="73" t="s">
        <v>25</v>
      </c>
      <c r="C114" s="57" t="s">
        <v>45</v>
      </c>
      <c r="D114" s="58" t="s">
        <v>28</v>
      </c>
      <c r="E114" s="92">
        <v>45345</v>
      </c>
      <c r="F114" s="103">
        <v>0.30208333333333331</v>
      </c>
      <c r="G114" s="103">
        <v>0.34375</v>
      </c>
      <c r="H114" s="103">
        <f t="shared" si="2"/>
        <v>4.1666666666666685E-2</v>
      </c>
    </row>
    <row r="115" spans="1:8" ht="14.4" customHeight="1" x14ac:dyDescent="0.3">
      <c r="A115" s="57">
        <v>9</v>
      </c>
      <c r="B115" s="73" t="s">
        <v>25</v>
      </c>
      <c r="C115" s="57" t="s">
        <v>45</v>
      </c>
      <c r="D115" s="58" t="s">
        <v>28</v>
      </c>
      <c r="E115" s="92">
        <v>45346</v>
      </c>
      <c r="F115" s="103">
        <v>0.54513888888888884</v>
      </c>
      <c r="G115" s="103">
        <v>0.58611111111111114</v>
      </c>
      <c r="H115" s="103">
        <f t="shared" si="2"/>
        <v>4.0972222222222299E-2</v>
      </c>
    </row>
    <row r="116" spans="1:8" ht="14.4" customHeight="1" x14ac:dyDescent="0.3">
      <c r="A116" s="57">
        <v>9</v>
      </c>
      <c r="B116" s="73" t="s">
        <v>25</v>
      </c>
      <c r="C116" s="57" t="s">
        <v>45</v>
      </c>
      <c r="D116" s="58" t="s">
        <v>28</v>
      </c>
      <c r="E116" s="92">
        <v>45350</v>
      </c>
      <c r="F116" s="103">
        <v>0.3263888888888889</v>
      </c>
      <c r="G116" s="103">
        <v>0.32916666666666672</v>
      </c>
      <c r="H116" s="103">
        <f t="shared" si="2"/>
        <v>2.7777777777778234E-3</v>
      </c>
    </row>
    <row r="117" spans="1:8" ht="14.4" customHeight="1" x14ac:dyDescent="0.3">
      <c r="A117" s="57">
        <v>9</v>
      </c>
      <c r="B117" s="73" t="s">
        <v>25</v>
      </c>
      <c r="C117" s="57" t="s">
        <v>45</v>
      </c>
      <c r="D117" s="58" t="s">
        <v>28</v>
      </c>
      <c r="E117" s="92">
        <v>45351</v>
      </c>
      <c r="F117" s="103">
        <v>0.36319444444444438</v>
      </c>
      <c r="G117" s="103">
        <v>0.37013888888888891</v>
      </c>
      <c r="H117" s="103">
        <f t="shared" si="2"/>
        <v>6.9444444444445308E-3</v>
      </c>
    </row>
    <row r="118" spans="1:8" ht="14.4" customHeight="1" x14ac:dyDescent="0.3">
      <c r="A118" s="57">
        <v>9</v>
      </c>
      <c r="B118" s="73" t="s">
        <v>25</v>
      </c>
      <c r="C118" s="57" t="s">
        <v>45</v>
      </c>
      <c r="D118" s="58" t="s">
        <v>28</v>
      </c>
      <c r="E118" s="92">
        <v>45353</v>
      </c>
      <c r="F118" s="103">
        <v>0.77638888888888891</v>
      </c>
      <c r="G118" s="103">
        <v>0.79097222222222219</v>
      </c>
      <c r="H118" s="103">
        <f t="shared" si="2"/>
        <v>1.4583333333333282E-2</v>
      </c>
    </row>
    <row r="119" spans="1:8" ht="14.4" customHeight="1" x14ac:dyDescent="0.3">
      <c r="A119" s="57">
        <v>9</v>
      </c>
      <c r="B119" s="73" t="s">
        <v>25</v>
      </c>
      <c r="C119" s="57" t="s">
        <v>45</v>
      </c>
      <c r="D119" s="58" t="s">
        <v>28</v>
      </c>
      <c r="E119" s="92">
        <v>45355</v>
      </c>
      <c r="F119" s="103">
        <v>0.29097222222222219</v>
      </c>
      <c r="G119" s="103">
        <v>0.29722222222222222</v>
      </c>
      <c r="H119" s="103">
        <f t="shared" si="2"/>
        <v>6.2500000000000333E-3</v>
      </c>
    </row>
    <row r="120" spans="1:8" ht="14.4" customHeight="1" x14ac:dyDescent="0.3">
      <c r="A120" s="57">
        <v>9</v>
      </c>
      <c r="B120" s="73" t="s">
        <v>25</v>
      </c>
      <c r="C120" s="57" t="s">
        <v>45</v>
      </c>
      <c r="D120" s="58" t="s">
        <v>28</v>
      </c>
      <c r="E120" s="92">
        <v>45363</v>
      </c>
      <c r="F120" s="103">
        <v>0.4861111111111111</v>
      </c>
      <c r="G120" s="103">
        <v>0.49791666666666667</v>
      </c>
      <c r="H120" s="103">
        <f t="shared" si="2"/>
        <v>1.1805555555555569E-2</v>
      </c>
    </row>
    <row r="121" spans="1:8" ht="14.4" customHeight="1" x14ac:dyDescent="0.3">
      <c r="A121" s="57">
        <v>9</v>
      </c>
      <c r="B121" s="73" t="s">
        <v>25</v>
      </c>
      <c r="C121" s="57" t="s">
        <v>45</v>
      </c>
      <c r="D121" s="58" t="s">
        <v>28</v>
      </c>
      <c r="E121" s="92">
        <v>45363</v>
      </c>
      <c r="F121" s="103">
        <v>0.6069444444444444</v>
      </c>
      <c r="G121" s="103">
        <v>0.61736111111111114</v>
      </c>
      <c r="H121" s="103">
        <f t="shared" si="2"/>
        <v>1.0416666666666741E-2</v>
      </c>
    </row>
    <row r="122" spans="1:8" ht="14.4" customHeight="1" x14ac:dyDescent="0.3">
      <c r="A122" s="57">
        <v>9</v>
      </c>
      <c r="B122" s="73" t="s">
        <v>25</v>
      </c>
      <c r="C122" s="57" t="s">
        <v>45</v>
      </c>
      <c r="D122" s="58" t="s">
        <v>28</v>
      </c>
      <c r="E122" s="92">
        <v>45369</v>
      </c>
      <c r="F122" s="103">
        <v>0.59375</v>
      </c>
      <c r="G122" s="103">
        <v>0.59930555555555554</v>
      </c>
      <c r="H122" s="103">
        <f t="shared" si="2"/>
        <v>5.5555555555555358E-3</v>
      </c>
    </row>
    <row r="123" spans="1:8" ht="14.4" customHeight="1" x14ac:dyDescent="0.3">
      <c r="A123" s="57">
        <v>9</v>
      </c>
      <c r="B123" s="73" t="s">
        <v>25</v>
      </c>
      <c r="C123" s="57" t="s">
        <v>45</v>
      </c>
      <c r="D123" s="58" t="s">
        <v>28</v>
      </c>
      <c r="E123" s="92">
        <v>45371</v>
      </c>
      <c r="F123" s="103">
        <v>0.53402777777777777</v>
      </c>
      <c r="G123" s="103">
        <v>0.60416666666666663</v>
      </c>
      <c r="H123" s="103">
        <f t="shared" si="2"/>
        <v>7.0138888888888862E-2</v>
      </c>
    </row>
    <row r="124" spans="1:8" ht="14.4" customHeight="1" x14ac:dyDescent="0.3">
      <c r="A124" s="57">
        <v>9</v>
      </c>
      <c r="B124" s="73" t="s">
        <v>25</v>
      </c>
      <c r="C124" s="57" t="s">
        <v>45</v>
      </c>
      <c r="D124" s="58" t="s">
        <v>28</v>
      </c>
      <c r="E124" s="92">
        <v>45372</v>
      </c>
      <c r="F124" s="103">
        <v>0.29930555555555549</v>
      </c>
      <c r="G124" s="103">
        <v>0.38541666666666669</v>
      </c>
      <c r="H124" s="103">
        <f t="shared" si="2"/>
        <v>8.6111111111111194E-2</v>
      </c>
    </row>
    <row r="125" spans="1:8" ht="14.4" customHeight="1" x14ac:dyDescent="0.3">
      <c r="A125" s="57">
        <v>9</v>
      </c>
      <c r="B125" s="73" t="s">
        <v>25</v>
      </c>
      <c r="C125" s="57" t="s">
        <v>45</v>
      </c>
      <c r="D125" s="58" t="s">
        <v>28</v>
      </c>
      <c r="E125" s="92">
        <v>45385</v>
      </c>
      <c r="F125" s="103">
        <v>0.58263888888888893</v>
      </c>
      <c r="G125" s="103">
        <v>0.59027777777777779</v>
      </c>
      <c r="H125" s="103">
        <f t="shared" si="2"/>
        <v>7.6388888888888618E-3</v>
      </c>
    </row>
    <row r="126" spans="1:8" ht="14.4" customHeight="1" x14ac:dyDescent="0.3">
      <c r="A126" s="57">
        <v>9</v>
      </c>
      <c r="B126" s="73" t="s">
        <v>25</v>
      </c>
      <c r="C126" s="57" t="s">
        <v>45</v>
      </c>
      <c r="D126" s="58" t="s">
        <v>28</v>
      </c>
      <c r="E126" s="92">
        <v>45387</v>
      </c>
      <c r="F126" s="103">
        <v>0.55069444444444449</v>
      </c>
      <c r="G126" s="103">
        <v>0.57916666666666672</v>
      </c>
      <c r="H126" s="103">
        <f t="shared" si="2"/>
        <v>2.8472222222222232E-2</v>
      </c>
    </row>
    <row r="127" spans="1:8" ht="14.4" customHeight="1" x14ac:dyDescent="0.3">
      <c r="A127" s="57">
        <v>9</v>
      </c>
      <c r="B127" s="73" t="s">
        <v>25</v>
      </c>
      <c r="C127" s="57" t="s">
        <v>45</v>
      </c>
      <c r="D127" s="58" t="s">
        <v>28</v>
      </c>
      <c r="E127" s="92">
        <v>45388</v>
      </c>
      <c r="F127" s="103">
        <v>0.69305555555555554</v>
      </c>
      <c r="G127" s="103">
        <v>0.70763888888888893</v>
      </c>
      <c r="H127" s="103">
        <f t="shared" si="2"/>
        <v>1.4583333333333393E-2</v>
      </c>
    </row>
    <row r="128" spans="1:8" ht="14.4" customHeight="1" x14ac:dyDescent="0.3">
      <c r="A128" s="57">
        <v>9</v>
      </c>
      <c r="B128" s="73" t="s">
        <v>25</v>
      </c>
      <c r="C128" s="57" t="s">
        <v>45</v>
      </c>
      <c r="D128" s="58" t="s">
        <v>28</v>
      </c>
      <c r="E128" s="92">
        <v>45397</v>
      </c>
      <c r="F128" s="103">
        <v>0.66805555555555551</v>
      </c>
      <c r="G128" s="103">
        <v>0.69444444444444442</v>
      </c>
      <c r="H128" s="103">
        <f t="shared" si="2"/>
        <v>2.6388888888888906E-2</v>
      </c>
    </row>
    <row r="129" spans="1:8" ht="14.4" customHeight="1" x14ac:dyDescent="0.3">
      <c r="A129" s="57">
        <v>9</v>
      </c>
      <c r="B129" s="73" t="s">
        <v>25</v>
      </c>
      <c r="C129" s="57" t="s">
        <v>45</v>
      </c>
      <c r="D129" s="58" t="s">
        <v>28</v>
      </c>
      <c r="E129" s="92">
        <v>45401</v>
      </c>
      <c r="F129" s="103">
        <v>0.26805555555555549</v>
      </c>
      <c r="G129" s="103">
        <v>0.33750000000000002</v>
      </c>
      <c r="H129" s="103">
        <f t="shared" si="2"/>
        <v>6.9444444444444531E-2</v>
      </c>
    </row>
    <row r="130" spans="1:8" ht="14.4" customHeight="1" x14ac:dyDescent="0.3">
      <c r="A130" s="81">
        <v>9</v>
      </c>
      <c r="B130" s="82" t="s">
        <v>25</v>
      </c>
      <c r="C130" s="81" t="s">
        <v>45</v>
      </c>
      <c r="D130" s="83" t="s">
        <v>28</v>
      </c>
      <c r="E130" s="91">
        <v>45402</v>
      </c>
      <c r="F130" s="105">
        <v>0.67083333333333328</v>
      </c>
      <c r="G130" s="105">
        <v>0.6791666666666667</v>
      </c>
      <c r="H130" s="105">
        <f t="shared" si="2"/>
        <v>8.3333333333334147E-3</v>
      </c>
    </row>
    <row r="131" spans="1:8" ht="14.4" customHeight="1" x14ac:dyDescent="0.3">
      <c r="A131" s="54">
        <v>10</v>
      </c>
      <c r="B131" s="55" t="s">
        <v>25</v>
      </c>
      <c r="C131" s="54" t="s">
        <v>49</v>
      </c>
      <c r="D131" s="56" t="s">
        <v>28</v>
      </c>
      <c r="E131" s="88">
        <v>45342</v>
      </c>
      <c r="F131" s="101">
        <v>0.61597222222222225</v>
      </c>
      <c r="G131" s="101">
        <v>0.6479166666666667</v>
      </c>
      <c r="H131" s="101">
        <f t="shared" si="2"/>
        <v>3.1944444444444442E-2</v>
      </c>
    </row>
    <row r="132" spans="1:8" ht="14.4" customHeight="1" x14ac:dyDescent="0.3">
      <c r="A132" s="54">
        <v>10</v>
      </c>
      <c r="B132" s="55" t="s">
        <v>25</v>
      </c>
      <c r="C132" s="54" t="s">
        <v>49</v>
      </c>
      <c r="D132" s="56" t="s">
        <v>28</v>
      </c>
      <c r="E132" s="88">
        <v>45349</v>
      </c>
      <c r="F132" s="101">
        <v>0.32569444444444451</v>
      </c>
      <c r="G132" s="101">
        <v>0.33124999999999999</v>
      </c>
      <c r="H132" s="101">
        <f t="shared" si="2"/>
        <v>5.5555555555554803E-3</v>
      </c>
    </row>
    <row r="133" spans="1:8" ht="14.4" customHeight="1" x14ac:dyDescent="0.3">
      <c r="A133" s="54">
        <v>10</v>
      </c>
      <c r="B133" s="55" t="s">
        <v>25</v>
      </c>
      <c r="C133" s="54" t="s">
        <v>49</v>
      </c>
      <c r="D133" s="56" t="s">
        <v>28</v>
      </c>
      <c r="E133" s="88">
        <v>45354</v>
      </c>
      <c r="F133" s="101">
        <v>4.6527777777777779E-2</v>
      </c>
      <c r="G133" s="101">
        <v>7.8472222222222221E-2</v>
      </c>
      <c r="H133" s="101">
        <f t="shared" si="2"/>
        <v>3.1944444444444442E-2</v>
      </c>
    </row>
    <row r="134" spans="1:8" ht="14.4" customHeight="1" x14ac:dyDescent="0.3">
      <c r="A134" s="54">
        <v>10</v>
      </c>
      <c r="B134" s="55" t="s">
        <v>25</v>
      </c>
      <c r="C134" s="54" t="s">
        <v>49</v>
      </c>
      <c r="D134" s="56" t="s">
        <v>28</v>
      </c>
      <c r="E134" s="88">
        <v>45360</v>
      </c>
      <c r="F134" s="101">
        <v>0.61527777777777781</v>
      </c>
      <c r="G134" s="101">
        <v>0.63541666666666663</v>
      </c>
      <c r="H134" s="101">
        <f t="shared" si="2"/>
        <v>2.0138888888888817E-2</v>
      </c>
    </row>
    <row r="135" spans="1:8" ht="14.4" customHeight="1" x14ac:dyDescent="0.3">
      <c r="A135" s="54">
        <v>10</v>
      </c>
      <c r="B135" s="55" t="s">
        <v>25</v>
      </c>
      <c r="C135" s="54" t="s">
        <v>49</v>
      </c>
      <c r="D135" s="56" t="s">
        <v>28</v>
      </c>
      <c r="E135" s="88">
        <v>45362</v>
      </c>
      <c r="F135" s="101">
        <v>0.42499999999999999</v>
      </c>
      <c r="G135" s="101">
        <v>0.52847222222222223</v>
      </c>
      <c r="H135" s="101">
        <f t="shared" si="2"/>
        <v>0.10347222222222224</v>
      </c>
    </row>
    <row r="136" spans="1:8" ht="14.4" customHeight="1" x14ac:dyDescent="0.3">
      <c r="A136" s="54">
        <v>10</v>
      </c>
      <c r="B136" s="55" t="s">
        <v>25</v>
      </c>
      <c r="C136" s="54" t="s">
        <v>49</v>
      </c>
      <c r="D136" s="56" t="s">
        <v>28</v>
      </c>
      <c r="E136" s="88">
        <v>45362</v>
      </c>
      <c r="F136" s="101">
        <v>0.63194444444444442</v>
      </c>
      <c r="G136" s="101">
        <v>0.66805555555555551</v>
      </c>
      <c r="H136" s="101">
        <f t="shared" si="2"/>
        <v>3.6111111111111094E-2</v>
      </c>
    </row>
    <row r="137" spans="1:8" ht="14.4" customHeight="1" x14ac:dyDescent="0.3">
      <c r="A137" s="54">
        <v>10</v>
      </c>
      <c r="B137" s="55" t="s">
        <v>25</v>
      </c>
      <c r="C137" s="54" t="s">
        <v>49</v>
      </c>
      <c r="D137" s="56" t="s">
        <v>28</v>
      </c>
      <c r="E137" s="88">
        <v>45362</v>
      </c>
      <c r="F137" s="101">
        <v>0.83194444444444449</v>
      </c>
      <c r="G137" s="101">
        <v>0.90694444444444444</v>
      </c>
      <c r="H137" s="101">
        <f t="shared" si="2"/>
        <v>7.4999999999999956E-2</v>
      </c>
    </row>
    <row r="138" spans="1:8" ht="14.4" customHeight="1" x14ac:dyDescent="0.3">
      <c r="A138" s="54">
        <v>10</v>
      </c>
      <c r="B138" s="55" t="s">
        <v>25</v>
      </c>
      <c r="C138" s="54" t="s">
        <v>49</v>
      </c>
      <c r="D138" s="56" t="s">
        <v>28</v>
      </c>
      <c r="E138" s="88">
        <v>45372</v>
      </c>
      <c r="F138" s="101">
        <v>0.30138888888888887</v>
      </c>
      <c r="G138" s="101">
        <v>0.33750000000000002</v>
      </c>
      <c r="H138" s="101">
        <f t="shared" si="2"/>
        <v>3.6111111111111149E-2</v>
      </c>
    </row>
    <row r="139" spans="1:8" ht="14.4" customHeight="1" x14ac:dyDescent="0.3">
      <c r="A139" s="54">
        <v>10</v>
      </c>
      <c r="B139" s="55" t="s">
        <v>25</v>
      </c>
      <c r="C139" s="54" t="s">
        <v>49</v>
      </c>
      <c r="D139" s="56" t="s">
        <v>28</v>
      </c>
      <c r="E139" s="88">
        <v>45372</v>
      </c>
      <c r="F139" s="101">
        <v>0.52430555555555558</v>
      </c>
      <c r="G139" s="101">
        <v>0.52916666666666667</v>
      </c>
      <c r="H139" s="101">
        <f t="shared" si="2"/>
        <v>4.8611111111110938E-3</v>
      </c>
    </row>
    <row r="140" spans="1:8" ht="14.4" customHeight="1" x14ac:dyDescent="0.3">
      <c r="A140" s="54">
        <v>10</v>
      </c>
      <c r="B140" s="55" t="s">
        <v>25</v>
      </c>
      <c r="C140" s="54" t="s">
        <v>49</v>
      </c>
      <c r="D140" s="56" t="s">
        <v>28</v>
      </c>
      <c r="E140" s="88">
        <v>45374</v>
      </c>
      <c r="F140" s="101">
        <v>0.27083333333333331</v>
      </c>
      <c r="G140" s="101">
        <v>0.27361111111111108</v>
      </c>
      <c r="H140" s="101">
        <f t="shared" si="2"/>
        <v>2.7777777777777679E-3</v>
      </c>
    </row>
    <row r="141" spans="1:8" ht="14.4" customHeight="1" x14ac:dyDescent="0.3">
      <c r="A141" s="54">
        <v>10</v>
      </c>
      <c r="B141" s="55" t="s">
        <v>25</v>
      </c>
      <c r="C141" s="54" t="s">
        <v>49</v>
      </c>
      <c r="D141" s="56" t="s">
        <v>28</v>
      </c>
      <c r="E141" s="88">
        <v>45378</v>
      </c>
      <c r="F141" s="101">
        <v>0.52430555555555558</v>
      </c>
      <c r="G141" s="101">
        <v>0.52916666666666667</v>
      </c>
      <c r="H141" s="101">
        <f t="shared" si="2"/>
        <v>4.8611111111110938E-3</v>
      </c>
    </row>
    <row r="142" spans="1:8" ht="14.4" customHeight="1" x14ac:dyDescent="0.3">
      <c r="A142" s="54">
        <v>10</v>
      </c>
      <c r="B142" s="55" t="s">
        <v>25</v>
      </c>
      <c r="C142" s="54" t="s">
        <v>49</v>
      </c>
      <c r="D142" s="56" t="s">
        <v>28</v>
      </c>
      <c r="E142" s="88">
        <v>45383</v>
      </c>
      <c r="F142" s="101">
        <v>0.31180555555555561</v>
      </c>
      <c r="G142" s="101">
        <v>0.31527777777777782</v>
      </c>
      <c r="H142" s="101">
        <f t="shared" si="2"/>
        <v>3.4722222222222099E-3</v>
      </c>
    </row>
    <row r="143" spans="1:8" ht="14.4" customHeight="1" x14ac:dyDescent="0.3">
      <c r="A143" s="54">
        <v>10</v>
      </c>
      <c r="B143" s="55" t="s">
        <v>25</v>
      </c>
      <c r="C143" s="54" t="s">
        <v>49</v>
      </c>
      <c r="D143" s="56" t="s">
        <v>28</v>
      </c>
      <c r="E143" s="88">
        <v>45383</v>
      </c>
      <c r="F143" s="101">
        <v>0.36319444444444438</v>
      </c>
      <c r="G143" s="101">
        <v>0.36736111111111108</v>
      </c>
      <c r="H143" s="101">
        <f t="shared" si="2"/>
        <v>4.1666666666667074E-3</v>
      </c>
    </row>
    <row r="144" spans="1:8" ht="14.4" customHeight="1" x14ac:dyDescent="0.3">
      <c r="A144" s="54">
        <v>10</v>
      </c>
      <c r="B144" s="55" t="s">
        <v>25</v>
      </c>
      <c r="C144" s="54" t="s">
        <v>49</v>
      </c>
      <c r="D144" s="56" t="s">
        <v>28</v>
      </c>
      <c r="E144" s="88">
        <v>45384</v>
      </c>
      <c r="F144" s="101">
        <v>0.8</v>
      </c>
      <c r="G144" s="101">
        <v>0.80972222222222223</v>
      </c>
      <c r="H144" s="101">
        <f t="shared" si="2"/>
        <v>9.7222222222221877E-3</v>
      </c>
    </row>
    <row r="145" spans="1:8" ht="14.4" customHeight="1" x14ac:dyDescent="0.3">
      <c r="A145" s="54">
        <v>10</v>
      </c>
      <c r="B145" s="55" t="s">
        <v>25</v>
      </c>
      <c r="C145" s="54" t="s">
        <v>49</v>
      </c>
      <c r="D145" s="56" t="s">
        <v>28</v>
      </c>
      <c r="E145" s="88">
        <v>45385</v>
      </c>
      <c r="F145" s="101">
        <v>0.59861111111111109</v>
      </c>
      <c r="G145" s="101">
        <v>0.62916666666666665</v>
      </c>
      <c r="H145" s="101">
        <f t="shared" si="2"/>
        <v>3.0555555555555558E-2</v>
      </c>
    </row>
    <row r="146" spans="1:8" ht="14.4" customHeight="1" x14ac:dyDescent="0.3">
      <c r="A146" s="54">
        <v>10</v>
      </c>
      <c r="B146" s="55" t="s">
        <v>25</v>
      </c>
      <c r="C146" s="54" t="s">
        <v>49</v>
      </c>
      <c r="D146" s="56" t="s">
        <v>28</v>
      </c>
      <c r="E146" s="88">
        <v>45386</v>
      </c>
      <c r="F146" s="101">
        <v>0.36666666666666659</v>
      </c>
      <c r="G146" s="101">
        <v>0.4201388888888889</v>
      </c>
      <c r="H146" s="101">
        <f t="shared" si="2"/>
        <v>5.347222222222231E-2</v>
      </c>
    </row>
    <row r="147" spans="1:8" ht="14.4" customHeight="1" x14ac:dyDescent="0.3">
      <c r="A147" s="54">
        <v>10</v>
      </c>
      <c r="B147" s="55" t="s">
        <v>25</v>
      </c>
      <c r="C147" s="54" t="s">
        <v>49</v>
      </c>
      <c r="D147" s="56" t="s">
        <v>28</v>
      </c>
      <c r="E147" s="88">
        <v>45387</v>
      </c>
      <c r="F147" s="101">
        <v>6.7361111111111108E-2</v>
      </c>
      <c r="G147" s="101">
        <v>0.13472222222222219</v>
      </c>
      <c r="H147" s="101">
        <f t="shared" si="2"/>
        <v>6.736111111111108E-2</v>
      </c>
    </row>
    <row r="148" spans="1:8" ht="14.4" customHeight="1" x14ac:dyDescent="0.3">
      <c r="A148" s="54">
        <v>10</v>
      </c>
      <c r="B148" s="55" t="s">
        <v>25</v>
      </c>
      <c r="C148" s="54" t="s">
        <v>49</v>
      </c>
      <c r="D148" s="56" t="s">
        <v>28</v>
      </c>
      <c r="E148" s="88">
        <v>45392</v>
      </c>
      <c r="F148" s="101">
        <v>2.777777777777778E-2</v>
      </c>
      <c r="G148" s="101">
        <v>6.458333333333334E-2</v>
      </c>
      <c r="H148" s="101">
        <f t="shared" si="2"/>
        <v>3.6805555555555564E-2</v>
      </c>
    </row>
    <row r="149" spans="1:8" ht="14.4" customHeight="1" x14ac:dyDescent="0.3">
      <c r="A149" s="54">
        <v>10</v>
      </c>
      <c r="B149" s="55" t="s">
        <v>25</v>
      </c>
      <c r="C149" s="54" t="s">
        <v>49</v>
      </c>
      <c r="D149" s="56" t="s">
        <v>28</v>
      </c>
      <c r="E149" s="88">
        <v>45395</v>
      </c>
      <c r="F149" s="101">
        <v>0.78680555555555554</v>
      </c>
      <c r="G149" s="101">
        <v>0.80069444444444449</v>
      </c>
      <c r="H149" s="101">
        <f t="shared" si="2"/>
        <v>1.3888888888888951E-2</v>
      </c>
    </row>
    <row r="150" spans="1:8" ht="14.4" customHeight="1" x14ac:dyDescent="0.3">
      <c r="A150" s="54">
        <v>10</v>
      </c>
      <c r="B150" s="55" t="s">
        <v>25</v>
      </c>
      <c r="C150" s="54" t="s">
        <v>49</v>
      </c>
      <c r="D150" s="56" t="s">
        <v>28</v>
      </c>
      <c r="E150" s="88">
        <v>45399</v>
      </c>
      <c r="F150" s="101">
        <v>2.0833333333333329E-3</v>
      </c>
      <c r="G150" s="101">
        <v>7.8472222222222221E-2</v>
      </c>
      <c r="H150" s="101">
        <f t="shared" si="2"/>
        <v>7.6388888888888895E-2</v>
      </c>
    </row>
    <row r="151" spans="1:8" ht="14.4" customHeight="1" x14ac:dyDescent="0.3">
      <c r="A151" s="54">
        <v>10</v>
      </c>
      <c r="B151" s="55" t="s">
        <v>25</v>
      </c>
      <c r="C151" s="54" t="s">
        <v>49</v>
      </c>
      <c r="D151" s="56" t="s">
        <v>28</v>
      </c>
      <c r="E151" s="88">
        <v>45405</v>
      </c>
      <c r="F151" s="101">
        <v>0.77222222222222225</v>
      </c>
      <c r="G151" s="101">
        <v>0.7944444444444444</v>
      </c>
      <c r="H151" s="101">
        <f t="shared" si="2"/>
        <v>2.2222222222222143E-2</v>
      </c>
    </row>
    <row r="152" spans="1:8" ht="14.4" customHeight="1" x14ac:dyDescent="0.3">
      <c r="A152" s="78">
        <v>11</v>
      </c>
      <c r="B152" s="79" t="s">
        <v>25</v>
      </c>
      <c r="C152" s="78" t="s">
        <v>53</v>
      </c>
      <c r="D152" s="80" t="s">
        <v>28</v>
      </c>
      <c r="E152" s="109">
        <v>45341</v>
      </c>
      <c r="F152" s="110">
        <v>0.27777777777777779</v>
      </c>
      <c r="G152" s="110">
        <v>0.38124999999999998</v>
      </c>
      <c r="H152" s="110">
        <f t="shared" si="2"/>
        <v>0.10347222222222219</v>
      </c>
    </row>
    <row r="153" spans="1:8" ht="14.4" customHeight="1" x14ac:dyDescent="0.3">
      <c r="A153" s="57">
        <v>11</v>
      </c>
      <c r="B153" s="73" t="s">
        <v>25</v>
      </c>
      <c r="C153" s="57" t="s">
        <v>53</v>
      </c>
      <c r="D153" s="58" t="s">
        <v>28</v>
      </c>
      <c r="E153" s="92">
        <v>45343</v>
      </c>
      <c r="F153" s="103">
        <v>0.40486111111111112</v>
      </c>
      <c r="G153" s="103">
        <v>0.42083333333333328</v>
      </c>
      <c r="H153" s="103">
        <f t="shared" ref="H153:H216" si="3">G153-F153</f>
        <v>1.5972222222222165E-2</v>
      </c>
    </row>
    <row r="154" spans="1:8" ht="14.4" customHeight="1" x14ac:dyDescent="0.3">
      <c r="A154" s="57">
        <v>11</v>
      </c>
      <c r="B154" s="73" t="s">
        <v>25</v>
      </c>
      <c r="C154" s="57" t="s">
        <v>53</v>
      </c>
      <c r="D154" s="58" t="s">
        <v>28</v>
      </c>
      <c r="E154" s="92">
        <v>45344</v>
      </c>
      <c r="F154" s="103">
        <v>0.5444444444444444</v>
      </c>
      <c r="G154" s="103">
        <v>0.59513888888888888</v>
      </c>
      <c r="H154" s="103">
        <f t="shared" si="3"/>
        <v>5.0694444444444486E-2</v>
      </c>
    </row>
    <row r="155" spans="1:8" ht="14.4" customHeight="1" x14ac:dyDescent="0.3">
      <c r="A155" s="57">
        <v>11</v>
      </c>
      <c r="B155" s="73" t="s">
        <v>25</v>
      </c>
      <c r="C155" s="57" t="s">
        <v>53</v>
      </c>
      <c r="D155" s="58" t="s">
        <v>28</v>
      </c>
      <c r="E155" s="92">
        <v>45350</v>
      </c>
      <c r="F155" s="103">
        <v>0.36944444444444452</v>
      </c>
      <c r="G155" s="103">
        <v>0.37222222222222218</v>
      </c>
      <c r="H155" s="103">
        <f t="shared" si="3"/>
        <v>2.7777777777776569E-3</v>
      </c>
    </row>
    <row r="156" spans="1:8" ht="14.4" customHeight="1" x14ac:dyDescent="0.3">
      <c r="A156" s="57">
        <v>11</v>
      </c>
      <c r="B156" s="73" t="s">
        <v>25</v>
      </c>
      <c r="C156" s="57" t="s">
        <v>53</v>
      </c>
      <c r="D156" s="58" t="s">
        <v>28</v>
      </c>
      <c r="E156" s="92">
        <v>45350</v>
      </c>
      <c r="F156" s="103">
        <v>0.58888888888888891</v>
      </c>
      <c r="G156" s="103">
        <v>0.59652777777777777</v>
      </c>
      <c r="H156" s="103">
        <f t="shared" si="3"/>
        <v>7.6388888888888618E-3</v>
      </c>
    </row>
    <row r="157" spans="1:8" ht="14.4" customHeight="1" x14ac:dyDescent="0.3">
      <c r="A157" s="57">
        <v>11</v>
      </c>
      <c r="B157" s="73" t="s">
        <v>25</v>
      </c>
      <c r="C157" s="57" t="s">
        <v>53</v>
      </c>
      <c r="D157" s="58" t="s">
        <v>28</v>
      </c>
      <c r="E157" s="92">
        <v>45352</v>
      </c>
      <c r="F157" s="103">
        <v>0.75902777777777775</v>
      </c>
      <c r="G157" s="103">
        <v>0.78472222222222221</v>
      </c>
      <c r="H157" s="103">
        <f t="shared" si="3"/>
        <v>2.5694444444444464E-2</v>
      </c>
    </row>
    <row r="158" spans="1:8" ht="14.4" customHeight="1" x14ac:dyDescent="0.3">
      <c r="A158" s="57">
        <v>11</v>
      </c>
      <c r="B158" s="73" t="s">
        <v>25</v>
      </c>
      <c r="C158" s="57" t="s">
        <v>53</v>
      </c>
      <c r="D158" s="58" t="s">
        <v>28</v>
      </c>
      <c r="E158" s="92">
        <v>45353</v>
      </c>
      <c r="F158" s="103">
        <v>0.31458333333333333</v>
      </c>
      <c r="G158" s="103">
        <v>0.3215277777777778</v>
      </c>
      <c r="H158" s="103">
        <f t="shared" si="3"/>
        <v>6.9444444444444753E-3</v>
      </c>
    </row>
    <row r="159" spans="1:8" ht="14.4" customHeight="1" x14ac:dyDescent="0.3">
      <c r="A159" s="57">
        <v>11</v>
      </c>
      <c r="B159" s="73" t="s">
        <v>25</v>
      </c>
      <c r="C159" s="57" t="s">
        <v>53</v>
      </c>
      <c r="D159" s="58" t="s">
        <v>28</v>
      </c>
      <c r="E159" s="92">
        <v>45360</v>
      </c>
      <c r="F159" s="103">
        <v>0.39791666666666659</v>
      </c>
      <c r="G159" s="103">
        <v>0.41875000000000001</v>
      </c>
      <c r="H159" s="103">
        <f t="shared" si="3"/>
        <v>2.0833333333333426E-2</v>
      </c>
    </row>
    <row r="160" spans="1:8" ht="14.4" customHeight="1" x14ac:dyDescent="0.3">
      <c r="A160" s="57">
        <v>11</v>
      </c>
      <c r="B160" s="73" t="s">
        <v>25</v>
      </c>
      <c r="C160" s="57" t="s">
        <v>53</v>
      </c>
      <c r="D160" s="58" t="s">
        <v>28</v>
      </c>
      <c r="E160" s="92">
        <v>45360</v>
      </c>
      <c r="F160" s="103">
        <v>0.66319444444444442</v>
      </c>
      <c r="G160" s="103">
        <v>0.72152777777777777</v>
      </c>
      <c r="H160" s="103">
        <f t="shared" si="3"/>
        <v>5.8333333333333348E-2</v>
      </c>
    </row>
    <row r="161" spans="1:8" ht="14.4" customHeight="1" x14ac:dyDescent="0.3">
      <c r="A161" s="57">
        <v>11</v>
      </c>
      <c r="B161" s="73" t="s">
        <v>25</v>
      </c>
      <c r="C161" s="57" t="s">
        <v>53</v>
      </c>
      <c r="D161" s="58" t="s">
        <v>28</v>
      </c>
      <c r="E161" s="92">
        <v>45362</v>
      </c>
      <c r="F161" s="103">
        <v>0.33888888888888891</v>
      </c>
      <c r="G161" s="103">
        <v>0.39930555555555558</v>
      </c>
      <c r="H161" s="103">
        <f t="shared" si="3"/>
        <v>6.0416666666666674E-2</v>
      </c>
    </row>
    <row r="162" spans="1:8" ht="14.4" customHeight="1" x14ac:dyDescent="0.3">
      <c r="A162" s="57">
        <v>11</v>
      </c>
      <c r="B162" s="73" t="s">
        <v>25</v>
      </c>
      <c r="C162" s="57" t="s">
        <v>53</v>
      </c>
      <c r="D162" s="58" t="s">
        <v>28</v>
      </c>
      <c r="E162" s="92">
        <v>45362</v>
      </c>
      <c r="F162" s="103">
        <v>0.45763888888888887</v>
      </c>
      <c r="G162" s="103">
        <v>0.46319444444444452</v>
      </c>
      <c r="H162" s="103">
        <f t="shared" si="3"/>
        <v>5.5555555555556468E-3</v>
      </c>
    </row>
    <row r="163" spans="1:8" ht="14.4" customHeight="1" x14ac:dyDescent="0.3">
      <c r="A163" s="57">
        <v>11</v>
      </c>
      <c r="B163" s="73" t="s">
        <v>25</v>
      </c>
      <c r="C163" s="57" t="s">
        <v>53</v>
      </c>
      <c r="D163" s="58" t="s">
        <v>28</v>
      </c>
      <c r="E163" s="92">
        <v>45362</v>
      </c>
      <c r="F163" s="103">
        <v>0.58958333333333335</v>
      </c>
      <c r="G163" s="103">
        <v>0.60347222222222219</v>
      </c>
      <c r="H163" s="103">
        <f t="shared" si="3"/>
        <v>1.388888888888884E-2</v>
      </c>
    </row>
    <row r="164" spans="1:8" ht="14.4" customHeight="1" x14ac:dyDescent="0.3">
      <c r="A164" s="57">
        <v>11</v>
      </c>
      <c r="B164" s="73" t="s">
        <v>25</v>
      </c>
      <c r="C164" s="57" t="s">
        <v>53</v>
      </c>
      <c r="D164" s="58" t="s">
        <v>28</v>
      </c>
      <c r="E164" s="92">
        <v>45363</v>
      </c>
      <c r="F164" s="103">
        <v>0.64930555555555558</v>
      </c>
      <c r="G164" s="103">
        <v>0.65486111111111112</v>
      </c>
      <c r="H164" s="103">
        <f t="shared" si="3"/>
        <v>5.5555555555555358E-3</v>
      </c>
    </row>
    <row r="165" spans="1:8" ht="14.4" customHeight="1" x14ac:dyDescent="0.3">
      <c r="A165" s="57">
        <v>11</v>
      </c>
      <c r="B165" s="73" t="s">
        <v>25</v>
      </c>
      <c r="C165" s="57" t="s">
        <v>53</v>
      </c>
      <c r="D165" s="58" t="s">
        <v>28</v>
      </c>
      <c r="E165" s="92">
        <v>45364</v>
      </c>
      <c r="F165" s="103">
        <v>0.56388888888888888</v>
      </c>
      <c r="G165" s="103">
        <v>0.56666666666666665</v>
      </c>
      <c r="H165" s="103">
        <f t="shared" si="3"/>
        <v>2.7777777777777679E-3</v>
      </c>
    </row>
    <row r="166" spans="1:8" ht="14.4" customHeight="1" x14ac:dyDescent="0.3">
      <c r="A166" s="57">
        <v>11</v>
      </c>
      <c r="B166" s="73" t="s">
        <v>25</v>
      </c>
      <c r="C166" s="57" t="s">
        <v>53</v>
      </c>
      <c r="D166" s="58" t="s">
        <v>28</v>
      </c>
      <c r="E166" s="92">
        <v>45365</v>
      </c>
      <c r="F166" s="103">
        <v>0.43333333333333329</v>
      </c>
      <c r="G166" s="103">
        <v>0.44583333333333341</v>
      </c>
      <c r="H166" s="103">
        <f t="shared" si="3"/>
        <v>1.2500000000000122E-2</v>
      </c>
    </row>
    <row r="167" spans="1:8" ht="14.4" customHeight="1" x14ac:dyDescent="0.3">
      <c r="A167" s="57">
        <v>11</v>
      </c>
      <c r="B167" s="73" t="s">
        <v>25</v>
      </c>
      <c r="C167" s="57" t="s">
        <v>53</v>
      </c>
      <c r="D167" s="58" t="s">
        <v>28</v>
      </c>
      <c r="E167" s="92">
        <v>45369</v>
      </c>
      <c r="F167" s="103">
        <v>0.27361111111111108</v>
      </c>
      <c r="G167" s="103">
        <v>0.30486111111111108</v>
      </c>
      <c r="H167" s="103">
        <f t="shared" si="3"/>
        <v>3.125E-2</v>
      </c>
    </row>
    <row r="168" spans="1:8" ht="14.4" customHeight="1" x14ac:dyDescent="0.3">
      <c r="A168" s="57">
        <v>11</v>
      </c>
      <c r="B168" s="73" t="s">
        <v>25</v>
      </c>
      <c r="C168" s="57" t="s">
        <v>53</v>
      </c>
      <c r="D168" s="58" t="s">
        <v>28</v>
      </c>
      <c r="E168" s="92">
        <v>45369</v>
      </c>
      <c r="F168" s="103">
        <v>0.36527777777777781</v>
      </c>
      <c r="G168" s="103">
        <v>0.38124999999999998</v>
      </c>
      <c r="H168" s="103">
        <f t="shared" si="3"/>
        <v>1.5972222222222165E-2</v>
      </c>
    </row>
    <row r="169" spans="1:8" ht="14.4" customHeight="1" x14ac:dyDescent="0.3">
      <c r="A169" s="57">
        <v>11</v>
      </c>
      <c r="B169" s="73" t="s">
        <v>25</v>
      </c>
      <c r="C169" s="57" t="s">
        <v>53</v>
      </c>
      <c r="D169" s="58" t="s">
        <v>28</v>
      </c>
      <c r="E169" s="92">
        <v>45369</v>
      </c>
      <c r="F169" s="103">
        <v>0.59375</v>
      </c>
      <c r="G169" s="103">
        <v>0.59930555555555554</v>
      </c>
      <c r="H169" s="103">
        <f t="shared" si="3"/>
        <v>5.5555555555555358E-3</v>
      </c>
    </row>
    <row r="170" spans="1:8" ht="14.4" customHeight="1" x14ac:dyDescent="0.3">
      <c r="A170" s="57">
        <v>11</v>
      </c>
      <c r="B170" s="73" t="s">
        <v>25</v>
      </c>
      <c r="C170" s="57" t="s">
        <v>53</v>
      </c>
      <c r="D170" s="58" t="s">
        <v>28</v>
      </c>
      <c r="E170" s="92">
        <v>45369</v>
      </c>
      <c r="F170" s="103">
        <v>0.67152777777777772</v>
      </c>
      <c r="G170" s="103">
        <v>0.68125000000000002</v>
      </c>
      <c r="H170" s="103">
        <f t="shared" si="3"/>
        <v>9.7222222222222987E-3</v>
      </c>
    </row>
    <row r="171" spans="1:8" ht="14.4" customHeight="1" x14ac:dyDescent="0.3">
      <c r="A171" s="57">
        <v>11</v>
      </c>
      <c r="B171" s="73" t="s">
        <v>25</v>
      </c>
      <c r="C171" s="57" t="s">
        <v>53</v>
      </c>
      <c r="D171" s="58" t="s">
        <v>28</v>
      </c>
      <c r="E171" s="92">
        <v>45376</v>
      </c>
      <c r="F171" s="103">
        <v>0.81597222222222221</v>
      </c>
      <c r="G171" s="103">
        <v>0.83125000000000004</v>
      </c>
      <c r="H171" s="103">
        <f t="shared" si="3"/>
        <v>1.5277777777777835E-2</v>
      </c>
    </row>
    <row r="172" spans="1:8" ht="14.4" customHeight="1" x14ac:dyDescent="0.3">
      <c r="A172" s="57">
        <v>11</v>
      </c>
      <c r="B172" s="73" t="s">
        <v>25</v>
      </c>
      <c r="C172" s="57" t="s">
        <v>53</v>
      </c>
      <c r="D172" s="58" t="s">
        <v>28</v>
      </c>
      <c r="E172" s="92">
        <v>45377</v>
      </c>
      <c r="F172" s="103">
        <v>0.3215277777777778</v>
      </c>
      <c r="G172" s="103">
        <v>0.34305555555555561</v>
      </c>
      <c r="H172" s="103">
        <f t="shared" si="3"/>
        <v>2.1527777777777812E-2</v>
      </c>
    </row>
    <row r="173" spans="1:8" ht="14.4" customHeight="1" x14ac:dyDescent="0.3">
      <c r="A173" s="57">
        <v>11</v>
      </c>
      <c r="B173" s="73" t="s">
        <v>25</v>
      </c>
      <c r="C173" s="57" t="s">
        <v>53</v>
      </c>
      <c r="D173" s="58" t="s">
        <v>28</v>
      </c>
      <c r="E173" s="92">
        <v>45377</v>
      </c>
      <c r="F173" s="103">
        <v>0.35138888888888892</v>
      </c>
      <c r="G173" s="103">
        <v>0.4152777777777778</v>
      </c>
      <c r="H173" s="103">
        <f t="shared" si="3"/>
        <v>6.3888888888888884E-2</v>
      </c>
    </row>
    <row r="174" spans="1:8" ht="14.4" customHeight="1" x14ac:dyDescent="0.3">
      <c r="A174" s="57">
        <v>11</v>
      </c>
      <c r="B174" s="73" t="s">
        <v>25</v>
      </c>
      <c r="C174" s="57" t="s">
        <v>53</v>
      </c>
      <c r="D174" s="58" t="s">
        <v>28</v>
      </c>
      <c r="E174" s="92">
        <v>45383</v>
      </c>
      <c r="F174" s="103">
        <v>0.63541666666666663</v>
      </c>
      <c r="G174" s="103">
        <v>0.66111111111111109</v>
      </c>
      <c r="H174" s="103">
        <f t="shared" si="3"/>
        <v>2.5694444444444464E-2</v>
      </c>
    </row>
    <row r="175" spans="1:8" ht="14.4" customHeight="1" x14ac:dyDescent="0.3">
      <c r="A175" s="57">
        <v>11</v>
      </c>
      <c r="B175" s="73" t="s">
        <v>25</v>
      </c>
      <c r="C175" s="57" t="s">
        <v>53</v>
      </c>
      <c r="D175" s="58" t="s">
        <v>28</v>
      </c>
      <c r="E175" s="92">
        <v>45385</v>
      </c>
      <c r="F175" s="103">
        <v>0.70486111111111116</v>
      </c>
      <c r="G175" s="103">
        <v>0.75</v>
      </c>
      <c r="H175" s="103">
        <f t="shared" si="3"/>
        <v>4.513888888888884E-2</v>
      </c>
    </row>
    <row r="176" spans="1:8" ht="14.4" customHeight="1" x14ac:dyDescent="0.3">
      <c r="A176" s="57">
        <v>11</v>
      </c>
      <c r="B176" s="73" t="s">
        <v>25</v>
      </c>
      <c r="C176" s="57" t="s">
        <v>53</v>
      </c>
      <c r="D176" s="58" t="s">
        <v>28</v>
      </c>
      <c r="E176" s="92">
        <v>45386</v>
      </c>
      <c r="F176" s="103">
        <v>0.54166666666666663</v>
      </c>
      <c r="G176" s="103">
        <v>0.56041666666666667</v>
      </c>
      <c r="H176" s="103">
        <f t="shared" si="3"/>
        <v>1.8750000000000044E-2</v>
      </c>
    </row>
    <row r="177" spans="1:8" ht="14.4" customHeight="1" x14ac:dyDescent="0.3">
      <c r="A177" s="57">
        <v>11</v>
      </c>
      <c r="B177" s="73" t="s">
        <v>25</v>
      </c>
      <c r="C177" s="57" t="s">
        <v>53</v>
      </c>
      <c r="D177" s="58" t="s">
        <v>28</v>
      </c>
      <c r="E177" s="92">
        <v>45390</v>
      </c>
      <c r="F177" s="103">
        <v>0.28194444444444439</v>
      </c>
      <c r="G177" s="103">
        <v>0.31388888888888888</v>
      </c>
      <c r="H177" s="103">
        <f t="shared" si="3"/>
        <v>3.1944444444444497E-2</v>
      </c>
    </row>
    <row r="178" spans="1:8" ht="14.4" customHeight="1" x14ac:dyDescent="0.3">
      <c r="A178" s="57">
        <v>11</v>
      </c>
      <c r="B178" s="73" t="s">
        <v>25</v>
      </c>
      <c r="C178" s="57" t="s">
        <v>53</v>
      </c>
      <c r="D178" s="58" t="s">
        <v>28</v>
      </c>
      <c r="E178" s="92">
        <v>45393</v>
      </c>
      <c r="F178" s="103">
        <v>0.71875</v>
      </c>
      <c r="G178" s="103">
        <v>0.72291666666666665</v>
      </c>
      <c r="H178" s="103">
        <f t="shared" si="3"/>
        <v>4.1666666666666519E-3</v>
      </c>
    </row>
    <row r="179" spans="1:8" ht="14.4" customHeight="1" x14ac:dyDescent="0.3">
      <c r="A179" s="57">
        <v>11</v>
      </c>
      <c r="B179" s="73" t="s">
        <v>25</v>
      </c>
      <c r="C179" s="57" t="s">
        <v>53</v>
      </c>
      <c r="D179" s="58" t="s">
        <v>28</v>
      </c>
      <c r="E179" s="92">
        <v>45401</v>
      </c>
      <c r="F179" s="103">
        <v>0.76249999999999996</v>
      </c>
      <c r="G179" s="103">
        <v>0.81458333333333333</v>
      </c>
      <c r="H179" s="103">
        <f t="shared" si="3"/>
        <v>5.208333333333337E-2</v>
      </c>
    </row>
    <row r="180" spans="1:8" ht="14.4" customHeight="1" x14ac:dyDescent="0.3">
      <c r="A180" s="57">
        <v>11</v>
      </c>
      <c r="B180" s="73" t="s">
        <v>25</v>
      </c>
      <c r="C180" s="57" t="s">
        <v>53</v>
      </c>
      <c r="D180" s="58" t="s">
        <v>28</v>
      </c>
      <c r="E180" s="92">
        <v>45405</v>
      </c>
      <c r="F180" s="103">
        <v>0.61597222222222225</v>
      </c>
      <c r="G180" s="103">
        <v>0.62916666666666665</v>
      </c>
      <c r="H180" s="103">
        <f t="shared" si="3"/>
        <v>1.3194444444444398E-2</v>
      </c>
    </row>
    <row r="181" spans="1:8" ht="14.4" customHeight="1" x14ac:dyDescent="0.3">
      <c r="A181" s="112">
        <v>11</v>
      </c>
      <c r="B181" s="113" t="s">
        <v>25</v>
      </c>
      <c r="C181" s="112" t="s">
        <v>53</v>
      </c>
      <c r="D181" s="114" t="s">
        <v>28</v>
      </c>
      <c r="E181" s="115">
        <v>45408</v>
      </c>
      <c r="F181" s="116">
        <v>0.40208333333333329</v>
      </c>
      <c r="G181" s="116">
        <v>0.41944444444444451</v>
      </c>
      <c r="H181" s="116">
        <f t="shared" si="3"/>
        <v>1.7361111111111216E-2</v>
      </c>
    </row>
    <row r="182" spans="1:8" ht="14.4" customHeight="1" x14ac:dyDescent="0.3">
      <c r="A182" s="98">
        <v>12</v>
      </c>
      <c r="B182" s="99" t="s">
        <v>25</v>
      </c>
      <c r="C182" s="98" t="s">
        <v>57</v>
      </c>
      <c r="D182" s="100" t="s">
        <v>28</v>
      </c>
      <c r="E182" s="118">
        <v>45346</v>
      </c>
      <c r="F182" s="119">
        <v>0.31597222222222221</v>
      </c>
      <c r="G182" s="119">
        <v>0.34305555555555561</v>
      </c>
      <c r="H182" s="119">
        <f t="shared" si="3"/>
        <v>2.7083333333333404E-2</v>
      </c>
    </row>
    <row r="183" spans="1:8" ht="14.4" customHeight="1" x14ac:dyDescent="0.3">
      <c r="A183" s="54">
        <v>12</v>
      </c>
      <c r="B183" s="55" t="s">
        <v>25</v>
      </c>
      <c r="C183" s="54" t="s">
        <v>57</v>
      </c>
      <c r="D183" s="56" t="s">
        <v>28</v>
      </c>
      <c r="E183" s="88">
        <v>45346</v>
      </c>
      <c r="F183" s="101">
        <v>0.59166666666666667</v>
      </c>
      <c r="G183" s="101">
        <v>0.60069444444444442</v>
      </c>
      <c r="H183" s="101">
        <f t="shared" si="3"/>
        <v>9.0277777777777457E-3</v>
      </c>
    </row>
    <row r="184" spans="1:8" ht="14.4" customHeight="1" x14ac:dyDescent="0.3">
      <c r="A184" s="54">
        <v>12</v>
      </c>
      <c r="B184" s="55" t="s">
        <v>25</v>
      </c>
      <c r="C184" s="54" t="s">
        <v>57</v>
      </c>
      <c r="D184" s="56" t="s">
        <v>28</v>
      </c>
      <c r="E184" s="88">
        <v>45351</v>
      </c>
      <c r="F184" s="101">
        <v>0.80625000000000002</v>
      </c>
      <c r="G184" s="101">
        <v>0.8256944444444444</v>
      </c>
      <c r="H184" s="101">
        <f t="shared" si="3"/>
        <v>1.9444444444444375E-2</v>
      </c>
    </row>
    <row r="185" spans="1:8" ht="14.4" customHeight="1" x14ac:dyDescent="0.3">
      <c r="A185" s="54">
        <v>12</v>
      </c>
      <c r="B185" s="55" t="s">
        <v>25</v>
      </c>
      <c r="C185" s="54" t="s">
        <v>57</v>
      </c>
      <c r="D185" s="56" t="s">
        <v>28</v>
      </c>
      <c r="E185" s="88">
        <v>45352</v>
      </c>
      <c r="F185" s="101">
        <v>0.40625</v>
      </c>
      <c r="G185" s="101">
        <v>0.48888888888888887</v>
      </c>
      <c r="H185" s="101">
        <f t="shared" si="3"/>
        <v>8.2638888888888873E-2</v>
      </c>
    </row>
    <row r="186" spans="1:8" ht="14.4" customHeight="1" x14ac:dyDescent="0.3">
      <c r="A186" s="54">
        <v>12</v>
      </c>
      <c r="B186" s="55" t="s">
        <v>25</v>
      </c>
      <c r="C186" s="54" t="s">
        <v>57</v>
      </c>
      <c r="D186" s="56" t="s">
        <v>28</v>
      </c>
      <c r="E186" s="88">
        <v>45366</v>
      </c>
      <c r="F186" s="101">
        <v>0.84444444444444444</v>
      </c>
      <c r="G186" s="101">
        <v>0.90069444444444446</v>
      </c>
      <c r="H186" s="101">
        <f t="shared" si="3"/>
        <v>5.6250000000000022E-2</v>
      </c>
    </row>
    <row r="187" spans="1:8" ht="14.4" customHeight="1" x14ac:dyDescent="0.3">
      <c r="A187" s="54">
        <v>12</v>
      </c>
      <c r="B187" s="55" t="s">
        <v>25</v>
      </c>
      <c r="C187" s="54" t="s">
        <v>57</v>
      </c>
      <c r="D187" s="56" t="s">
        <v>28</v>
      </c>
      <c r="E187" s="88">
        <v>45370</v>
      </c>
      <c r="F187" s="101">
        <v>0.62638888888888888</v>
      </c>
      <c r="G187" s="101">
        <v>0.67777777777777781</v>
      </c>
      <c r="H187" s="101">
        <f t="shared" si="3"/>
        <v>5.1388888888888928E-2</v>
      </c>
    </row>
    <row r="188" spans="1:8" ht="14.4" customHeight="1" x14ac:dyDescent="0.3">
      <c r="A188" s="54">
        <v>12</v>
      </c>
      <c r="B188" s="55" t="s">
        <v>25</v>
      </c>
      <c r="C188" s="54" t="s">
        <v>57</v>
      </c>
      <c r="D188" s="56" t="s">
        <v>28</v>
      </c>
      <c r="E188" s="88">
        <v>45371</v>
      </c>
      <c r="F188" s="101">
        <v>0.52152777777777781</v>
      </c>
      <c r="G188" s="101">
        <v>0.53472222222222221</v>
      </c>
      <c r="H188" s="101">
        <f t="shared" si="3"/>
        <v>1.3194444444444398E-2</v>
      </c>
    </row>
    <row r="189" spans="1:8" ht="14.4" customHeight="1" x14ac:dyDescent="0.3">
      <c r="A189" s="54">
        <v>12</v>
      </c>
      <c r="B189" s="55" t="s">
        <v>25</v>
      </c>
      <c r="C189" s="54" t="s">
        <v>57</v>
      </c>
      <c r="D189" s="56" t="s">
        <v>28</v>
      </c>
      <c r="E189" s="88">
        <v>45373</v>
      </c>
      <c r="F189" s="101">
        <v>0.53402777777777777</v>
      </c>
      <c r="G189" s="101">
        <v>0.57986111111111116</v>
      </c>
      <c r="H189" s="101">
        <f t="shared" si="3"/>
        <v>4.5833333333333393E-2</v>
      </c>
    </row>
    <row r="190" spans="1:8" ht="14.4" customHeight="1" x14ac:dyDescent="0.3">
      <c r="A190" s="54">
        <v>12</v>
      </c>
      <c r="B190" s="55" t="s">
        <v>25</v>
      </c>
      <c r="C190" s="54" t="s">
        <v>57</v>
      </c>
      <c r="D190" s="56" t="s">
        <v>28</v>
      </c>
      <c r="E190" s="88">
        <v>45376</v>
      </c>
      <c r="F190" s="101">
        <v>0.28263888888888888</v>
      </c>
      <c r="G190" s="101">
        <v>0.33263888888888887</v>
      </c>
      <c r="H190" s="101">
        <f t="shared" si="3"/>
        <v>4.9999999999999989E-2</v>
      </c>
    </row>
    <row r="191" spans="1:8" ht="14.4" customHeight="1" x14ac:dyDescent="0.3">
      <c r="A191" s="54">
        <v>12</v>
      </c>
      <c r="B191" s="55" t="s">
        <v>25</v>
      </c>
      <c r="C191" s="54" t="s">
        <v>57</v>
      </c>
      <c r="D191" s="56" t="s">
        <v>28</v>
      </c>
      <c r="E191" s="88">
        <v>45380</v>
      </c>
      <c r="F191" s="101">
        <v>0.5708333333333333</v>
      </c>
      <c r="G191" s="101">
        <v>0.59444444444444444</v>
      </c>
      <c r="H191" s="101">
        <f t="shared" si="3"/>
        <v>2.3611111111111138E-2</v>
      </c>
    </row>
    <row r="192" spans="1:8" ht="14.4" customHeight="1" x14ac:dyDescent="0.3">
      <c r="A192" s="54">
        <v>12</v>
      </c>
      <c r="B192" s="55" t="s">
        <v>25</v>
      </c>
      <c r="C192" s="54" t="s">
        <v>57</v>
      </c>
      <c r="D192" s="56" t="s">
        <v>28</v>
      </c>
      <c r="E192" s="88">
        <v>45380</v>
      </c>
      <c r="F192" s="101">
        <v>0.65833333333333333</v>
      </c>
      <c r="G192" s="101">
        <v>0.66736111111111107</v>
      </c>
      <c r="H192" s="101">
        <f t="shared" si="3"/>
        <v>9.0277777777777457E-3</v>
      </c>
    </row>
    <row r="193" spans="1:8" ht="14.4" customHeight="1" x14ac:dyDescent="0.3">
      <c r="A193" s="54">
        <v>12</v>
      </c>
      <c r="B193" s="55" t="s">
        <v>25</v>
      </c>
      <c r="C193" s="54" t="s">
        <v>57</v>
      </c>
      <c r="D193" s="56" t="s">
        <v>28</v>
      </c>
      <c r="E193" s="88">
        <v>45388</v>
      </c>
      <c r="F193" s="101">
        <v>0.32500000000000001</v>
      </c>
      <c r="G193" s="101">
        <v>0.36319444444444438</v>
      </c>
      <c r="H193" s="101">
        <f t="shared" si="3"/>
        <v>3.8194444444444364E-2</v>
      </c>
    </row>
    <row r="194" spans="1:8" ht="14.4" customHeight="1" x14ac:dyDescent="0.3">
      <c r="A194" s="54">
        <v>12</v>
      </c>
      <c r="B194" s="55" t="s">
        <v>25</v>
      </c>
      <c r="C194" s="54" t="s">
        <v>57</v>
      </c>
      <c r="D194" s="56" t="s">
        <v>28</v>
      </c>
      <c r="E194" s="88">
        <v>45393</v>
      </c>
      <c r="F194" s="101">
        <v>0.65694444444444444</v>
      </c>
      <c r="G194" s="101">
        <v>0.66736111111111107</v>
      </c>
      <c r="H194" s="101">
        <f t="shared" si="3"/>
        <v>1.041666666666663E-2</v>
      </c>
    </row>
    <row r="195" spans="1:8" ht="14.4" customHeight="1" x14ac:dyDescent="0.3">
      <c r="A195" s="54">
        <v>12</v>
      </c>
      <c r="B195" s="55" t="s">
        <v>25</v>
      </c>
      <c r="C195" s="54" t="s">
        <v>57</v>
      </c>
      <c r="D195" s="56" t="s">
        <v>28</v>
      </c>
      <c r="E195" s="88">
        <v>45394</v>
      </c>
      <c r="F195" s="101">
        <v>0.87986111111111109</v>
      </c>
      <c r="G195" s="101">
        <v>0.95625000000000004</v>
      </c>
      <c r="H195" s="101">
        <f t="shared" si="3"/>
        <v>7.6388888888888951E-2</v>
      </c>
    </row>
    <row r="196" spans="1:8" ht="14.4" customHeight="1" x14ac:dyDescent="0.3">
      <c r="A196" s="54">
        <v>12</v>
      </c>
      <c r="B196" s="55" t="s">
        <v>25</v>
      </c>
      <c r="C196" s="54" t="s">
        <v>57</v>
      </c>
      <c r="D196" s="56" t="s">
        <v>28</v>
      </c>
      <c r="E196" s="88">
        <v>45398</v>
      </c>
      <c r="F196" s="101">
        <v>0.46875</v>
      </c>
      <c r="G196" s="101">
        <v>0.4826388888888889</v>
      </c>
      <c r="H196" s="101">
        <f t="shared" si="3"/>
        <v>1.3888888888888895E-2</v>
      </c>
    </row>
    <row r="197" spans="1:8" ht="14.4" customHeight="1" x14ac:dyDescent="0.3">
      <c r="A197" s="54">
        <v>12</v>
      </c>
      <c r="B197" s="55" t="s">
        <v>25</v>
      </c>
      <c r="C197" s="54" t="s">
        <v>57</v>
      </c>
      <c r="D197" s="56" t="s">
        <v>28</v>
      </c>
      <c r="E197" s="88">
        <v>45399</v>
      </c>
      <c r="F197" s="101">
        <v>0.64375000000000004</v>
      </c>
      <c r="G197" s="101">
        <v>0.7</v>
      </c>
      <c r="H197" s="101">
        <f t="shared" si="3"/>
        <v>5.6249999999999911E-2</v>
      </c>
    </row>
    <row r="198" spans="1:8" ht="14.4" customHeight="1" x14ac:dyDescent="0.3">
      <c r="A198" s="60">
        <v>12</v>
      </c>
      <c r="B198" s="61" t="s">
        <v>25</v>
      </c>
      <c r="C198" s="60" t="s">
        <v>57</v>
      </c>
      <c r="D198" s="62" t="s">
        <v>28</v>
      </c>
      <c r="E198" s="89">
        <v>45406</v>
      </c>
      <c r="F198" s="102">
        <v>0.6333333333333333</v>
      </c>
      <c r="G198" s="102">
        <v>0.64583333333333337</v>
      </c>
      <c r="H198" s="102">
        <f t="shared" si="3"/>
        <v>1.2500000000000067E-2</v>
      </c>
    </row>
    <row r="199" spans="1:8" ht="14.4" customHeight="1" x14ac:dyDescent="0.3">
      <c r="A199" s="123">
        <v>13</v>
      </c>
      <c r="B199" s="124" t="s">
        <v>25</v>
      </c>
      <c r="C199" s="123" t="s">
        <v>59</v>
      </c>
      <c r="D199" s="125" t="s">
        <v>28</v>
      </c>
      <c r="E199" s="126">
        <v>45341</v>
      </c>
      <c r="F199" s="127">
        <v>0.28888888888888892</v>
      </c>
      <c r="G199" s="127">
        <v>0.31319444444444439</v>
      </c>
      <c r="H199" s="127">
        <f t="shared" si="3"/>
        <v>2.4305555555555469E-2</v>
      </c>
    </row>
    <row r="200" spans="1:8" ht="14.4" customHeight="1" x14ac:dyDescent="0.3">
      <c r="A200" s="57">
        <v>13</v>
      </c>
      <c r="B200" s="73" t="s">
        <v>25</v>
      </c>
      <c r="C200" s="57" t="s">
        <v>59</v>
      </c>
      <c r="D200" s="58" t="s">
        <v>28</v>
      </c>
      <c r="E200" s="92">
        <v>45343</v>
      </c>
      <c r="F200" s="103">
        <v>0.55763888888888891</v>
      </c>
      <c r="G200" s="103">
        <v>0.61458333333333337</v>
      </c>
      <c r="H200" s="103">
        <f t="shared" si="3"/>
        <v>5.6944444444444464E-2</v>
      </c>
    </row>
    <row r="201" spans="1:8" ht="14.4" customHeight="1" x14ac:dyDescent="0.3">
      <c r="A201" s="57">
        <v>13</v>
      </c>
      <c r="B201" s="73" t="s">
        <v>25</v>
      </c>
      <c r="C201" s="57" t="s">
        <v>59</v>
      </c>
      <c r="D201" s="58" t="s">
        <v>28</v>
      </c>
      <c r="E201" s="92">
        <v>45348</v>
      </c>
      <c r="F201" s="103">
        <v>0.27777777777777779</v>
      </c>
      <c r="G201" s="103">
        <v>0.31388888888888888</v>
      </c>
      <c r="H201" s="103">
        <f t="shared" si="3"/>
        <v>3.6111111111111094E-2</v>
      </c>
    </row>
    <row r="202" spans="1:8" ht="14.4" customHeight="1" x14ac:dyDescent="0.3">
      <c r="A202" s="57">
        <v>13</v>
      </c>
      <c r="B202" s="73" t="s">
        <v>25</v>
      </c>
      <c r="C202" s="57" t="s">
        <v>59</v>
      </c>
      <c r="D202" s="58" t="s">
        <v>28</v>
      </c>
      <c r="E202" s="92">
        <v>45352</v>
      </c>
      <c r="F202" s="103">
        <v>0.34722222222222221</v>
      </c>
      <c r="G202" s="103">
        <v>0.36944444444444452</v>
      </c>
      <c r="H202" s="103">
        <f t="shared" si="3"/>
        <v>2.222222222222231E-2</v>
      </c>
    </row>
    <row r="203" spans="1:8" ht="14.4" customHeight="1" x14ac:dyDescent="0.3">
      <c r="A203" s="57">
        <v>13</v>
      </c>
      <c r="B203" s="73" t="s">
        <v>25</v>
      </c>
      <c r="C203" s="57" t="s">
        <v>59</v>
      </c>
      <c r="D203" s="58" t="s">
        <v>28</v>
      </c>
      <c r="E203" s="92">
        <v>45353</v>
      </c>
      <c r="F203" s="103">
        <v>0.2069444444444444</v>
      </c>
      <c r="G203" s="103">
        <v>0.22361111111111109</v>
      </c>
      <c r="H203" s="103">
        <f t="shared" si="3"/>
        <v>1.6666666666666691E-2</v>
      </c>
    </row>
    <row r="204" spans="1:8" ht="14.4" customHeight="1" x14ac:dyDescent="0.3">
      <c r="A204" s="57">
        <v>13</v>
      </c>
      <c r="B204" s="73" t="s">
        <v>25</v>
      </c>
      <c r="C204" s="57" t="s">
        <v>59</v>
      </c>
      <c r="D204" s="58" t="s">
        <v>28</v>
      </c>
      <c r="E204" s="92">
        <v>45365</v>
      </c>
      <c r="F204" s="103">
        <v>0.79374999999999996</v>
      </c>
      <c r="G204" s="103">
        <v>0.82708333333333328</v>
      </c>
      <c r="H204" s="103">
        <f t="shared" si="3"/>
        <v>3.3333333333333326E-2</v>
      </c>
    </row>
    <row r="205" spans="1:8" ht="14.4" customHeight="1" x14ac:dyDescent="0.3">
      <c r="A205" s="57">
        <v>13</v>
      </c>
      <c r="B205" s="73" t="s">
        <v>25</v>
      </c>
      <c r="C205" s="57" t="s">
        <v>59</v>
      </c>
      <c r="D205" s="58" t="s">
        <v>28</v>
      </c>
      <c r="E205" s="92">
        <v>45367</v>
      </c>
      <c r="F205" s="103">
        <v>0.97986111111111107</v>
      </c>
      <c r="G205" s="103">
        <v>0.99583333333333335</v>
      </c>
      <c r="H205" s="103">
        <f t="shared" si="3"/>
        <v>1.5972222222222276E-2</v>
      </c>
    </row>
    <row r="206" spans="1:8" ht="14.4" customHeight="1" x14ac:dyDescent="0.3">
      <c r="A206" s="57">
        <v>13</v>
      </c>
      <c r="B206" s="73" t="s">
        <v>25</v>
      </c>
      <c r="C206" s="57" t="s">
        <v>59</v>
      </c>
      <c r="D206" s="58" t="s">
        <v>28</v>
      </c>
      <c r="E206" s="92">
        <v>45371</v>
      </c>
      <c r="F206" s="103">
        <v>0.59513888888888888</v>
      </c>
      <c r="G206" s="103">
        <v>0.62569444444444444</v>
      </c>
      <c r="H206" s="103">
        <f t="shared" si="3"/>
        <v>3.0555555555555558E-2</v>
      </c>
    </row>
    <row r="207" spans="1:8" ht="14.4" customHeight="1" x14ac:dyDescent="0.3">
      <c r="A207" s="57">
        <v>13</v>
      </c>
      <c r="B207" s="73" t="s">
        <v>25</v>
      </c>
      <c r="C207" s="57" t="s">
        <v>59</v>
      </c>
      <c r="D207" s="58" t="s">
        <v>28</v>
      </c>
      <c r="E207" s="92">
        <v>45371</v>
      </c>
      <c r="F207" s="103">
        <v>0.94027777777777777</v>
      </c>
      <c r="G207" s="103">
        <v>0.9868055555555556</v>
      </c>
      <c r="H207" s="103">
        <f t="shared" si="3"/>
        <v>4.6527777777777835E-2</v>
      </c>
    </row>
    <row r="208" spans="1:8" ht="14.4" customHeight="1" x14ac:dyDescent="0.3">
      <c r="A208" s="57">
        <v>13</v>
      </c>
      <c r="B208" s="73" t="s">
        <v>25</v>
      </c>
      <c r="C208" s="57" t="s">
        <v>59</v>
      </c>
      <c r="D208" s="58" t="s">
        <v>28</v>
      </c>
      <c r="E208" s="92">
        <v>45374</v>
      </c>
      <c r="F208" s="103">
        <v>0.23333333333333331</v>
      </c>
      <c r="G208" s="103">
        <v>0.29305555555555562</v>
      </c>
      <c r="H208" s="103">
        <f t="shared" si="3"/>
        <v>5.9722222222222315E-2</v>
      </c>
    </row>
    <row r="209" spans="1:8" ht="14.4" customHeight="1" x14ac:dyDescent="0.3">
      <c r="A209" s="57">
        <v>13</v>
      </c>
      <c r="B209" s="73" t="s">
        <v>25</v>
      </c>
      <c r="C209" s="57" t="s">
        <v>59</v>
      </c>
      <c r="D209" s="58" t="s">
        <v>28</v>
      </c>
      <c r="E209" s="92">
        <v>45376</v>
      </c>
      <c r="F209" s="103">
        <v>0.37569444444444439</v>
      </c>
      <c r="G209" s="103">
        <v>0.38750000000000001</v>
      </c>
      <c r="H209" s="103">
        <f t="shared" si="3"/>
        <v>1.1805555555555625E-2</v>
      </c>
    </row>
    <row r="210" spans="1:8" ht="14.4" customHeight="1" x14ac:dyDescent="0.3">
      <c r="A210" s="57">
        <v>13</v>
      </c>
      <c r="B210" s="73" t="s">
        <v>25</v>
      </c>
      <c r="C210" s="57" t="s">
        <v>59</v>
      </c>
      <c r="D210" s="58" t="s">
        <v>28</v>
      </c>
      <c r="E210" s="92">
        <v>45376</v>
      </c>
      <c r="F210" s="103">
        <v>0.7104166666666667</v>
      </c>
      <c r="G210" s="103">
        <v>0.76527777777777772</v>
      </c>
      <c r="H210" s="103">
        <f t="shared" si="3"/>
        <v>5.4861111111111027E-2</v>
      </c>
    </row>
    <row r="211" spans="1:8" ht="14.4" customHeight="1" x14ac:dyDescent="0.3">
      <c r="A211" s="57">
        <v>13</v>
      </c>
      <c r="B211" s="73" t="s">
        <v>25</v>
      </c>
      <c r="C211" s="57" t="s">
        <v>59</v>
      </c>
      <c r="D211" s="58" t="s">
        <v>28</v>
      </c>
      <c r="E211" s="92">
        <v>45377</v>
      </c>
      <c r="F211" s="103">
        <v>0.33124999999999999</v>
      </c>
      <c r="G211" s="103">
        <v>0.33819444444444452</v>
      </c>
      <c r="H211" s="103">
        <f t="shared" si="3"/>
        <v>6.9444444444445308E-3</v>
      </c>
    </row>
    <row r="212" spans="1:8" ht="14.4" customHeight="1" x14ac:dyDescent="0.3">
      <c r="A212" s="57">
        <v>13</v>
      </c>
      <c r="B212" s="73" t="s">
        <v>25</v>
      </c>
      <c r="C212" s="57" t="s">
        <v>59</v>
      </c>
      <c r="D212" s="58" t="s">
        <v>28</v>
      </c>
      <c r="E212" s="92">
        <v>45378</v>
      </c>
      <c r="F212" s="103">
        <v>0.27638888888888891</v>
      </c>
      <c r="G212" s="103">
        <v>0.28333333333333333</v>
      </c>
      <c r="H212" s="103">
        <f t="shared" si="3"/>
        <v>6.9444444444444198E-3</v>
      </c>
    </row>
    <row r="213" spans="1:8" ht="14.4" customHeight="1" x14ac:dyDescent="0.3">
      <c r="A213" s="57">
        <v>13</v>
      </c>
      <c r="B213" s="73" t="s">
        <v>25</v>
      </c>
      <c r="C213" s="57" t="s">
        <v>59</v>
      </c>
      <c r="D213" s="58" t="s">
        <v>28</v>
      </c>
      <c r="E213" s="92">
        <v>45378</v>
      </c>
      <c r="F213" s="103">
        <v>0.52777777777777779</v>
      </c>
      <c r="G213" s="103">
        <v>0.52986111111111112</v>
      </c>
      <c r="H213" s="103">
        <f t="shared" si="3"/>
        <v>2.0833333333333259E-3</v>
      </c>
    </row>
    <row r="214" spans="1:8" ht="14.4" customHeight="1" x14ac:dyDescent="0.3">
      <c r="A214" s="57">
        <v>13</v>
      </c>
      <c r="B214" s="73" t="s">
        <v>25</v>
      </c>
      <c r="C214" s="57" t="s">
        <v>59</v>
      </c>
      <c r="D214" s="58" t="s">
        <v>28</v>
      </c>
      <c r="E214" s="92">
        <v>45381</v>
      </c>
      <c r="F214" s="103">
        <v>0.56111111111111112</v>
      </c>
      <c r="G214" s="103">
        <v>0.57638888888888884</v>
      </c>
      <c r="H214" s="103">
        <f t="shared" si="3"/>
        <v>1.5277777777777724E-2</v>
      </c>
    </row>
    <row r="215" spans="1:8" ht="14.4" customHeight="1" x14ac:dyDescent="0.3">
      <c r="A215" s="57">
        <v>13</v>
      </c>
      <c r="B215" s="73" t="s">
        <v>25</v>
      </c>
      <c r="C215" s="57" t="s">
        <v>59</v>
      </c>
      <c r="D215" s="58" t="s">
        <v>28</v>
      </c>
      <c r="E215" s="92">
        <v>45383</v>
      </c>
      <c r="F215" s="103">
        <v>0.31180555555555561</v>
      </c>
      <c r="G215" s="103">
        <v>0.32569444444444451</v>
      </c>
      <c r="H215" s="103">
        <f t="shared" si="3"/>
        <v>1.3888888888888895E-2</v>
      </c>
    </row>
    <row r="216" spans="1:8" ht="14.4" customHeight="1" x14ac:dyDescent="0.3">
      <c r="A216" s="57">
        <v>13</v>
      </c>
      <c r="B216" s="73" t="s">
        <v>25</v>
      </c>
      <c r="C216" s="57" t="s">
        <v>59</v>
      </c>
      <c r="D216" s="58" t="s">
        <v>28</v>
      </c>
      <c r="E216" s="92">
        <v>45383</v>
      </c>
      <c r="F216" s="103">
        <v>0.37916666666666671</v>
      </c>
      <c r="G216" s="103">
        <v>0.41944444444444451</v>
      </c>
      <c r="H216" s="103">
        <f t="shared" si="3"/>
        <v>4.0277777777777801E-2</v>
      </c>
    </row>
    <row r="217" spans="1:8" ht="14.4" customHeight="1" x14ac:dyDescent="0.3">
      <c r="A217" s="57">
        <v>13</v>
      </c>
      <c r="B217" s="73" t="s">
        <v>25</v>
      </c>
      <c r="C217" s="57" t="s">
        <v>59</v>
      </c>
      <c r="D217" s="58" t="s">
        <v>28</v>
      </c>
      <c r="E217" s="92">
        <v>45391</v>
      </c>
      <c r="F217" s="103">
        <v>0.28402777777777782</v>
      </c>
      <c r="G217" s="103">
        <v>0.29097222222222219</v>
      </c>
      <c r="H217" s="103">
        <f t="shared" ref="H217:H247" si="4">G217-F217</f>
        <v>6.9444444444443643E-3</v>
      </c>
    </row>
    <row r="218" spans="1:8" ht="14.4" customHeight="1" x14ac:dyDescent="0.3">
      <c r="A218" s="57">
        <v>13</v>
      </c>
      <c r="B218" s="73" t="s">
        <v>25</v>
      </c>
      <c r="C218" s="57" t="s">
        <v>59</v>
      </c>
      <c r="D218" s="58" t="s">
        <v>28</v>
      </c>
      <c r="E218" s="92">
        <v>45400</v>
      </c>
      <c r="F218" s="103">
        <v>3.888888888888889E-2</v>
      </c>
      <c r="G218" s="103">
        <v>7.2916666666666671E-2</v>
      </c>
      <c r="H218" s="103">
        <f t="shared" si="4"/>
        <v>3.4027777777777782E-2</v>
      </c>
    </row>
    <row r="219" spans="1:8" ht="14.4" customHeight="1" x14ac:dyDescent="0.3">
      <c r="A219" s="112">
        <v>13</v>
      </c>
      <c r="B219" s="113" t="s">
        <v>25</v>
      </c>
      <c r="C219" s="112" t="s">
        <v>59</v>
      </c>
      <c r="D219" s="114" t="s">
        <v>28</v>
      </c>
      <c r="E219" s="115">
        <v>45408</v>
      </c>
      <c r="F219" s="116">
        <v>0.4201388888888889</v>
      </c>
      <c r="G219" s="116">
        <v>0.44583333333333341</v>
      </c>
      <c r="H219" s="116">
        <f t="shared" si="4"/>
        <v>2.569444444444452E-2</v>
      </c>
    </row>
    <row r="220" spans="1:8" ht="14.4" customHeight="1" x14ac:dyDescent="0.3">
      <c r="A220" s="98">
        <v>17</v>
      </c>
      <c r="B220" s="99" t="s">
        <v>35</v>
      </c>
      <c r="C220" s="120" t="s">
        <v>67</v>
      </c>
      <c r="D220" s="99" t="s">
        <v>68</v>
      </c>
      <c r="E220" s="118">
        <v>45348</v>
      </c>
      <c r="F220" s="119">
        <v>0.26180555555555562</v>
      </c>
      <c r="G220" s="119">
        <v>0.27986111111111112</v>
      </c>
      <c r="H220" s="119">
        <f t="shared" si="4"/>
        <v>1.8055555555555491E-2</v>
      </c>
    </row>
    <row r="221" spans="1:8" ht="14.4" customHeight="1" x14ac:dyDescent="0.3">
      <c r="A221" s="54">
        <v>17</v>
      </c>
      <c r="B221" s="55" t="s">
        <v>35</v>
      </c>
      <c r="C221" s="64" t="s">
        <v>67</v>
      </c>
      <c r="D221" s="55" t="s">
        <v>68</v>
      </c>
      <c r="E221" s="88">
        <v>45348</v>
      </c>
      <c r="F221" s="101">
        <v>0.63263888888888886</v>
      </c>
      <c r="G221" s="101">
        <v>0.67222222222222228</v>
      </c>
      <c r="H221" s="101">
        <f t="shared" si="4"/>
        <v>3.9583333333333415E-2</v>
      </c>
    </row>
    <row r="222" spans="1:8" ht="14.4" customHeight="1" x14ac:dyDescent="0.3">
      <c r="A222" s="54">
        <v>17</v>
      </c>
      <c r="B222" s="55" t="s">
        <v>35</v>
      </c>
      <c r="C222" s="64" t="s">
        <v>67</v>
      </c>
      <c r="D222" s="55" t="s">
        <v>68</v>
      </c>
      <c r="E222" s="88">
        <v>45349</v>
      </c>
      <c r="F222" s="101">
        <v>0.42638888888888887</v>
      </c>
      <c r="G222" s="101">
        <v>0.43194444444444452</v>
      </c>
      <c r="H222" s="101">
        <f t="shared" si="4"/>
        <v>5.5555555555556468E-3</v>
      </c>
    </row>
    <row r="223" spans="1:8" ht="14.4" customHeight="1" x14ac:dyDescent="0.3">
      <c r="A223" s="54">
        <v>17</v>
      </c>
      <c r="B223" s="55" t="s">
        <v>35</v>
      </c>
      <c r="C223" s="64" t="s">
        <v>67</v>
      </c>
      <c r="D223" s="55" t="s">
        <v>68</v>
      </c>
      <c r="E223" s="88">
        <v>45360</v>
      </c>
      <c r="F223" s="101">
        <v>0.27986111111111112</v>
      </c>
      <c r="G223" s="101">
        <v>0.38194444444444442</v>
      </c>
      <c r="H223" s="101">
        <f t="shared" si="4"/>
        <v>0.1020833333333333</v>
      </c>
    </row>
    <row r="224" spans="1:8" ht="14.4" x14ac:dyDescent="0.3">
      <c r="A224" s="54">
        <v>17</v>
      </c>
      <c r="B224" s="55" t="s">
        <v>35</v>
      </c>
      <c r="C224" s="64" t="s">
        <v>67</v>
      </c>
      <c r="D224" s="55" t="s">
        <v>68</v>
      </c>
      <c r="E224" s="88">
        <v>45373</v>
      </c>
      <c r="F224" s="101">
        <v>0.40902777777777782</v>
      </c>
      <c r="G224" s="101">
        <v>0.46041666666666659</v>
      </c>
      <c r="H224" s="101">
        <f t="shared" si="4"/>
        <v>5.1388888888888762E-2</v>
      </c>
    </row>
    <row r="225" spans="1:8" ht="14.4" x14ac:dyDescent="0.3">
      <c r="A225" s="54">
        <v>17</v>
      </c>
      <c r="B225" s="55" t="s">
        <v>35</v>
      </c>
      <c r="C225" s="64" t="s">
        <v>67</v>
      </c>
      <c r="D225" s="55" t="s">
        <v>68</v>
      </c>
      <c r="E225" s="88">
        <v>45395</v>
      </c>
      <c r="F225" s="101">
        <v>0.32222222222222219</v>
      </c>
      <c r="G225" s="101">
        <v>0.40208333333333329</v>
      </c>
      <c r="H225" s="101">
        <f t="shared" si="4"/>
        <v>7.9861111111111105E-2</v>
      </c>
    </row>
    <row r="226" spans="1:8" ht="14.4" x14ac:dyDescent="0.3">
      <c r="A226" s="54">
        <v>17</v>
      </c>
      <c r="B226" s="55" t="s">
        <v>35</v>
      </c>
      <c r="C226" s="64" t="s">
        <v>67</v>
      </c>
      <c r="D226" s="55" t="s">
        <v>68</v>
      </c>
      <c r="E226" s="88">
        <v>45401</v>
      </c>
      <c r="F226" s="101">
        <v>0.60416666666666663</v>
      </c>
      <c r="G226" s="101">
        <v>0.67361111111111116</v>
      </c>
      <c r="H226" s="101">
        <f t="shared" si="4"/>
        <v>6.9444444444444531E-2</v>
      </c>
    </row>
    <row r="227" spans="1:8" ht="14.4" x14ac:dyDescent="0.3">
      <c r="A227" s="54">
        <v>17</v>
      </c>
      <c r="B227" s="55" t="s">
        <v>35</v>
      </c>
      <c r="C227" s="64" t="s">
        <v>67</v>
      </c>
      <c r="D227" s="55" t="s">
        <v>68</v>
      </c>
      <c r="E227" s="88">
        <v>45402</v>
      </c>
      <c r="F227" s="101">
        <v>0.38333333333333341</v>
      </c>
      <c r="G227" s="101">
        <v>0.42291666666666672</v>
      </c>
      <c r="H227" s="101">
        <f t="shared" si="4"/>
        <v>3.9583333333333304E-2</v>
      </c>
    </row>
    <row r="228" spans="1:8" ht="14.4" x14ac:dyDescent="0.3">
      <c r="A228" s="54">
        <v>17</v>
      </c>
      <c r="B228" s="55" t="s">
        <v>35</v>
      </c>
      <c r="C228" s="64" t="s">
        <v>67</v>
      </c>
      <c r="D228" s="55" t="s">
        <v>68</v>
      </c>
      <c r="E228" s="88">
        <v>45407</v>
      </c>
      <c r="F228" s="101">
        <v>0.45833333333333331</v>
      </c>
      <c r="G228" s="101">
        <v>0.52986111111111112</v>
      </c>
      <c r="H228" s="101">
        <f t="shared" si="4"/>
        <v>7.1527777777777801E-2</v>
      </c>
    </row>
    <row r="229" spans="1:8" ht="14.4" x14ac:dyDescent="0.3">
      <c r="A229" s="54">
        <v>17</v>
      </c>
      <c r="B229" s="55" t="s">
        <v>35</v>
      </c>
      <c r="C229" s="64" t="s">
        <v>67</v>
      </c>
      <c r="D229" s="55" t="s">
        <v>68</v>
      </c>
      <c r="E229" s="88">
        <v>45407</v>
      </c>
      <c r="F229" s="101">
        <v>0.6118055555555556</v>
      </c>
      <c r="G229" s="101">
        <v>0.64236111111111116</v>
      </c>
      <c r="H229" s="101">
        <f t="shared" si="4"/>
        <v>3.0555555555555558E-2</v>
      </c>
    </row>
    <row r="230" spans="1:8" ht="14.4" x14ac:dyDescent="0.3">
      <c r="A230" s="60">
        <v>17</v>
      </c>
      <c r="B230" s="61" t="s">
        <v>35</v>
      </c>
      <c r="C230" s="65" t="s">
        <v>67</v>
      </c>
      <c r="D230" s="61" t="s">
        <v>68</v>
      </c>
      <c r="E230" s="89">
        <v>45409</v>
      </c>
      <c r="F230" s="102">
        <v>0.38819444444444451</v>
      </c>
      <c r="G230" s="102">
        <v>0.40555555555555561</v>
      </c>
      <c r="H230" s="102">
        <f t="shared" si="4"/>
        <v>1.7361111111111105E-2</v>
      </c>
    </row>
    <row r="231" spans="1:8" ht="14.4" x14ac:dyDescent="0.3">
      <c r="A231" s="57">
        <v>18</v>
      </c>
      <c r="B231" s="73" t="s">
        <v>35</v>
      </c>
      <c r="C231" s="122" t="s">
        <v>70</v>
      </c>
      <c r="D231" s="73" t="s">
        <v>68</v>
      </c>
      <c r="E231" s="92">
        <v>45362</v>
      </c>
      <c r="F231" s="103">
        <v>0.75277777777777777</v>
      </c>
      <c r="G231" s="103">
        <v>0.84930555555555554</v>
      </c>
      <c r="H231" s="103">
        <f t="shared" si="4"/>
        <v>9.6527777777777768E-2</v>
      </c>
    </row>
    <row r="232" spans="1:8" ht="14.4" x14ac:dyDescent="0.3">
      <c r="A232" s="57">
        <v>18</v>
      </c>
      <c r="B232" s="73" t="s">
        <v>35</v>
      </c>
      <c r="C232" s="122" t="s">
        <v>70</v>
      </c>
      <c r="D232" s="73" t="s">
        <v>68</v>
      </c>
      <c r="E232" s="92">
        <v>45366</v>
      </c>
      <c r="F232" s="103">
        <v>0.80763888888888891</v>
      </c>
      <c r="G232" s="103">
        <v>0.8305555555555556</v>
      </c>
      <c r="H232" s="103">
        <f t="shared" si="4"/>
        <v>2.2916666666666696E-2</v>
      </c>
    </row>
    <row r="233" spans="1:8" ht="14.4" x14ac:dyDescent="0.3">
      <c r="A233" s="57">
        <v>18</v>
      </c>
      <c r="B233" s="73" t="s">
        <v>35</v>
      </c>
      <c r="C233" s="122" t="s">
        <v>70</v>
      </c>
      <c r="D233" s="73" t="s">
        <v>68</v>
      </c>
      <c r="E233" s="92">
        <v>45376</v>
      </c>
      <c r="F233" s="103">
        <v>0.48125000000000001</v>
      </c>
      <c r="G233" s="103">
        <v>0.54097222222222219</v>
      </c>
      <c r="H233" s="103">
        <f t="shared" si="4"/>
        <v>5.9722222222222177E-2</v>
      </c>
    </row>
    <row r="234" spans="1:8" ht="14.4" x14ac:dyDescent="0.3">
      <c r="A234" s="57">
        <v>18</v>
      </c>
      <c r="B234" s="73" t="s">
        <v>35</v>
      </c>
      <c r="C234" s="122" t="s">
        <v>70</v>
      </c>
      <c r="D234" s="73" t="s">
        <v>68</v>
      </c>
      <c r="E234" s="92">
        <v>45401</v>
      </c>
      <c r="F234" s="103">
        <v>0.60416666666666663</v>
      </c>
      <c r="G234" s="103">
        <v>0.62986111111111109</v>
      </c>
      <c r="H234" s="103">
        <f t="shared" si="4"/>
        <v>2.5694444444444464E-2</v>
      </c>
    </row>
    <row r="235" spans="1:8" ht="14.4" x14ac:dyDescent="0.3">
      <c r="A235" s="112">
        <v>18</v>
      </c>
      <c r="B235" s="113" t="s">
        <v>35</v>
      </c>
      <c r="C235" s="121" t="s">
        <v>70</v>
      </c>
      <c r="D235" s="113" t="s">
        <v>68</v>
      </c>
      <c r="E235" s="115">
        <v>45404</v>
      </c>
      <c r="F235" s="116">
        <v>0.35347222222222219</v>
      </c>
      <c r="G235" s="116">
        <v>0.43680555555555561</v>
      </c>
      <c r="H235" s="116">
        <f t="shared" si="4"/>
        <v>8.3333333333333426E-2</v>
      </c>
    </row>
    <row r="236" spans="1:8" ht="14.4" x14ac:dyDescent="0.3">
      <c r="A236" s="54">
        <v>19</v>
      </c>
      <c r="B236" s="55" t="s">
        <v>39</v>
      </c>
      <c r="C236" s="64" t="s">
        <v>71</v>
      </c>
      <c r="D236" s="55" t="s">
        <v>72</v>
      </c>
      <c r="E236" s="88">
        <v>45344</v>
      </c>
      <c r="F236" s="101">
        <v>0.40347222222222218</v>
      </c>
      <c r="G236" s="101">
        <v>0.45763888888888887</v>
      </c>
      <c r="H236" s="101">
        <f t="shared" si="4"/>
        <v>5.4166666666666696E-2</v>
      </c>
    </row>
    <row r="237" spans="1:8" ht="14.4" x14ac:dyDescent="0.3">
      <c r="A237" s="54">
        <v>19</v>
      </c>
      <c r="B237" s="55" t="s">
        <v>39</v>
      </c>
      <c r="C237" s="64" t="s">
        <v>71</v>
      </c>
      <c r="D237" s="55" t="s">
        <v>72</v>
      </c>
      <c r="E237" s="88">
        <v>45348</v>
      </c>
      <c r="F237" s="101">
        <v>0.40416666666666667</v>
      </c>
      <c r="G237" s="101">
        <v>0.41597222222222219</v>
      </c>
      <c r="H237" s="101">
        <f t="shared" si="4"/>
        <v>1.1805555555555514E-2</v>
      </c>
    </row>
    <row r="238" spans="1:8" ht="14.4" x14ac:dyDescent="0.3">
      <c r="A238" s="54">
        <v>19</v>
      </c>
      <c r="B238" s="55" t="s">
        <v>39</v>
      </c>
      <c r="C238" s="64" t="s">
        <v>71</v>
      </c>
      <c r="D238" s="55" t="s">
        <v>72</v>
      </c>
      <c r="E238" s="88">
        <v>45374</v>
      </c>
      <c r="F238" s="101">
        <v>0.63611111111111107</v>
      </c>
      <c r="G238" s="101">
        <v>0.65972222222222221</v>
      </c>
      <c r="H238" s="101">
        <f t="shared" si="4"/>
        <v>2.3611111111111138E-2</v>
      </c>
    </row>
    <row r="239" spans="1:8" ht="14.4" x14ac:dyDescent="0.3">
      <c r="A239" s="54">
        <v>19</v>
      </c>
      <c r="B239" s="55" t="s">
        <v>39</v>
      </c>
      <c r="C239" s="64" t="s">
        <v>71</v>
      </c>
      <c r="D239" s="55" t="s">
        <v>72</v>
      </c>
      <c r="E239" s="88">
        <v>45394</v>
      </c>
      <c r="F239" s="101">
        <v>0.54097222222222219</v>
      </c>
      <c r="G239" s="101">
        <v>0.56319444444444444</v>
      </c>
      <c r="H239" s="101">
        <f t="shared" si="4"/>
        <v>2.2222222222222254E-2</v>
      </c>
    </row>
    <row r="240" spans="1:8" ht="14.4" x14ac:dyDescent="0.3">
      <c r="A240" s="60">
        <v>19</v>
      </c>
      <c r="B240" s="61" t="s">
        <v>39</v>
      </c>
      <c r="C240" s="65" t="s">
        <v>71</v>
      </c>
      <c r="D240" s="61" t="s">
        <v>72</v>
      </c>
      <c r="E240" s="89">
        <v>45401</v>
      </c>
      <c r="F240" s="102">
        <v>0.54513888888888884</v>
      </c>
      <c r="G240" s="102">
        <v>0.57361111111111107</v>
      </c>
      <c r="H240" s="102">
        <f t="shared" si="4"/>
        <v>2.8472222222222232E-2</v>
      </c>
    </row>
    <row r="241" spans="1:8" ht="14.4" x14ac:dyDescent="0.3">
      <c r="A241" s="57">
        <v>20</v>
      </c>
      <c r="B241" s="73" t="s">
        <v>39</v>
      </c>
      <c r="C241" s="122" t="s">
        <v>74</v>
      </c>
      <c r="D241" s="73" t="s">
        <v>75</v>
      </c>
      <c r="E241" s="92">
        <v>45365</v>
      </c>
      <c r="F241" s="103">
        <v>0.65138888888888891</v>
      </c>
      <c r="G241" s="103">
        <v>0.7680555555555556</v>
      </c>
      <c r="H241" s="103">
        <f t="shared" si="4"/>
        <v>0.1166666666666667</v>
      </c>
    </row>
    <row r="242" spans="1:8" ht="14.4" x14ac:dyDescent="0.3">
      <c r="A242" s="57">
        <v>20</v>
      </c>
      <c r="B242" s="73" t="s">
        <v>39</v>
      </c>
      <c r="C242" s="122" t="s">
        <v>74</v>
      </c>
      <c r="D242" s="73" t="s">
        <v>75</v>
      </c>
      <c r="E242" s="92">
        <v>45367</v>
      </c>
      <c r="F242" s="103">
        <v>0.37638888888888888</v>
      </c>
      <c r="G242" s="103">
        <v>0.4826388888888889</v>
      </c>
      <c r="H242" s="103">
        <f t="shared" si="4"/>
        <v>0.10625000000000001</v>
      </c>
    </row>
    <row r="243" spans="1:8" ht="14.4" x14ac:dyDescent="0.3">
      <c r="A243" s="57">
        <v>20</v>
      </c>
      <c r="B243" s="73" t="s">
        <v>39</v>
      </c>
      <c r="C243" s="122" t="s">
        <v>74</v>
      </c>
      <c r="D243" s="73" t="s">
        <v>75</v>
      </c>
      <c r="E243" s="92">
        <v>45378</v>
      </c>
      <c r="F243" s="103">
        <v>0.36249999999999999</v>
      </c>
      <c r="G243" s="103">
        <v>0.40486111111111112</v>
      </c>
      <c r="H243" s="103">
        <f t="shared" si="4"/>
        <v>4.2361111111111127E-2</v>
      </c>
    </row>
    <row r="244" spans="1:8" ht="14.4" x14ac:dyDescent="0.3">
      <c r="A244" s="112">
        <v>20</v>
      </c>
      <c r="B244" s="113" t="s">
        <v>39</v>
      </c>
      <c r="C244" s="121" t="s">
        <v>74</v>
      </c>
      <c r="D244" s="113" t="s">
        <v>75</v>
      </c>
      <c r="E244" s="115">
        <v>45413</v>
      </c>
      <c r="F244" s="116">
        <v>0.36249999999999999</v>
      </c>
      <c r="G244" s="116">
        <v>0.40486111111111112</v>
      </c>
      <c r="H244" s="116">
        <f t="shared" si="4"/>
        <v>4.2361111111111127E-2</v>
      </c>
    </row>
    <row r="245" spans="1:8" ht="14.4" x14ac:dyDescent="0.3">
      <c r="A245" s="98">
        <v>22</v>
      </c>
      <c r="B245" s="99" t="s">
        <v>43</v>
      </c>
      <c r="C245" s="120" t="s">
        <v>79</v>
      </c>
      <c r="D245" s="99" t="s">
        <v>80</v>
      </c>
      <c r="E245" s="118">
        <v>45304</v>
      </c>
      <c r="F245" s="119">
        <v>0.6166666666666667</v>
      </c>
      <c r="G245" s="119">
        <v>0.63541666666666663</v>
      </c>
      <c r="H245" s="119">
        <f t="shared" si="4"/>
        <v>1.8749999999999933E-2</v>
      </c>
    </row>
    <row r="246" spans="1:8" ht="14.4" x14ac:dyDescent="0.3">
      <c r="A246" s="54">
        <v>22</v>
      </c>
      <c r="B246" s="55" t="s">
        <v>43</v>
      </c>
      <c r="C246" s="64" t="s">
        <v>79</v>
      </c>
      <c r="D246" s="55" t="s">
        <v>80</v>
      </c>
      <c r="E246" s="88">
        <v>45377</v>
      </c>
      <c r="F246" s="101">
        <v>0.5756944444444444</v>
      </c>
      <c r="G246" s="101">
        <v>0.63888888888888884</v>
      </c>
      <c r="H246" s="101">
        <f t="shared" si="4"/>
        <v>6.3194444444444442E-2</v>
      </c>
    </row>
    <row r="247" spans="1:8" ht="14.4" x14ac:dyDescent="0.3">
      <c r="A247" s="60">
        <v>22</v>
      </c>
      <c r="B247" s="61" t="s">
        <v>43</v>
      </c>
      <c r="C247" s="65" t="s">
        <v>79</v>
      </c>
      <c r="D247" s="61" t="s">
        <v>80</v>
      </c>
      <c r="E247" s="89">
        <v>45407</v>
      </c>
      <c r="F247" s="102">
        <v>0.44861111111111113</v>
      </c>
      <c r="G247" s="102">
        <v>0.49166666666666659</v>
      </c>
      <c r="H247" s="102">
        <f t="shared" si="4"/>
        <v>4.3055555555555458E-2</v>
      </c>
    </row>
  </sheetData>
  <conditionalFormatting sqref="H1:H247">
    <cfRule type="cellIs" dxfId="0" priority="1" operator="greaterThan">
      <formula>0.125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123" workbookViewId="0">
      <selection activeCell="D8" sqref="D8"/>
    </sheetView>
  </sheetViews>
  <sheetFormatPr defaultRowHeight="14.4" x14ac:dyDescent="0.3"/>
  <cols>
    <col min="1" max="1" width="10.109375" style="1" bestFit="1" customWidth="1"/>
    <col min="2" max="2" width="14" bestFit="1" customWidth="1"/>
    <col min="3" max="3" width="17.77734375" bestFit="1" customWidth="1"/>
    <col min="4" max="4" width="46.6640625" bestFit="1" customWidth="1"/>
    <col min="5" max="5" width="43.44140625" customWidth="1"/>
  </cols>
  <sheetData>
    <row r="1" spans="1:5" x14ac:dyDescent="0.3">
      <c r="A1" s="128" t="s">
        <v>0</v>
      </c>
      <c r="B1" s="128" t="s">
        <v>1</v>
      </c>
      <c r="C1" s="128" t="s">
        <v>2</v>
      </c>
      <c r="D1" s="128" t="s">
        <v>118</v>
      </c>
      <c r="E1" s="128" t="s">
        <v>119</v>
      </c>
    </row>
    <row r="2" spans="1:5" x14ac:dyDescent="0.3">
      <c r="A2" s="129">
        <v>2</v>
      </c>
      <c r="B2" s="206" t="s">
        <v>17</v>
      </c>
      <c r="C2" s="206" t="s">
        <v>18</v>
      </c>
      <c r="D2" s="130" t="s">
        <v>120</v>
      </c>
      <c r="E2" s="130" t="s">
        <v>121</v>
      </c>
    </row>
    <row r="3" spans="1:5" x14ac:dyDescent="0.3">
      <c r="A3" s="205">
        <v>4</v>
      </c>
      <c r="B3" s="207" t="s">
        <v>23</v>
      </c>
      <c r="C3" s="208" t="s">
        <v>209</v>
      </c>
      <c r="D3" s="130" t="s">
        <v>120</v>
      </c>
      <c r="E3" s="130" t="s">
        <v>121</v>
      </c>
    </row>
    <row r="4" spans="1:5" x14ac:dyDescent="0.3">
      <c r="A4" s="8">
        <v>5</v>
      </c>
      <c r="B4" s="7" t="s">
        <v>25</v>
      </c>
      <c r="C4" s="7" t="s">
        <v>27</v>
      </c>
      <c r="D4" s="7" t="s">
        <v>122</v>
      </c>
      <c r="E4" s="7" t="s">
        <v>123</v>
      </c>
    </row>
    <row r="5" spans="1:5" x14ac:dyDescent="0.3">
      <c r="A5" s="6">
        <v>6</v>
      </c>
      <c r="B5" s="5" t="s">
        <v>25</v>
      </c>
      <c r="C5" s="5" t="s">
        <v>32</v>
      </c>
      <c r="D5" s="5" t="s">
        <v>124</v>
      </c>
      <c r="E5" s="5" t="s">
        <v>125</v>
      </c>
    </row>
    <row r="6" spans="1:5" x14ac:dyDescent="0.3">
      <c r="A6" s="6">
        <v>7</v>
      </c>
      <c r="B6" s="5" t="s">
        <v>25</v>
      </c>
      <c r="C6" s="5" t="s">
        <v>37</v>
      </c>
      <c r="D6" s="5" t="s">
        <v>126</v>
      </c>
      <c r="E6" s="5" t="s">
        <v>127</v>
      </c>
    </row>
    <row r="7" spans="1:5" x14ac:dyDescent="0.3">
      <c r="A7" s="6">
        <v>8</v>
      </c>
      <c r="B7" s="5" t="s">
        <v>25</v>
      </c>
      <c r="C7" s="5" t="s">
        <v>41</v>
      </c>
      <c r="D7" s="5" t="s">
        <v>128</v>
      </c>
      <c r="E7" s="5" t="s">
        <v>129</v>
      </c>
    </row>
    <row r="8" spans="1:5" x14ac:dyDescent="0.3">
      <c r="A8" s="6">
        <v>9</v>
      </c>
      <c r="B8" s="5" t="s">
        <v>25</v>
      </c>
      <c r="C8" s="5" t="s">
        <v>45</v>
      </c>
      <c r="D8" s="5" t="s">
        <v>130</v>
      </c>
      <c r="E8" s="5" t="s">
        <v>131</v>
      </c>
    </row>
    <row r="9" spans="1:5" x14ac:dyDescent="0.3">
      <c r="A9" s="6">
        <v>10</v>
      </c>
      <c r="B9" s="5" t="s">
        <v>25</v>
      </c>
      <c r="C9" s="5" t="s">
        <v>49</v>
      </c>
      <c r="D9" s="5" t="s">
        <v>132</v>
      </c>
      <c r="E9" s="5" t="s">
        <v>133</v>
      </c>
    </row>
    <row r="10" spans="1:5" x14ac:dyDescent="0.3">
      <c r="A10" s="6">
        <v>11</v>
      </c>
      <c r="B10" s="5" t="s">
        <v>25</v>
      </c>
      <c r="C10" s="5" t="s">
        <v>53</v>
      </c>
      <c r="D10" s="5" t="s">
        <v>134</v>
      </c>
      <c r="E10" s="5" t="s">
        <v>135</v>
      </c>
    </row>
    <row r="11" spans="1:5" x14ac:dyDescent="0.3">
      <c r="A11" s="6">
        <v>12</v>
      </c>
      <c r="B11" s="5" t="s">
        <v>25</v>
      </c>
      <c r="C11" s="5" t="s">
        <v>57</v>
      </c>
      <c r="D11" s="5" t="s">
        <v>136</v>
      </c>
      <c r="E11" s="5" t="s">
        <v>137</v>
      </c>
    </row>
    <row r="12" spans="1:5" x14ac:dyDescent="0.3">
      <c r="A12" s="22">
        <v>13</v>
      </c>
      <c r="B12" s="23" t="s">
        <v>25</v>
      </c>
      <c r="C12" s="23" t="s">
        <v>59</v>
      </c>
      <c r="D12" s="23" t="s">
        <v>138</v>
      </c>
      <c r="E12" s="23" t="s">
        <v>139</v>
      </c>
    </row>
    <row r="13" spans="1:5" x14ac:dyDescent="0.3">
      <c r="A13" s="3">
        <v>17</v>
      </c>
      <c r="B13" s="2" t="s">
        <v>35</v>
      </c>
      <c r="C13" s="2" t="s">
        <v>67</v>
      </c>
      <c r="D13" s="2" t="s">
        <v>140</v>
      </c>
      <c r="E13" s="2" t="s">
        <v>141</v>
      </c>
    </row>
    <row r="14" spans="1:5" x14ac:dyDescent="0.3">
      <c r="A14" s="12">
        <v>18</v>
      </c>
      <c r="B14" s="11" t="s">
        <v>35</v>
      </c>
      <c r="C14" s="11" t="s">
        <v>70</v>
      </c>
      <c r="D14" s="11" t="s">
        <v>142</v>
      </c>
      <c r="E14" s="11" t="s">
        <v>143</v>
      </c>
    </row>
    <row r="15" spans="1:5" x14ac:dyDescent="0.3">
      <c r="A15" s="8">
        <v>19</v>
      </c>
      <c r="B15" s="7" t="s">
        <v>39</v>
      </c>
      <c r="C15" s="7" t="s">
        <v>71</v>
      </c>
      <c r="D15" s="7" t="s">
        <v>144</v>
      </c>
      <c r="E15" s="7" t="s">
        <v>145</v>
      </c>
    </row>
    <row r="16" spans="1:5" x14ac:dyDescent="0.3">
      <c r="A16" s="22">
        <v>20</v>
      </c>
      <c r="B16" s="23" t="s">
        <v>39</v>
      </c>
      <c r="C16" s="23" t="s">
        <v>74</v>
      </c>
      <c r="D16" s="23" t="s">
        <v>146</v>
      </c>
      <c r="E16" s="23" t="s">
        <v>147</v>
      </c>
    </row>
    <row r="17" spans="1:5" x14ac:dyDescent="0.3">
      <c r="A17" s="129">
        <v>22</v>
      </c>
      <c r="B17" s="130" t="s">
        <v>43</v>
      </c>
      <c r="C17" s="130" t="s">
        <v>79</v>
      </c>
      <c r="D17" s="130" t="s">
        <v>148</v>
      </c>
      <c r="E17" s="130" t="s">
        <v>149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839A-0E28-4AA4-BC5E-59AF7764C5D7}">
  <dimension ref="B2:H29"/>
  <sheetViews>
    <sheetView showGridLines="0" topLeftCell="A11" zoomScale="125" workbookViewId="0">
      <selection activeCell="I21" sqref="I21"/>
    </sheetView>
  </sheetViews>
  <sheetFormatPr defaultRowHeight="14.4" x14ac:dyDescent="0.3"/>
  <cols>
    <col min="1" max="1" width="8.88671875" style="225"/>
    <col min="2" max="2" width="17.88671875" style="225" customWidth="1"/>
    <col min="3" max="3" width="23.44140625" style="225" bestFit="1" customWidth="1"/>
    <col min="4" max="4" width="11.5546875" style="225" customWidth="1"/>
    <col min="5" max="5" width="15.5546875" style="225" bestFit="1" customWidth="1"/>
    <col min="6" max="6" width="8.88671875" style="225"/>
    <col min="7" max="7" width="16.21875" style="225" customWidth="1"/>
    <col min="8" max="16384" width="8.88671875" style="225"/>
  </cols>
  <sheetData>
    <row r="2" spans="2:8" s="231" customFormat="1" ht="27.6" x14ac:dyDescent="0.3">
      <c r="B2" s="213" t="s">
        <v>186</v>
      </c>
      <c r="C2" s="213" t="s">
        <v>104</v>
      </c>
      <c r="D2" s="224" t="s">
        <v>105</v>
      </c>
      <c r="E2" s="224" t="s">
        <v>215</v>
      </c>
      <c r="F2" s="224" t="s">
        <v>208</v>
      </c>
      <c r="G2" s="224" t="s">
        <v>207</v>
      </c>
    </row>
    <row r="3" spans="2:8" x14ac:dyDescent="0.3">
      <c r="B3" s="255" t="s">
        <v>191</v>
      </c>
      <c r="C3" s="227" t="s">
        <v>174</v>
      </c>
      <c r="D3" s="243" t="s">
        <v>195</v>
      </c>
      <c r="E3" s="227" t="s">
        <v>35</v>
      </c>
      <c r="F3" s="234">
        <v>2.0371784999999999E-3</v>
      </c>
      <c r="G3" s="239">
        <v>35</v>
      </c>
    </row>
    <row r="4" spans="2:8" x14ac:dyDescent="0.3">
      <c r="B4" s="257"/>
      <c r="C4" s="233" t="s">
        <v>176</v>
      </c>
      <c r="D4" s="244" t="s">
        <v>195</v>
      </c>
      <c r="E4" s="233" t="s">
        <v>35</v>
      </c>
      <c r="F4" s="235">
        <v>1.0185893E-3</v>
      </c>
      <c r="G4" s="240">
        <v>20</v>
      </c>
    </row>
    <row r="5" spans="2:8" x14ac:dyDescent="0.3">
      <c r="B5" s="252" t="s">
        <v>192</v>
      </c>
      <c r="C5" s="226" t="s">
        <v>178</v>
      </c>
      <c r="D5" s="245" t="s">
        <v>195</v>
      </c>
      <c r="E5" s="226" t="s">
        <v>35</v>
      </c>
      <c r="F5" s="228">
        <v>2.0371784999999999E-3</v>
      </c>
      <c r="G5" s="246">
        <v>35</v>
      </c>
    </row>
    <row r="6" spans="2:8" x14ac:dyDescent="0.3">
      <c r="B6" s="254"/>
      <c r="C6" s="230" t="s">
        <v>179</v>
      </c>
      <c r="D6" s="247" t="s">
        <v>195</v>
      </c>
      <c r="E6" s="230" t="s">
        <v>35</v>
      </c>
      <c r="F6" s="232">
        <v>1.0185893E-3</v>
      </c>
      <c r="G6" s="248">
        <v>20</v>
      </c>
    </row>
    <row r="7" spans="2:8" x14ac:dyDescent="0.3">
      <c r="B7" s="255" t="s">
        <v>193</v>
      </c>
      <c r="C7" s="261" t="s">
        <v>182</v>
      </c>
      <c r="D7" s="258" t="s">
        <v>196</v>
      </c>
      <c r="E7" s="227" t="s">
        <v>17</v>
      </c>
      <c r="F7" s="234">
        <v>4.2022765999999998E-3</v>
      </c>
      <c r="G7" s="239">
        <v>75</v>
      </c>
    </row>
    <row r="8" spans="2:8" x14ac:dyDescent="0.3">
      <c r="B8" s="257"/>
      <c r="C8" s="262"/>
      <c r="D8" s="259"/>
      <c r="E8" s="237" t="s">
        <v>35</v>
      </c>
      <c r="F8" s="238">
        <v>5.6129715999999998E-3</v>
      </c>
      <c r="G8" s="242">
        <v>100</v>
      </c>
    </row>
    <row r="9" spans="2:8" x14ac:dyDescent="0.3">
      <c r="B9" s="257"/>
      <c r="C9" s="262"/>
      <c r="D9" s="259"/>
      <c r="E9" s="237" t="s">
        <v>25</v>
      </c>
      <c r="F9" s="238">
        <v>1.2121212100000001E-2</v>
      </c>
      <c r="G9" s="242">
        <v>220</v>
      </c>
    </row>
    <row r="10" spans="2:8" x14ac:dyDescent="0.3">
      <c r="B10" s="257"/>
      <c r="C10" s="262"/>
      <c r="D10" s="259"/>
      <c r="E10" s="237" t="s">
        <v>51</v>
      </c>
      <c r="F10" s="238">
        <v>3.0374941E-3</v>
      </c>
      <c r="G10" s="242">
        <v>55</v>
      </c>
    </row>
    <row r="11" spans="2:8" x14ac:dyDescent="0.3">
      <c r="B11" s="256"/>
      <c r="C11" s="263"/>
      <c r="D11" s="260"/>
      <c r="E11" s="229" t="s">
        <v>55</v>
      </c>
      <c r="F11" s="236">
        <v>2.4242424000000002E-3</v>
      </c>
      <c r="G11" s="241">
        <v>45</v>
      </c>
    </row>
    <row r="13" spans="2:8" x14ac:dyDescent="0.3">
      <c r="B13" s="195" t="s">
        <v>235</v>
      </c>
      <c r="C13" s="195" t="s">
        <v>234</v>
      </c>
      <c r="D13" s="195" t="s">
        <v>236</v>
      </c>
      <c r="G13" s="93" t="s">
        <v>6</v>
      </c>
      <c r="H13" s="93" t="s">
        <v>10</v>
      </c>
    </row>
    <row r="14" spans="2:8" x14ac:dyDescent="0.3">
      <c r="B14" t="s">
        <v>219</v>
      </c>
      <c r="C14"/>
      <c r="G14" s="97" t="s">
        <v>12</v>
      </c>
      <c r="H14" s="95">
        <v>1</v>
      </c>
    </row>
    <row r="15" spans="2:8" x14ac:dyDescent="0.3">
      <c r="B15" t="s">
        <v>220</v>
      </c>
      <c r="C15"/>
      <c r="G15" s="97" t="s">
        <v>17</v>
      </c>
      <c r="H15" s="95">
        <v>2</v>
      </c>
    </row>
    <row r="16" spans="2:8" x14ac:dyDescent="0.3">
      <c r="B16" t="s">
        <v>221</v>
      </c>
      <c r="C16"/>
      <c r="G16" s="97" t="s">
        <v>23</v>
      </c>
      <c r="H16" s="95">
        <v>1</v>
      </c>
    </row>
    <row r="17" spans="2:8" x14ac:dyDescent="0.3">
      <c r="B17" t="s">
        <v>222</v>
      </c>
      <c r="C17"/>
      <c r="G17" s="97" t="s">
        <v>25</v>
      </c>
      <c r="H17" s="95">
        <v>9</v>
      </c>
    </row>
    <row r="18" spans="2:8" x14ac:dyDescent="0.3">
      <c r="B18" t="s">
        <v>223</v>
      </c>
      <c r="C18"/>
      <c r="G18" s="97" t="s">
        <v>30</v>
      </c>
      <c r="H18" s="95">
        <v>3</v>
      </c>
    </row>
    <row r="19" spans="2:8" x14ac:dyDescent="0.3">
      <c r="B19" t="s">
        <v>224</v>
      </c>
      <c r="C19"/>
      <c r="G19" s="97" t="s">
        <v>35</v>
      </c>
      <c r="H19" s="95">
        <v>2</v>
      </c>
    </row>
    <row r="20" spans="2:8" x14ac:dyDescent="0.3">
      <c r="B20" t="s">
        <v>225</v>
      </c>
      <c r="C20"/>
      <c r="G20" s="97" t="s">
        <v>39</v>
      </c>
      <c r="H20" s="108">
        <v>2</v>
      </c>
    </row>
    <row r="21" spans="2:8" x14ac:dyDescent="0.3">
      <c r="B21" t="s">
        <v>226</v>
      </c>
      <c r="C21"/>
      <c r="G21" s="97" t="s">
        <v>43</v>
      </c>
      <c r="H21" s="108">
        <v>2</v>
      </c>
    </row>
    <row r="22" spans="2:8" x14ac:dyDescent="0.3">
      <c r="B22" t="s">
        <v>227</v>
      </c>
      <c r="C22"/>
      <c r="G22" s="97" t="s">
        <v>47</v>
      </c>
      <c r="H22" s="95">
        <v>3</v>
      </c>
    </row>
    <row r="23" spans="2:8" x14ac:dyDescent="0.3">
      <c r="B23" t="s">
        <v>228</v>
      </c>
      <c r="C23"/>
      <c r="G23" s="97" t="s">
        <v>51</v>
      </c>
      <c r="H23" s="108">
        <v>2</v>
      </c>
    </row>
    <row r="24" spans="2:8" x14ac:dyDescent="0.3">
      <c r="B24" t="s">
        <v>229</v>
      </c>
      <c r="C24"/>
      <c r="G24" s="97" t="s">
        <v>55</v>
      </c>
      <c r="H24" s="95">
        <v>3</v>
      </c>
    </row>
    <row r="25" spans="2:8" x14ac:dyDescent="0.3">
      <c r="B25" t="s">
        <v>230</v>
      </c>
      <c r="C25"/>
    </row>
    <row r="26" spans="2:8" x14ac:dyDescent="0.3">
      <c r="B26" t="s">
        <v>231</v>
      </c>
      <c r="C26"/>
    </row>
    <row r="27" spans="2:8" x14ac:dyDescent="0.3">
      <c r="B27" t="s">
        <v>232</v>
      </c>
      <c r="C27"/>
    </row>
    <row r="28" spans="2:8" x14ac:dyDescent="0.3">
      <c r="B28" t="s">
        <v>233</v>
      </c>
      <c r="C28"/>
    </row>
    <row r="29" spans="2:8" x14ac:dyDescent="0.3">
      <c r="B29"/>
      <c r="C29"/>
    </row>
  </sheetData>
  <mergeCells count="5">
    <mergeCell ref="B3:B4"/>
    <mergeCell ref="B5:B6"/>
    <mergeCell ref="B7:B11"/>
    <mergeCell ref="D7:D11"/>
    <mergeCell ref="C7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MachineMaster</vt:lpstr>
      <vt:lpstr>ComponentDuration</vt:lpstr>
      <vt:lpstr>Plan</vt:lpstr>
      <vt:lpstr>ComponentMaster</vt:lpstr>
      <vt:lpstr>Breakdown</vt:lpstr>
      <vt:lpstr>Distribution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Mỹ Dung Huỳnh Hoàng</dc:creator>
  <cp:lastModifiedBy>Huynh Hoang My Dung</cp:lastModifiedBy>
  <dcterms:created xsi:type="dcterms:W3CDTF">2015-06-05T18:17:20Z</dcterms:created>
  <dcterms:modified xsi:type="dcterms:W3CDTF">2024-07-15T16:41:04Z</dcterms:modified>
</cp:coreProperties>
</file>