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\University\4th year\Thesis\Hopefully\Thesis\DATA\"/>
    </mc:Choice>
  </mc:AlternateContent>
  <xr:revisionPtr revIDLastSave="0" documentId="13_ncr:1_{0C7EAEC3-B8AA-42EC-A854-0E167B8ED06D}" xr6:coauthVersionLast="47" xr6:coauthVersionMax="47" xr10:uidLastSave="{00000000-0000-0000-0000-000000000000}"/>
  <bookViews>
    <workbookView xWindow="1152" yWindow="1152" windowWidth="17280" windowHeight="8880" activeTab="1" xr2:uid="{00000000-000D-0000-FFFF-FFFF00000000}"/>
  </bookViews>
  <sheets>
    <sheet name="Component" sheetId="1" r:id="rId1"/>
    <sheet name="Plan1" sheetId="3" r:id="rId2"/>
    <sheet name="ValidationDatas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  <c r="S3" i="2"/>
  <c r="F36" i="2"/>
  <c r="F33" i="2"/>
  <c r="F30" i="2"/>
  <c r="F27" i="2"/>
  <c r="F24" i="2"/>
  <c r="F21" i="2"/>
  <c r="F18" i="2"/>
  <c r="F15" i="2"/>
  <c r="F12" i="2"/>
  <c r="F9" i="2"/>
  <c r="F6" i="2"/>
  <c r="F3" i="2"/>
  <c r="P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P20" i="2"/>
  <c r="P19" i="2"/>
  <c r="P8" i="2"/>
  <c r="P9" i="2"/>
  <c r="P10" i="2"/>
  <c r="P11" i="2"/>
  <c r="P12" i="2"/>
  <c r="P13" i="2"/>
  <c r="P14" i="2"/>
  <c r="P15" i="2"/>
  <c r="P16" i="2"/>
  <c r="P17" i="2"/>
  <c r="P18" i="2"/>
  <c r="B4" i="2"/>
  <c r="B5" i="2"/>
  <c r="B6" i="2"/>
  <c r="B7" i="2"/>
  <c r="S4" i="2"/>
  <c r="P4" i="2"/>
  <c r="R4" i="2"/>
  <c r="R3" i="2"/>
  <c r="P3" i="2"/>
  <c r="B14" i="2" l="1"/>
  <c r="B13" i="2" l="1"/>
  <c r="B12" i="2"/>
  <c r="B11" i="2" l="1"/>
  <c r="B10" i="2" l="1"/>
  <c r="B9" i="2" l="1"/>
  <c r="B8" i="2" l="1"/>
  <c r="B3" i="2" l="1"/>
  <c r="B17" i="2" l="1"/>
  <c r="B15" i="2" l="1"/>
  <c r="B16" i="2"/>
</calcChain>
</file>

<file path=xl/sharedStrings.xml><?xml version="1.0" encoding="utf-8"?>
<sst xmlns="http://schemas.openxmlformats.org/spreadsheetml/2006/main" count="189" uniqueCount="87">
  <si>
    <t>ComponentID</t>
  </si>
  <si>
    <t>Duration</t>
  </si>
  <si>
    <t>MachineID</t>
  </si>
  <si>
    <t>Set</t>
  </si>
  <si>
    <t>Job</t>
  </si>
  <si>
    <t>Machine</t>
  </si>
  <si>
    <t>Number of JOB per Finished good</t>
  </si>
  <si>
    <t>Number of OPERATION per Finished good</t>
  </si>
  <si>
    <t>Max number of OPERATION in 1 job</t>
  </si>
  <si>
    <t>TRAINING</t>
  </si>
  <si>
    <t>Small</t>
  </si>
  <si>
    <t>Large</t>
  </si>
  <si>
    <t>NumJob</t>
  </si>
  <si>
    <t>NumMachine</t>
  </si>
  <si>
    <t>TotalNumOperation</t>
  </si>
  <si>
    <t>PlanningHorizon</t>
  </si>
  <si>
    <t>1 shift (8 hours)</t>
  </si>
  <si>
    <t>Batch size</t>
  </si>
  <si>
    <t>NumFinishedGood</t>
  </si>
  <si>
    <t>NumBatch</t>
  </si>
  <si>
    <t>Scenario</t>
  </si>
  <si>
    <t>Planning Horizon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</si>
  <si>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</si>
  <si>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</si>
  <si>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</si>
  <si>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</si>
  <si>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</si>
  <si>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</si>
  <si>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</si>
  <si>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</si>
  <si>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</si>
  <si>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</si>
  <si>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</si>
  <si>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</si>
  <si>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</si>
  <si>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</si>
  <si>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</si>
  <si>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</si>
  <si>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</si>
  <si>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</si>
  <si>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</si>
  <si>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</si>
  <si>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</si>
  <si>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</si>
  <si>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</si>
  <si>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</si>
  <si>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</si>
  <si>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</si>
  <si>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</si>
  <si>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</si>
  <si>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</si>
  <si>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</si>
  <si>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</si>
  <si>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</si>
  <si>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</si>
  <si>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</si>
  <si>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</si>
  <si>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</si>
  <si>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</si>
  <si>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</si>
  <si>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</si>
  <si>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SMALL</t>
  </si>
  <si>
    <t>LARGE</t>
  </si>
  <si>
    <t>3 shift (24 hours)</t>
  </si>
  <si>
    <t>2 shift (16 hours)</t>
  </si>
  <si>
    <t>1200 min</t>
  </si>
  <si>
    <t>1000 min</t>
  </si>
  <si>
    <t>275 min</t>
  </si>
  <si>
    <t>334 min</t>
  </si>
  <si>
    <t>400 min</t>
  </si>
  <si>
    <t>600 min</t>
  </si>
  <si>
    <t>734 min</t>
  </si>
  <si>
    <t>800 min</t>
  </si>
  <si>
    <t>867 min</t>
  </si>
  <si>
    <t>4 hours</t>
  </si>
  <si>
    <t>2, 3</t>
  </si>
  <si>
    <t>19, 20</t>
  </si>
  <si>
    <t>5, 6, 7, 8, 9, 10, 11, 12, 13</t>
  </si>
  <si>
    <t>14, 15, 16</t>
  </si>
  <si>
    <t>21, 22</t>
  </si>
  <si>
    <t>23, 24, 25</t>
  </si>
  <si>
    <t>26, 27</t>
  </si>
  <si>
    <t>28, 29, 30</t>
  </si>
  <si>
    <t>4</t>
  </si>
  <si>
    <t>17, 18</t>
  </si>
  <si>
    <t>1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</si>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</sst>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0" fillId="0" borderId="2" xfId="1" applyNumberFormat="1" applyFont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0" borderId="6" xfId="1" applyNumberFormat="1" applyFont="1" applyBorder="1" applyAlignment="1">
      <alignment horizontal="right"/>
    </xf>
    <xf numFmtId="0" fontId="0" fillId="3" borderId="5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3" borderId="4" xfId="1" applyNumberFormat="1" applyFont="1" applyFill="1" applyBorder="1" applyAlignment="1">
      <alignment horizontal="right"/>
    </xf>
    <xf numFmtId="0" fontId="0" fillId="4" borderId="2" xfId="1" applyNumberFormat="1" applyFont="1" applyFill="1" applyBorder="1" applyAlignment="1">
      <alignment horizontal="right"/>
    </xf>
    <xf numFmtId="0" fontId="0" fillId="4" borderId="3" xfId="1" applyNumberFormat="1" applyFont="1" applyFill="1" applyBorder="1" applyAlignment="1">
      <alignment horizontal="right"/>
    </xf>
    <xf numFmtId="0" fontId="0" fillId="4" borderId="5" xfId="1" applyNumberFormat="1" applyFont="1" applyFill="1" applyBorder="1" applyAlignment="1">
      <alignment horizontal="right"/>
    </xf>
    <xf numFmtId="0" fontId="0" fillId="3" borderId="6" xfId="1" applyNumberFormat="1" applyFont="1" applyFill="1" applyBorder="1" applyAlignment="1">
      <alignment horizontal="right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3" borderId="5" xfId="1" applyNumberFormat="1" applyFont="1" applyFill="1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164" fontId="0" fillId="3" borderId="4" xfId="1" applyNumberFormat="1" applyFont="1" applyFill="1" applyBorder="1"/>
    <xf numFmtId="164" fontId="0" fillId="4" borderId="2" xfId="1" applyNumberFormat="1" applyFont="1" applyFill="1" applyBorder="1"/>
    <xf numFmtId="164" fontId="0" fillId="4" borderId="3" xfId="1" applyNumberFormat="1" applyFont="1" applyFill="1" applyBorder="1"/>
    <xf numFmtId="164" fontId="0" fillId="4" borderId="5" xfId="1" applyNumberFormat="1" applyFont="1" applyFill="1" applyBorder="1"/>
    <xf numFmtId="164" fontId="0" fillId="3" borderId="6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 applyAlignment="1">
      <alignment horizontal="left"/>
    </xf>
    <xf numFmtId="0" fontId="0" fillId="3" borderId="8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0" borderId="0" xfId="0" applyNumberFormat="1"/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workbookViewId="0">
      <selection activeCell="F2" sqref="F2:F72"/>
    </sheetView>
  </sheetViews>
  <sheetFormatPr defaultRowHeight="14.4" x14ac:dyDescent="0.3"/>
  <cols>
    <col min="3" max="3" width="22.77734375" customWidth="1"/>
    <col min="6" max="6" width="9.5546875" bestFit="1" customWidth="1"/>
  </cols>
  <sheetData>
    <row r="1" spans="1:9" x14ac:dyDescent="0.3">
      <c r="A1" s="1" t="s">
        <v>0</v>
      </c>
      <c r="B1" s="15" t="s">
        <v>1</v>
      </c>
      <c r="C1" s="16" t="s">
        <v>2</v>
      </c>
      <c r="H1" t="s">
        <v>86</v>
      </c>
      <c r="I1">
        <v>10</v>
      </c>
    </row>
    <row r="2" spans="1:9" x14ac:dyDescent="0.3">
      <c r="A2" s="2">
        <v>1</v>
      </c>
      <c r="B2" s="30">
        <f>ROUND(F2*60*60*$I$1,0)</f>
        <v>34</v>
      </c>
      <c r="C2" s="17" t="s">
        <v>75</v>
      </c>
      <c r="F2" s="66">
        <v>9.5238099999999997E-4</v>
      </c>
    </row>
    <row r="3" spans="1:9" x14ac:dyDescent="0.3">
      <c r="A3" s="3">
        <v>1</v>
      </c>
      <c r="B3" s="31">
        <f t="shared" ref="B3:B66" si="0">ROUND(F3*60*60*$I$1,0)</f>
        <v>29</v>
      </c>
      <c r="C3" s="18" t="s">
        <v>76</v>
      </c>
      <c r="F3" s="66">
        <v>8.0000000000000004E-4</v>
      </c>
    </row>
    <row r="4" spans="1:9" x14ac:dyDescent="0.3">
      <c r="A4" s="4">
        <v>1</v>
      </c>
      <c r="B4" s="32">
        <f t="shared" si="0"/>
        <v>240</v>
      </c>
      <c r="C4" s="19" t="s">
        <v>77</v>
      </c>
      <c r="F4" s="66">
        <v>6.6666666999999997E-3</v>
      </c>
    </row>
    <row r="5" spans="1:9" x14ac:dyDescent="0.3">
      <c r="A5" s="5">
        <v>2</v>
      </c>
      <c r="B5" s="33">
        <f t="shared" si="0"/>
        <v>34</v>
      </c>
      <c r="C5" s="20" t="s">
        <v>75</v>
      </c>
      <c r="F5" s="66">
        <v>9.5238099999999997E-4</v>
      </c>
    </row>
    <row r="6" spans="1:9" x14ac:dyDescent="0.3">
      <c r="A6" s="6">
        <v>2</v>
      </c>
      <c r="B6" s="34">
        <f t="shared" si="0"/>
        <v>29</v>
      </c>
      <c r="C6" s="21" t="s">
        <v>76</v>
      </c>
      <c r="F6" s="66">
        <v>8.0000000000000004E-4</v>
      </c>
    </row>
    <row r="7" spans="1:9" x14ac:dyDescent="0.3">
      <c r="A7" s="7">
        <v>2</v>
      </c>
      <c r="B7" s="35">
        <f t="shared" si="0"/>
        <v>240</v>
      </c>
      <c r="C7" s="21" t="s">
        <v>77</v>
      </c>
      <c r="F7" s="66">
        <v>6.6666666999999997E-3</v>
      </c>
    </row>
    <row r="8" spans="1:9" x14ac:dyDescent="0.3">
      <c r="A8" s="8">
        <v>3</v>
      </c>
      <c r="B8" s="36">
        <f t="shared" si="0"/>
        <v>29</v>
      </c>
      <c r="C8" s="22" t="s">
        <v>75</v>
      </c>
      <c r="F8" s="66">
        <v>8.0588290000000004E-4</v>
      </c>
    </row>
    <row r="9" spans="1:9" x14ac:dyDescent="0.3">
      <c r="A9" s="4">
        <v>3</v>
      </c>
      <c r="B9" s="32">
        <f t="shared" si="0"/>
        <v>39</v>
      </c>
      <c r="C9" s="19" t="s">
        <v>78</v>
      </c>
      <c r="F9" s="66">
        <v>1.0918817000000001E-3</v>
      </c>
    </row>
    <row r="10" spans="1:9" x14ac:dyDescent="0.3">
      <c r="A10" s="5">
        <v>4</v>
      </c>
      <c r="B10" s="33">
        <f t="shared" si="0"/>
        <v>29</v>
      </c>
      <c r="C10" s="20" t="s">
        <v>75</v>
      </c>
      <c r="F10" s="66">
        <v>8.0588290000000004E-4</v>
      </c>
    </row>
    <row r="11" spans="1:9" x14ac:dyDescent="0.3">
      <c r="A11" s="7">
        <v>4</v>
      </c>
      <c r="B11" s="35">
        <f t="shared" si="0"/>
        <v>39</v>
      </c>
      <c r="C11" s="23" t="s">
        <v>78</v>
      </c>
      <c r="F11" s="66">
        <v>1.0918817000000001E-3</v>
      </c>
    </row>
    <row r="12" spans="1:9" x14ac:dyDescent="0.3">
      <c r="A12" s="2">
        <v>5</v>
      </c>
      <c r="B12" s="37">
        <f t="shared" si="0"/>
        <v>29</v>
      </c>
      <c r="C12" s="17" t="s">
        <v>75</v>
      </c>
      <c r="F12" s="66">
        <v>8.0588290000000004E-4</v>
      </c>
    </row>
    <row r="13" spans="1:9" x14ac:dyDescent="0.3">
      <c r="A13" s="3">
        <v>5</v>
      </c>
      <c r="B13" s="38">
        <f t="shared" si="0"/>
        <v>39</v>
      </c>
      <c r="C13" s="18" t="s">
        <v>78</v>
      </c>
      <c r="F13" s="66">
        <v>1.0918817000000001E-3</v>
      </c>
    </row>
    <row r="14" spans="1:9" x14ac:dyDescent="0.3">
      <c r="A14" s="3">
        <v>5</v>
      </c>
      <c r="B14" s="38">
        <f t="shared" si="0"/>
        <v>240</v>
      </c>
      <c r="C14" s="18" t="s">
        <v>79</v>
      </c>
      <c r="F14" s="66">
        <v>6.6666666999999997E-3</v>
      </c>
    </row>
    <row r="15" spans="1:9" x14ac:dyDescent="0.3">
      <c r="A15" s="3">
        <v>5</v>
      </c>
      <c r="B15" s="38">
        <f t="shared" si="0"/>
        <v>118</v>
      </c>
      <c r="C15" s="18" t="s">
        <v>80</v>
      </c>
      <c r="F15" s="66">
        <v>3.2653061E-3</v>
      </c>
    </row>
    <row r="16" spans="1:9" x14ac:dyDescent="0.3">
      <c r="A16" s="3">
        <v>5</v>
      </c>
      <c r="B16" s="38">
        <f t="shared" si="0"/>
        <v>137</v>
      </c>
      <c r="C16" s="18" t="s">
        <v>81</v>
      </c>
      <c r="F16" s="66">
        <v>3.8095237999999998E-3</v>
      </c>
    </row>
    <row r="17" spans="1:6" x14ac:dyDescent="0.3">
      <c r="A17" s="4">
        <v>5</v>
      </c>
      <c r="B17" s="39">
        <f t="shared" si="0"/>
        <v>141</v>
      </c>
      <c r="C17" s="19" t="s">
        <v>82</v>
      </c>
      <c r="F17" s="66">
        <v>3.9072038999999996E-3</v>
      </c>
    </row>
    <row r="18" spans="1:6" x14ac:dyDescent="0.3">
      <c r="A18" s="5">
        <v>6</v>
      </c>
      <c r="B18" s="40">
        <f t="shared" si="0"/>
        <v>29</v>
      </c>
      <c r="C18" s="20" t="s">
        <v>75</v>
      </c>
      <c r="F18" s="66">
        <v>8.0588290000000004E-4</v>
      </c>
    </row>
    <row r="19" spans="1:6" x14ac:dyDescent="0.3">
      <c r="A19" s="6">
        <v>6</v>
      </c>
      <c r="B19" s="41">
        <f t="shared" si="0"/>
        <v>39</v>
      </c>
      <c r="C19" s="21" t="s">
        <v>78</v>
      </c>
      <c r="F19" s="66">
        <v>1.0918817000000001E-3</v>
      </c>
    </row>
    <row r="20" spans="1:6" x14ac:dyDescent="0.3">
      <c r="A20" s="6">
        <v>6</v>
      </c>
      <c r="B20" s="41">
        <f t="shared" si="0"/>
        <v>240</v>
      </c>
      <c r="C20" s="21" t="s">
        <v>79</v>
      </c>
      <c r="F20" s="66">
        <v>6.6666666999999997E-3</v>
      </c>
    </row>
    <row r="21" spans="1:6" x14ac:dyDescent="0.3">
      <c r="A21" s="6">
        <v>6</v>
      </c>
      <c r="B21" s="41">
        <f t="shared" si="0"/>
        <v>118</v>
      </c>
      <c r="C21" s="21" t="s">
        <v>80</v>
      </c>
      <c r="F21" s="66">
        <v>3.2653061E-3</v>
      </c>
    </row>
    <row r="22" spans="1:6" x14ac:dyDescent="0.3">
      <c r="A22" s="6">
        <v>6</v>
      </c>
      <c r="B22" s="41">
        <f t="shared" si="0"/>
        <v>137</v>
      </c>
      <c r="C22" s="21" t="s">
        <v>81</v>
      </c>
      <c r="F22" s="66">
        <v>3.8095237999999998E-3</v>
      </c>
    </row>
    <row r="23" spans="1:6" x14ac:dyDescent="0.3">
      <c r="A23" s="7">
        <v>6</v>
      </c>
      <c r="B23" s="42">
        <f t="shared" si="0"/>
        <v>141</v>
      </c>
      <c r="C23" s="23" t="s">
        <v>82</v>
      </c>
      <c r="F23" s="66">
        <v>3.9072038999999996E-3</v>
      </c>
    </row>
    <row r="24" spans="1:6" x14ac:dyDescent="0.3">
      <c r="A24" s="8">
        <v>7</v>
      </c>
      <c r="B24" s="43">
        <f t="shared" si="0"/>
        <v>26</v>
      </c>
      <c r="C24" s="22" t="s">
        <v>75</v>
      </c>
      <c r="F24" s="66">
        <v>7.3260070000000005E-4</v>
      </c>
    </row>
    <row r="25" spans="1:6" x14ac:dyDescent="0.3">
      <c r="A25" s="3">
        <v>7</v>
      </c>
      <c r="B25" s="38">
        <f t="shared" si="0"/>
        <v>29</v>
      </c>
      <c r="C25" s="18" t="s">
        <v>76</v>
      </c>
      <c r="F25" s="66">
        <v>8.0000000000000004E-4</v>
      </c>
    </row>
    <row r="26" spans="1:6" x14ac:dyDescent="0.3">
      <c r="A26" s="4">
        <v>7</v>
      </c>
      <c r="B26" s="39">
        <f t="shared" si="0"/>
        <v>240</v>
      </c>
      <c r="C26" s="19" t="s">
        <v>77</v>
      </c>
      <c r="F26" s="66">
        <v>6.6666666999999997E-3</v>
      </c>
    </row>
    <row r="27" spans="1:6" x14ac:dyDescent="0.3">
      <c r="A27" s="5">
        <v>8</v>
      </c>
      <c r="B27" s="40">
        <f t="shared" si="0"/>
        <v>24</v>
      </c>
      <c r="C27" s="20" t="s">
        <v>75</v>
      </c>
      <c r="F27" s="66">
        <v>6.5935880000000003E-4</v>
      </c>
    </row>
    <row r="28" spans="1:6" x14ac:dyDescent="0.3">
      <c r="A28" s="6">
        <v>8</v>
      </c>
      <c r="B28" s="41">
        <f t="shared" si="0"/>
        <v>29</v>
      </c>
      <c r="C28" s="21" t="s">
        <v>76</v>
      </c>
      <c r="F28" s="66">
        <v>8.0000000000000004E-4</v>
      </c>
    </row>
    <row r="29" spans="1:6" x14ac:dyDescent="0.3">
      <c r="A29" s="7">
        <v>8</v>
      </c>
      <c r="B29" s="42">
        <f t="shared" si="0"/>
        <v>240</v>
      </c>
      <c r="C29" s="23" t="s">
        <v>77</v>
      </c>
      <c r="F29" s="66">
        <v>6.6666666999999997E-3</v>
      </c>
    </row>
    <row r="30" spans="1:6" x14ac:dyDescent="0.3">
      <c r="A30" s="8">
        <v>9</v>
      </c>
      <c r="B30" s="43">
        <f t="shared" si="0"/>
        <v>48</v>
      </c>
      <c r="C30" s="22" t="s">
        <v>83</v>
      </c>
      <c r="F30" s="66">
        <v>1.3333333E-3</v>
      </c>
    </row>
    <row r="31" spans="1:6" x14ac:dyDescent="0.3">
      <c r="A31" s="4">
        <v>9</v>
      </c>
      <c r="B31" s="39">
        <f t="shared" si="0"/>
        <v>112</v>
      </c>
      <c r="C31" s="19" t="s">
        <v>76</v>
      </c>
      <c r="F31" s="66">
        <v>3.1111111000000002E-3</v>
      </c>
    </row>
    <row r="32" spans="1:6" x14ac:dyDescent="0.3">
      <c r="A32" s="5">
        <v>10</v>
      </c>
      <c r="B32" s="40">
        <f t="shared" si="0"/>
        <v>53</v>
      </c>
      <c r="C32" s="20" t="s">
        <v>75</v>
      </c>
      <c r="F32" s="66">
        <v>1.4652014999999999E-3</v>
      </c>
    </row>
    <row r="33" spans="1:6" x14ac:dyDescent="0.3">
      <c r="A33" s="6">
        <v>10</v>
      </c>
      <c r="B33" s="41">
        <f t="shared" si="0"/>
        <v>58</v>
      </c>
      <c r="C33" s="21" t="s">
        <v>76</v>
      </c>
      <c r="F33" s="66">
        <v>1.6000000000000001E-3</v>
      </c>
    </row>
    <row r="34" spans="1:6" x14ac:dyDescent="0.3">
      <c r="A34" s="6">
        <v>10</v>
      </c>
      <c r="B34" s="41">
        <f t="shared" si="0"/>
        <v>480</v>
      </c>
      <c r="C34" s="21" t="s">
        <v>77</v>
      </c>
      <c r="F34" s="66">
        <v>1.33333333E-2</v>
      </c>
    </row>
    <row r="35" spans="1:6" x14ac:dyDescent="0.3">
      <c r="A35" s="6">
        <v>10</v>
      </c>
      <c r="B35" s="41">
        <f t="shared" si="0"/>
        <v>303</v>
      </c>
      <c r="C35" s="21" t="s">
        <v>79</v>
      </c>
      <c r="F35" s="66">
        <v>8.4210525999999994E-3</v>
      </c>
    </row>
    <row r="36" spans="1:6" x14ac:dyDescent="0.3">
      <c r="A36" s="6">
        <v>10</v>
      </c>
      <c r="B36" s="41">
        <f t="shared" si="0"/>
        <v>162</v>
      </c>
      <c r="C36" s="21" t="s">
        <v>80</v>
      </c>
      <c r="F36" s="66">
        <v>4.4969084000000001E-3</v>
      </c>
    </row>
    <row r="37" spans="1:6" x14ac:dyDescent="0.3">
      <c r="A37" s="6">
        <v>10</v>
      </c>
      <c r="B37" s="41">
        <f t="shared" si="0"/>
        <v>274</v>
      </c>
      <c r="C37" s="21" t="s">
        <v>81</v>
      </c>
      <c r="F37" s="66">
        <v>7.6190475999999997E-3</v>
      </c>
    </row>
    <row r="38" spans="1:6" x14ac:dyDescent="0.3">
      <c r="A38" s="7">
        <v>10</v>
      </c>
      <c r="B38" s="42">
        <f t="shared" si="0"/>
        <v>176</v>
      </c>
      <c r="C38" s="23" t="s">
        <v>82</v>
      </c>
      <c r="F38" s="66">
        <v>4.8840048999999998E-3</v>
      </c>
    </row>
    <row r="39" spans="1:6" x14ac:dyDescent="0.3">
      <c r="A39" s="8">
        <v>11</v>
      </c>
      <c r="B39" s="43">
        <f t="shared" si="0"/>
        <v>24</v>
      </c>
      <c r="C39" s="22" t="s">
        <v>75</v>
      </c>
      <c r="F39" s="66">
        <v>6.5935880000000003E-4</v>
      </c>
    </row>
    <row r="40" spans="1:6" x14ac:dyDescent="0.3">
      <c r="A40" s="3">
        <v>11</v>
      </c>
      <c r="B40" s="38">
        <f t="shared" si="0"/>
        <v>48</v>
      </c>
      <c r="C40" s="18" t="s">
        <v>78</v>
      </c>
      <c r="F40" s="66">
        <v>1.3333333E-3</v>
      </c>
    </row>
    <row r="41" spans="1:6" x14ac:dyDescent="0.3">
      <c r="A41" s="4">
        <v>11</v>
      </c>
      <c r="B41" s="39">
        <f t="shared" si="0"/>
        <v>240</v>
      </c>
      <c r="C41" s="19" t="s">
        <v>77</v>
      </c>
      <c r="F41" s="66">
        <v>6.6666666999999997E-3</v>
      </c>
    </row>
    <row r="42" spans="1:6" x14ac:dyDescent="0.3">
      <c r="A42" s="5">
        <v>12</v>
      </c>
      <c r="B42" s="40">
        <f t="shared" si="0"/>
        <v>24</v>
      </c>
      <c r="C42" s="20" t="s">
        <v>75</v>
      </c>
      <c r="F42" s="66">
        <v>6.5935880000000003E-4</v>
      </c>
    </row>
    <row r="43" spans="1:6" x14ac:dyDescent="0.3">
      <c r="A43" s="6">
        <v>12</v>
      </c>
      <c r="B43" s="41">
        <f t="shared" si="0"/>
        <v>48</v>
      </c>
      <c r="C43" s="21" t="s">
        <v>78</v>
      </c>
      <c r="F43" s="66">
        <v>1.3333333E-3</v>
      </c>
    </row>
    <row r="44" spans="1:6" x14ac:dyDescent="0.3">
      <c r="A44" s="7">
        <v>12</v>
      </c>
      <c r="B44" s="42">
        <f t="shared" si="0"/>
        <v>240</v>
      </c>
      <c r="C44" s="23" t="s">
        <v>77</v>
      </c>
      <c r="F44" s="66">
        <v>6.6666666999999997E-3</v>
      </c>
    </row>
    <row r="45" spans="1:6" x14ac:dyDescent="0.3">
      <c r="A45" s="8">
        <v>13</v>
      </c>
      <c r="B45" s="43">
        <f t="shared" si="0"/>
        <v>8</v>
      </c>
      <c r="C45" s="22" t="s">
        <v>83</v>
      </c>
      <c r="F45" s="66">
        <v>2.2857140000000001E-4</v>
      </c>
    </row>
    <row r="46" spans="1:6" x14ac:dyDescent="0.3">
      <c r="A46" s="4">
        <v>13</v>
      </c>
      <c r="B46" s="39">
        <f t="shared" si="0"/>
        <v>49</v>
      </c>
      <c r="C46" s="19" t="s">
        <v>84</v>
      </c>
      <c r="F46" s="66">
        <v>1.3692591000000001E-3</v>
      </c>
    </row>
    <row r="47" spans="1:6" x14ac:dyDescent="0.3">
      <c r="A47" s="5">
        <v>14</v>
      </c>
      <c r="B47" s="40">
        <f t="shared" si="0"/>
        <v>16</v>
      </c>
      <c r="C47" s="20" t="s">
        <v>83</v>
      </c>
      <c r="F47" s="66">
        <v>4.5714289999999999E-4</v>
      </c>
    </row>
    <row r="48" spans="1:6" x14ac:dyDescent="0.3">
      <c r="A48" s="6">
        <v>14</v>
      </c>
      <c r="B48" s="41">
        <f t="shared" si="0"/>
        <v>144</v>
      </c>
      <c r="C48" s="21" t="s">
        <v>78</v>
      </c>
      <c r="F48" s="66">
        <v>4.0000000000000001E-3</v>
      </c>
    </row>
    <row r="49" spans="1:6" x14ac:dyDescent="0.3">
      <c r="A49" s="6">
        <v>14</v>
      </c>
      <c r="B49" s="41">
        <f t="shared" si="0"/>
        <v>411</v>
      </c>
      <c r="C49" s="21" t="s">
        <v>79</v>
      </c>
      <c r="F49" s="66">
        <v>1.14285714E-2</v>
      </c>
    </row>
    <row r="50" spans="1:6" x14ac:dyDescent="0.3">
      <c r="A50" s="6">
        <v>14</v>
      </c>
      <c r="B50" s="41">
        <f t="shared" si="0"/>
        <v>110</v>
      </c>
      <c r="C50" s="21" t="s">
        <v>80</v>
      </c>
      <c r="F50" s="66">
        <v>3.0476190000000001E-3</v>
      </c>
    </row>
    <row r="51" spans="1:6" x14ac:dyDescent="0.3">
      <c r="A51" s="6">
        <v>14</v>
      </c>
      <c r="B51" s="41">
        <f t="shared" si="0"/>
        <v>274</v>
      </c>
      <c r="C51" s="21" t="s">
        <v>81</v>
      </c>
      <c r="F51" s="66">
        <v>7.6190475999999997E-3</v>
      </c>
    </row>
    <row r="52" spans="1:6" x14ac:dyDescent="0.3">
      <c r="A52" s="7">
        <v>14</v>
      </c>
      <c r="B52" s="42">
        <f t="shared" si="0"/>
        <v>176</v>
      </c>
      <c r="C52" s="23" t="s">
        <v>82</v>
      </c>
      <c r="F52" s="66">
        <v>4.8840048999999998E-3</v>
      </c>
    </row>
    <row r="53" spans="1:6" x14ac:dyDescent="0.3">
      <c r="A53" s="8">
        <v>15</v>
      </c>
      <c r="B53" s="43">
        <f t="shared" si="0"/>
        <v>36</v>
      </c>
      <c r="C53" s="22" t="s">
        <v>85</v>
      </c>
      <c r="F53" s="66">
        <v>1E-3</v>
      </c>
    </row>
    <row r="54" spans="1:6" x14ac:dyDescent="0.3">
      <c r="A54" s="3">
        <v>15</v>
      </c>
      <c r="B54" s="38">
        <f t="shared" si="0"/>
        <v>8</v>
      </c>
      <c r="C54" s="18" t="s">
        <v>75</v>
      </c>
      <c r="F54" s="66">
        <v>2.358974E-4</v>
      </c>
    </row>
    <row r="55" spans="1:6" x14ac:dyDescent="0.3">
      <c r="A55" s="9">
        <v>15</v>
      </c>
      <c r="B55" s="44">
        <f t="shared" si="0"/>
        <v>36</v>
      </c>
      <c r="C55" s="24" t="s">
        <v>78</v>
      </c>
      <c r="F55" s="66">
        <v>1E-3</v>
      </c>
    </row>
    <row r="56" spans="1:6" x14ac:dyDescent="0.3">
      <c r="A56" s="5">
        <v>16</v>
      </c>
      <c r="B56" s="40">
        <f t="shared" si="0"/>
        <v>36</v>
      </c>
      <c r="C56" s="20" t="s">
        <v>85</v>
      </c>
      <c r="F56" s="66">
        <v>1E-3</v>
      </c>
    </row>
    <row r="57" spans="1:6" x14ac:dyDescent="0.3">
      <c r="A57" s="6">
        <v>16</v>
      </c>
      <c r="B57" s="41">
        <f t="shared" si="0"/>
        <v>8</v>
      </c>
      <c r="C57" s="21" t="s">
        <v>75</v>
      </c>
      <c r="F57" s="66">
        <v>2.358974E-4</v>
      </c>
    </row>
    <row r="58" spans="1:6" x14ac:dyDescent="0.3">
      <c r="A58" s="10">
        <v>16</v>
      </c>
      <c r="B58" s="45">
        <f t="shared" si="0"/>
        <v>36</v>
      </c>
      <c r="C58" s="25" t="s">
        <v>78</v>
      </c>
      <c r="F58" s="66">
        <v>1E-3</v>
      </c>
    </row>
    <row r="59" spans="1:6" x14ac:dyDescent="0.3">
      <c r="A59" s="11">
        <v>17</v>
      </c>
      <c r="B59" s="46">
        <f t="shared" si="0"/>
        <v>16</v>
      </c>
      <c r="C59" s="26" t="s">
        <v>75</v>
      </c>
      <c r="F59" s="66">
        <v>4.3223440000000001E-4</v>
      </c>
    </row>
    <row r="60" spans="1:6" x14ac:dyDescent="0.3">
      <c r="A60" s="12">
        <v>17</v>
      </c>
      <c r="B60" s="47">
        <f t="shared" si="0"/>
        <v>47</v>
      </c>
      <c r="C60" s="27" t="s">
        <v>78</v>
      </c>
      <c r="F60" s="66">
        <v>1.2983311E-3</v>
      </c>
    </row>
    <row r="61" spans="1:6" x14ac:dyDescent="0.3">
      <c r="A61" s="12">
        <v>17</v>
      </c>
      <c r="B61" s="47">
        <f t="shared" si="0"/>
        <v>240</v>
      </c>
      <c r="C61" s="27" t="s">
        <v>77</v>
      </c>
      <c r="F61" s="66">
        <v>6.6666666999999997E-3</v>
      </c>
    </row>
    <row r="62" spans="1:6" x14ac:dyDescent="0.3">
      <c r="A62" s="12">
        <v>17</v>
      </c>
      <c r="B62" s="47">
        <f t="shared" si="0"/>
        <v>160</v>
      </c>
      <c r="C62" s="27" t="s">
        <v>79</v>
      </c>
      <c r="F62" s="66">
        <v>4.4444443999999998E-3</v>
      </c>
    </row>
    <row r="63" spans="1:6" x14ac:dyDescent="0.3">
      <c r="A63" s="12">
        <v>17</v>
      </c>
      <c r="B63" s="47">
        <f t="shared" si="0"/>
        <v>59</v>
      </c>
      <c r="C63" s="27" t="s">
        <v>80</v>
      </c>
      <c r="F63" s="66">
        <v>1.6326531E-3</v>
      </c>
    </row>
    <row r="64" spans="1:6" x14ac:dyDescent="0.3">
      <c r="A64" s="12">
        <v>17</v>
      </c>
      <c r="B64" s="47">
        <f t="shared" si="0"/>
        <v>69</v>
      </c>
      <c r="C64" s="27" t="s">
        <v>81</v>
      </c>
      <c r="F64" s="66">
        <v>1.9047618999999999E-3</v>
      </c>
    </row>
    <row r="65" spans="1:6" x14ac:dyDescent="0.3">
      <c r="A65" s="13">
        <v>17</v>
      </c>
      <c r="B65" s="48">
        <f t="shared" si="0"/>
        <v>71</v>
      </c>
      <c r="C65" s="28" t="s">
        <v>82</v>
      </c>
      <c r="F65" s="66">
        <v>1.984127E-3</v>
      </c>
    </row>
    <row r="66" spans="1:6" x14ac:dyDescent="0.3">
      <c r="A66" s="14">
        <v>18</v>
      </c>
      <c r="B66" s="49">
        <f t="shared" si="0"/>
        <v>16</v>
      </c>
      <c r="C66" s="29" t="s">
        <v>75</v>
      </c>
      <c r="F66" s="66">
        <v>4.3223440000000001E-4</v>
      </c>
    </row>
    <row r="67" spans="1:6" x14ac:dyDescent="0.3">
      <c r="A67" s="6">
        <v>18</v>
      </c>
      <c r="B67" s="41">
        <f t="shared" ref="B67:B72" si="1">ROUND(F67*60*60*$I$1,0)</f>
        <v>47</v>
      </c>
      <c r="C67" s="21" t="s">
        <v>78</v>
      </c>
      <c r="F67" s="66">
        <v>1.2983311E-3</v>
      </c>
    </row>
    <row r="68" spans="1:6" x14ac:dyDescent="0.3">
      <c r="A68" s="6">
        <v>18</v>
      </c>
      <c r="B68" s="41">
        <f t="shared" si="1"/>
        <v>240</v>
      </c>
      <c r="C68" s="21" t="s">
        <v>77</v>
      </c>
      <c r="F68" s="66">
        <v>6.6666666999999997E-3</v>
      </c>
    </row>
    <row r="69" spans="1:6" x14ac:dyDescent="0.3">
      <c r="A69" s="6">
        <v>18</v>
      </c>
      <c r="B69" s="41">
        <f t="shared" si="1"/>
        <v>160</v>
      </c>
      <c r="C69" s="21" t="s">
        <v>79</v>
      </c>
      <c r="F69" s="66">
        <v>4.4444443999999998E-3</v>
      </c>
    </row>
    <row r="70" spans="1:6" x14ac:dyDescent="0.3">
      <c r="A70" s="6">
        <v>18</v>
      </c>
      <c r="B70" s="41">
        <f t="shared" si="1"/>
        <v>59</v>
      </c>
      <c r="C70" s="21" t="s">
        <v>80</v>
      </c>
      <c r="F70" s="66">
        <v>1.6326531E-3</v>
      </c>
    </row>
    <row r="71" spans="1:6" x14ac:dyDescent="0.3">
      <c r="A71" s="6">
        <v>18</v>
      </c>
      <c r="B71" s="41">
        <f t="shared" si="1"/>
        <v>69</v>
      </c>
      <c r="C71" s="21" t="s">
        <v>81</v>
      </c>
      <c r="F71" s="66">
        <v>1.9047618999999999E-3</v>
      </c>
    </row>
    <row r="72" spans="1:6" x14ac:dyDescent="0.3">
      <c r="A72" s="7">
        <v>18</v>
      </c>
      <c r="B72" s="42">
        <f t="shared" si="1"/>
        <v>71</v>
      </c>
      <c r="C72" s="23" t="s">
        <v>82</v>
      </c>
      <c r="F72" s="66">
        <v>1.984127E-3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1931-1BDE-428E-BC48-85C7BA71D6BA}">
  <dimension ref="A1"/>
  <sheetViews>
    <sheetView tabSelected="1" workbookViewId="0">
      <selection activeCell="D7" sqref="D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0F7-6D3A-4AF0-8E4C-1C7D711659C9}">
  <dimension ref="A1:X38"/>
  <sheetViews>
    <sheetView topLeftCell="A6" zoomScale="79" workbookViewId="0">
      <selection activeCell="M24" sqref="M24"/>
    </sheetView>
  </sheetViews>
  <sheetFormatPr defaultRowHeight="14.4" x14ac:dyDescent="0.3"/>
  <cols>
    <col min="1" max="1" width="4.77734375" style="50" customWidth="1"/>
    <col min="2" max="2" width="8.109375" style="50" customWidth="1"/>
    <col min="3" max="3" width="9.44140625" style="50" customWidth="1"/>
    <col min="4" max="4" width="9.5546875" style="50" bestFit="1" customWidth="1"/>
    <col min="5" max="5" width="9.5546875" style="50" customWidth="1"/>
    <col min="6" max="7" width="15.6640625" style="50" customWidth="1"/>
    <col min="8" max="8" width="4.77734375" style="50" customWidth="1"/>
    <col min="9" max="9" width="8.109375" style="50" customWidth="1"/>
    <col min="10" max="10" width="9.44140625" style="50" customWidth="1"/>
    <col min="11" max="11" width="9.5546875" style="50" bestFit="1" customWidth="1"/>
    <col min="12" max="12" width="9.5546875" style="50" customWidth="1"/>
    <col min="13" max="13" width="15.6640625" style="50" customWidth="1"/>
    <col min="14" max="15" width="8.88671875" style="50"/>
    <col min="16" max="16" width="14.5546875" style="50" customWidth="1"/>
    <col min="17" max="17" width="11.88671875" style="50" bestFit="1" customWidth="1"/>
    <col min="18" max="18" width="19.21875" style="50" customWidth="1"/>
    <col min="19" max="19" width="19.88671875" style="50" customWidth="1"/>
    <col min="20" max="20" width="14" style="50" customWidth="1"/>
    <col min="21" max="21" width="14.88671875" style="50" bestFit="1" customWidth="1"/>
    <col min="22" max="22" width="8.88671875" style="50"/>
    <col min="23" max="23" width="37" style="50" bestFit="1" customWidth="1"/>
    <col min="24" max="16384" width="8.88671875" style="50"/>
  </cols>
  <sheetData>
    <row r="1" spans="1:24" x14ac:dyDescent="0.3">
      <c r="A1" s="68" t="s">
        <v>61</v>
      </c>
      <c r="B1" s="69"/>
      <c r="C1" s="69"/>
      <c r="D1" s="69"/>
      <c r="E1" s="69"/>
      <c r="F1" s="69"/>
      <c r="H1" s="68" t="s">
        <v>62</v>
      </c>
      <c r="I1" s="69"/>
      <c r="J1" s="69"/>
      <c r="K1" s="69"/>
      <c r="L1" s="69"/>
      <c r="M1" s="69"/>
      <c r="O1" s="67" t="s">
        <v>9</v>
      </c>
      <c r="P1" s="67"/>
      <c r="Q1" s="67"/>
      <c r="R1" s="67"/>
      <c r="S1" s="67"/>
      <c r="T1" s="67"/>
      <c r="U1" s="67"/>
      <c r="W1" s="58" t="s">
        <v>17</v>
      </c>
      <c r="X1" s="54">
        <v>10</v>
      </c>
    </row>
    <row r="2" spans="1:24" s="51" customFormat="1" x14ac:dyDescent="0.3">
      <c r="A2" s="53" t="s">
        <v>3</v>
      </c>
      <c r="B2" s="53" t="s">
        <v>4</v>
      </c>
      <c r="C2" s="53" t="s">
        <v>5</v>
      </c>
      <c r="D2" s="53" t="s">
        <v>19</v>
      </c>
      <c r="E2" s="53" t="s">
        <v>20</v>
      </c>
      <c r="F2" s="53" t="s">
        <v>21</v>
      </c>
      <c r="H2" s="53" t="s">
        <v>3</v>
      </c>
      <c r="I2" s="53" t="s">
        <v>4</v>
      </c>
      <c r="J2" s="53" t="s">
        <v>5</v>
      </c>
      <c r="K2" s="53" t="s">
        <v>19</v>
      </c>
      <c r="L2" s="53" t="s">
        <v>20</v>
      </c>
      <c r="M2" s="53" t="s">
        <v>21</v>
      </c>
      <c r="O2" s="53" t="s">
        <v>3</v>
      </c>
      <c r="P2" s="53" t="s">
        <v>12</v>
      </c>
      <c r="Q2" s="53" t="s">
        <v>13</v>
      </c>
      <c r="R2" s="53" t="s">
        <v>14</v>
      </c>
      <c r="S2" s="53" t="s">
        <v>18</v>
      </c>
      <c r="T2" s="53" t="s">
        <v>19</v>
      </c>
      <c r="U2" s="53" t="s">
        <v>15</v>
      </c>
      <c r="W2" s="58" t="s">
        <v>8</v>
      </c>
      <c r="X2" s="54">
        <v>7</v>
      </c>
    </row>
    <row r="3" spans="1:24" ht="14.4" customHeight="1" x14ac:dyDescent="0.3">
      <c r="A3" s="2">
        <v>1</v>
      </c>
      <c r="B3" s="2">
        <f t="shared" ref="B3:B35" si="0">D3*$X$3</f>
        <v>90</v>
      </c>
      <c r="C3" s="2">
        <v>30</v>
      </c>
      <c r="D3" s="2">
        <v>5</v>
      </c>
      <c r="E3" s="2" t="s">
        <v>22</v>
      </c>
      <c r="F3" s="3" t="str">
        <f>CONCATENATE(ROUNDUP(D3*120/9,0)," min")</f>
        <v>67 min</v>
      </c>
      <c r="H3" s="2">
        <v>1</v>
      </c>
      <c r="I3" s="2">
        <f t="shared" ref="I3:I32" si="1">K3*$X$3</f>
        <v>360</v>
      </c>
      <c r="J3" s="2">
        <v>30</v>
      </c>
      <c r="K3" s="2">
        <v>20</v>
      </c>
      <c r="L3" s="2" t="s">
        <v>22</v>
      </c>
      <c r="M3" s="2" t="s">
        <v>67</v>
      </c>
      <c r="O3" s="54" t="s">
        <v>10</v>
      </c>
      <c r="P3" s="55">
        <f>T3*$X$3</f>
        <v>324</v>
      </c>
      <c r="Q3" s="55">
        <v>30</v>
      </c>
      <c r="R3" s="55">
        <f>T3*$X$4</f>
        <v>1278</v>
      </c>
      <c r="S3" s="56">
        <f>350/2</f>
        <v>175</v>
      </c>
      <c r="T3" s="55">
        <v>18</v>
      </c>
      <c r="U3" s="54" t="s">
        <v>74</v>
      </c>
      <c r="W3" s="59" t="s">
        <v>6</v>
      </c>
      <c r="X3" s="57">
        <v>18</v>
      </c>
    </row>
    <row r="4" spans="1:24" x14ac:dyDescent="0.3">
      <c r="A4" s="3">
        <v>2</v>
      </c>
      <c r="B4" s="3">
        <f t="shared" si="0"/>
        <v>90</v>
      </c>
      <c r="C4" s="3">
        <v>30</v>
      </c>
      <c r="D4" s="3">
        <v>5</v>
      </c>
      <c r="E4" s="3" t="s">
        <v>23</v>
      </c>
      <c r="F4" s="3"/>
      <c r="H4" s="3">
        <v>2</v>
      </c>
      <c r="I4" s="3">
        <f t="shared" si="1"/>
        <v>360</v>
      </c>
      <c r="J4" s="3">
        <v>30</v>
      </c>
      <c r="K4" s="3">
        <v>20</v>
      </c>
      <c r="L4" s="3" t="s">
        <v>23</v>
      </c>
      <c r="M4" s="3"/>
      <c r="O4" s="54" t="s">
        <v>11</v>
      </c>
      <c r="P4" s="55">
        <f>T4*$X$3</f>
        <v>630</v>
      </c>
      <c r="Q4" s="55">
        <v>30</v>
      </c>
      <c r="R4" s="55">
        <f>T4*$X$4</f>
        <v>2485</v>
      </c>
      <c r="S4" s="56">
        <f>350</f>
        <v>350</v>
      </c>
      <c r="T4" s="55">
        <v>35</v>
      </c>
      <c r="U4" s="54" t="s">
        <v>16</v>
      </c>
      <c r="W4" s="58" t="s">
        <v>7</v>
      </c>
      <c r="X4" s="54">
        <v>71</v>
      </c>
    </row>
    <row r="5" spans="1:24" x14ac:dyDescent="0.3">
      <c r="A5" s="3">
        <v>3</v>
      </c>
      <c r="B5" s="3">
        <f t="shared" si="0"/>
        <v>90</v>
      </c>
      <c r="C5" s="3">
        <v>30</v>
      </c>
      <c r="D5" s="3">
        <v>5</v>
      </c>
      <c r="E5" s="3" t="s">
        <v>24</v>
      </c>
      <c r="F5" s="3"/>
      <c r="H5" s="3">
        <v>3</v>
      </c>
      <c r="I5" s="3">
        <f t="shared" si="1"/>
        <v>360</v>
      </c>
      <c r="J5" s="3">
        <v>30</v>
      </c>
      <c r="K5" s="3">
        <v>20</v>
      </c>
      <c r="L5" s="3" t="s">
        <v>24</v>
      </c>
      <c r="M5" s="3"/>
    </row>
    <row r="6" spans="1:24" x14ac:dyDescent="0.3">
      <c r="A6" s="60">
        <v>4</v>
      </c>
      <c r="B6" s="60">
        <f t="shared" si="0"/>
        <v>108</v>
      </c>
      <c r="C6" s="60">
        <v>30</v>
      </c>
      <c r="D6" s="60">
        <v>6</v>
      </c>
      <c r="E6" s="60" t="s">
        <v>25</v>
      </c>
      <c r="F6" s="60" t="str">
        <f>CONCATENATE(ROUNDUP(D6*120/9,0)," min")</f>
        <v>80 min</v>
      </c>
      <c r="H6" s="60">
        <v>4</v>
      </c>
      <c r="I6" s="60">
        <f t="shared" si="1"/>
        <v>450</v>
      </c>
      <c r="J6" s="60">
        <v>30</v>
      </c>
      <c r="K6" s="60">
        <v>25</v>
      </c>
      <c r="L6" s="60" t="s">
        <v>25</v>
      </c>
      <c r="M6" s="60" t="s">
        <v>68</v>
      </c>
    </row>
    <row r="7" spans="1:24" x14ac:dyDescent="0.3">
      <c r="A7" s="60">
        <v>5</v>
      </c>
      <c r="B7" s="60">
        <f t="shared" si="0"/>
        <v>108</v>
      </c>
      <c r="C7" s="60">
        <v>30</v>
      </c>
      <c r="D7" s="60">
        <v>6</v>
      </c>
      <c r="E7" s="60" t="s">
        <v>26</v>
      </c>
      <c r="F7" s="60"/>
      <c r="H7" s="60">
        <v>5</v>
      </c>
      <c r="I7" s="60">
        <f t="shared" si="1"/>
        <v>450</v>
      </c>
      <c r="J7" s="60">
        <v>30</v>
      </c>
      <c r="K7" s="60">
        <v>25</v>
      </c>
      <c r="L7" s="60" t="s">
        <v>26</v>
      </c>
      <c r="M7" s="60"/>
      <c r="O7" s="50">
        <v>1</v>
      </c>
      <c r="P7" s="50">
        <f>O7/9*120</f>
        <v>13.333333333333332</v>
      </c>
    </row>
    <row r="8" spans="1:24" x14ac:dyDescent="0.3">
      <c r="A8" s="60">
        <v>6</v>
      </c>
      <c r="B8" s="60">
        <f t="shared" si="0"/>
        <v>108</v>
      </c>
      <c r="C8" s="62">
        <v>30</v>
      </c>
      <c r="D8" s="60">
        <v>6</v>
      </c>
      <c r="E8" s="60" t="s">
        <v>27</v>
      </c>
      <c r="F8" s="60"/>
      <c r="H8" s="60">
        <v>6</v>
      </c>
      <c r="I8" s="60">
        <f t="shared" si="1"/>
        <v>450</v>
      </c>
      <c r="J8" s="62">
        <v>30</v>
      </c>
      <c r="K8" s="60">
        <v>25</v>
      </c>
      <c r="L8" s="60" t="s">
        <v>27</v>
      </c>
      <c r="M8" s="60"/>
      <c r="O8" s="50">
        <v>2</v>
      </c>
      <c r="P8" s="50">
        <f t="shared" ref="P8:P20" si="2">O8/9*120</f>
        <v>26.666666666666664</v>
      </c>
    </row>
    <row r="9" spans="1:24" x14ac:dyDescent="0.3">
      <c r="A9" s="3">
        <v>7</v>
      </c>
      <c r="B9" s="3">
        <f t="shared" si="0"/>
        <v>126</v>
      </c>
      <c r="C9" s="3">
        <v>30</v>
      </c>
      <c r="D9" s="3">
        <v>7</v>
      </c>
      <c r="E9" s="3" t="s">
        <v>28</v>
      </c>
      <c r="F9" s="3" t="str">
        <f>CONCATENATE(ROUNDUP(D9*120/9,0)," min")</f>
        <v>94 min</v>
      </c>
      <c r="H9" s="3">
        <v>7</v>
      </c>
      <c r="I9" s="3">
        <f t="shared" si="1"/>
        <v>540</v>
      </c>
      <c r="J9" s="3">
        <v>30</v>
      </c>
      <c r="K9" s="3">
        <v>30</v>
      </c>
      <c r="L9" s="3" t="s">
        <v>28</v>
      </c>
      <c r="M9" s="3" t="s">
        <v>69</v>
      </c>
      <c r="O9" s="50">
        <v>3</v>
      </c>
      <c r="P9" s="50">
        <f t="shared" si="2"/>
        <v>40</v>
      </c>
    </row>
    <row r="10" spans="1:24" x14ac:dyDescent="0.3">
      <c r="A10" s="3">
        <v>8</v>
      </c>
      <c r="B10" s="3">
        <f t="shared" si="0"/>
        <v>126</v>
      </c>
      <c r="C10" s="3">
        <v>30</v>
      </c>
      <c r="D10" s="3">
        <v>7</v>
      </c>
      <c r="E10" s="3" t="s">
        <v>29</v>
      </c>
      <c r="F10" s="3"/>
      <c r="H10" s="3">
        <v>8</v>
      </c>
      <c r="I10" s="3">
        <f t="shared" si="1"/>
        <v>540</v>
      </c>
      <c r="J10" s="3">
        <v>30</v>
      </c>
      <c r="K10" s="3">
        <v>30</v>
      </c>
      <c r="L10" s="3" t="s">
        <v>29</v>
      </c>
      <c r="M10" s="3"/>
      <c r="O10" s="50">
        <v>4</v>
      </c>
      <c r="P10" s="50">
        <f t="shared" si="2"/>
        <v>53.333333333333329</v>
      </c>
    </row>
    <row r="11" spans="1:24" x14ac:dyDescent="0.3">
      <c r="A11" s="3">
        <v>9</v>
      </c>
      <c r="B11" s="3">
        <f t="shared" si="0"/>
        <v>126</v>
      </c>
      <c r="C11" s="3">
        <v>30</v>
      </c>
      <c r="D11" s="3">
        <v>7</v>
      </c>
      <c r="E11" s="3" t="s">
        <v>30</v>
      </c>
      <c r="F11" s="3"/>
      <c r="H11" s="3">
        <v>9</v>
      </c>
      <c r="I11" s="3">
        <f t="shared" si="1"/>
        <v>540</v>
      </c>
      <c r="J11" s="3">
        <v>30</v>
      </c>
      <c r="K11" s="3">
        <v>30</v>
      </c>
      <c r="L11" s="3" t="s">
        <v>30</v>
      </c>
      <c r="M11" s="3"/>
      <c r="O11" s="50">
        <v>5</v>
      </c>
      <c r="P11" s="50">
        <f t="shared" si="2"/>
        <v>66.666666666666671</v>
      </c>
      <c r="T11" s="52"/>
      <c r="U11" s="52"/>
    </row>
    <row r="12" spans="1:24" x14ac:dyDescent="0.3">
      <c r="A12" s="60">
        <v>10</v>
      </c>
      <c r="B12" s="60">
        <f t="shared" si="0"/>
        <v>144</v>
      </c>
      <c r="C12" s="60">
        <v>30</v>
      </c>
      <c r="D12" s="60">
        <v>8</v>
      </c>
      <c r="E12" s="60" t="s">
        <v>31</v>
      </c>
      <c r="F12" s="60" t="str">
        <f>CONCATENATE(ROUNDUP(D12*120/9,0)," min")</f>
        <v>107 min</v>
      </c>
      <c r="H12" s="60">
        <v>10</v>
      </c>
      <c r="I12" s="60">
        <f t="shared" si="1"/>
        <v>630</v>
      </c>
      <c r="J12" s="60">
        <v>30</v>
      </c>
      <c r="K12" s="60">
        <v>35</v>
      </c>
      <c r="L12" s="60" t="s">
        <v>31</v>
      </c>
      <c r="M12" s="64" t="s">
        <v>16</v>
      </c>
      <c r="O12" s="50">
        <v>6</v>
      </c>
      <c r="P12" s="50">
        <f t="shared" si="2"/>
        <v>80</v>
      </c>
    </row>
    <row r="13" spans="1:24" x14ac:dyDescent="0.3">
      <c r="A13" s="60">
        <v>11</v>
      </c>
      <c r="B13" s="60">
        <f t="shared" si="0"/>
        <v>144</v>
      </c>
      <c r="C13" s="60">
        <v>30</v>
      </c>
      <c r="D13" s="60">
        <v>8</v>
      </c>
      <c r="E13" s="60" t="s">
        <v>32</v>
      </c>
      <c r="F13" s="60"/>
      <c r="H13" s="60">
        <v>11</v>
      </c>
      <c r="I13" s="60">
        <f t="shared" si="1"/>
        <v>630</v>
      </c>
      <c r="J13" s="60">
        <v>30</v>
      </c>
      <c r="K13" s="60">
        <v>35</v>
      </c>
      <c r="L13" s="60" t="s">
        <v>32</v>
      </c>
      <c r="M13" s="60"/>
      <c r="O13" s="50">
        <v>7</v>
      </c>
      <c r="P13" s="50">
        <f t="shared" si="2"/>
        <v>93.333333333333329</v>
      </c>
    </row>
    <row r="14" spans="1:24" x14ac:dyDescent="0.3">
      <c r="A14" s="60">
        <v>12</v>
      </c>
      <c r="B14" s="60">
        <f t="shared" si="0"/>
        <v>144</v>
      </c>
      <c r="C14" s="60">
        <v>30</v>
      </c>
      <c r="D14" s="60">
        <v>8</v>
      </c>
      <c r="E14" s="60" t="s">
        <v>33</v>
      </c>
      <c r="F14" s="60"/>
      <c r="H14" s="60">
        <v>12</v>
      </c>
      <c r="I14" s="60">
        <f t="shared" si="1"/>
        <v>630</v>
      </c>
      <c r="J14" s="60">
        <v>30</v>
      </c>
      <c r="K14" s="60">
        <v>35</v>
      </c>
      <c r="L14" s="60" t="s">
        <v>33</v>
      </c>
      <c r="M14" s="60"/>
      <c r="O14" s="50">
        <v>8</v>
      </c>
      <c r="P14" s="50">
        <f t="shared" si="2"/>
        <v>106.66666666666666</v>
      </c>
    </row>
    <row r="15" spans="1:24" x14ac:dyDescent="0.3">
      <c r="A15" s="3">
        <v>13</v>
      </c>
      <c r="B15" s="3">
        <f t="shared" si="0"/>
        <v>162</v>
      </c>
      <c r="C15" s="2">
        <v>30</v>
      </c>
      <c r="D15" s="3">
        <v>9</v>
      </c>
      <c r="E15" s="3" t="s">
        <v>34</v>
      </c>
      <c r="F15" s="64" t="str">
        <f>CONCATENATE(ROUNDUP(D15*120/9,0)," min")</f>
        <v>120 min</v>
      </c>
      <c r="H15" s="2">
        <v>13</v>
      </c>
      <c r="I15" s="3">
        <f t="shared" si="1"/>
        <v>810</v>
      </c>
      <c r="J15" s="3">
        <v>30</v>
      </c>
      <c r="K15" s="3">
        <v>45</v>
      </c>
      <c r="L15" s="3" t="s">
        <v>37</v>
      </c>
      <c r="M15" s="3" t="s">
        <v>70</v>
      </c>
      <c r="O15" s="50">
        <v>9</v>
      </c>
      <c r="P15" s="50">
        <f t="shared" si="2"/>
        <v>120</v>
      </c>
    </row>
    <row r="16" spans="1:24" x14ac:dyDescent="0.3">
      <c r="A16" s="3">
        <v>14</v>
      </c>
      <c r="B16" s="3">
        <f t="shared" si="0"/>
        <v>162</v>
      </c>
      <c r="C16" s="3">
        <v>30</v>
      </c>
      <c r="D16" s="3">
        <v>9</v>
      </c>
      <c r="E16" s="3" t="s">
        <v>35</v>
      </c>
      <c r="F16" s="3"/>
      <c r="H16" s="3">
        <v>14</v>
      </c>
      <c r="I16" s="3">
        <f t="shared" si="1"/>
        <v>810</v>
      </c>
      <c r="J16" s="3">
        <v>30</v>
      </c>
      <c r="K16" s="3">
        <v>45</v>
      </c>
      <c r="L16" s="3" t="s">
        <v>38</v>
      </c>
      <c r="M16" s="3"/>
      <c r="O16" s="50">
        <v>10</v>
      </c>
      <c r="P16" s="50">
        <f t="shared" si="2"/>
        <v>133.33333333333334</v>
      </c>
    </row>
    <row r="17" spans="1:16" x14ac:dyDescent="0.3">
      <c r="A17" s="3">
        <v>15</v>
      </c>
      <c r="B17" s="3">
        <f t="shared" si="0"/>
        <v>162</v>
      </c>
      <c r="C17" s="3">
        <v>30</v>
      </c>
      <c r="D17" s="3">
        <v>9</v>
      </c>
      <c r="E17" s="3" t="s">
        <v>36</v>
      </c>
      <c r="F17" s="3"/>
      <c r="H17" s="3">
        <v>15</v>
      </c>
      <c r="I17" s="3">
        <f t="shared" si="1"/>
        <v>810</v>
      </c>
      <c r="J17" s="3">
        <v>30</v>
      </c>
      <c r="K17" s="3">
        <v>45</v>
      </c>
      <c r="L17" s="3" t="s">
        <v>39</v>
      </c>
      <c r="M17" s="3"/>
      <c r="O17" s="50">
        <v>11</v>
      </c>
      <c r="P17" s="50">
        <f t="shared" si="2"/>
        <v>146.66666666666669</v>
      </c>
    </row>
    <row r="18" spans="1:16" x14ac:dyDescent="0.3">
      <c r="A18" s="60">
        <v>16</v>
      </c>
      <c r="B18" s="60">
        <f t="shared" si="0"/>
        <v>180</v>
      </c>
      <c r="C18" s="60">
        <v>30</v>
      </c>
      <c r="D18" s="60">
        <v>10</v>
      </c>
      <c r="E18" s="60" t="s">
        <v>25</v>
      </c>
      <c r="F18" s="60" t="str">
        <f>CONCATENATE(ROUNDUP(D18*120/9,0)," min")</f>
        <v>134 min</v>
      </c>
      <c r="H18" s="60">
        <v>16</v>
      </c>
      <c r="I18" s="60">
        <f t="shared" si="1"/>
        <v>990</v>
      </c>
      <c r="J18" s="60">
        <v>30</v>
      </c>
      <c r="K18" s="60">
        <v>55</v>
      </c>
      <c r="L18" s="60" t="s">
        <v>40</v>
      </c>
      <c r="M18" s="60" t="s">
        <v>71</v>
      </c>
      <c r="O18" s="50">
        <v>12</v>
      </c>
      <c r="P18" s="50">
        <f t="shared" si="2"/>
        <v>160</v>
      </c>
    </row>
    <row r="19" spans="1:16" x14ac:dyDescent="0.3">
      <c r="A19" s="60">
        <v>17</v>
      </c>
      <c r="B19" s="60">
        <f t="shared" si="0"/>
        <v>180</v>
      </c>
      <c r="C19" s="60">
        <v>30</v>
      </c>
      <c r="D19" s="60">
        <v>10</v>
      </c>
      <c r="E19" s="60" t="s">
        <v>26</v>
      </c>
      <c r="F19" s="60"/>
      <c r="H19" s="60">
        <v>17</v>
      </c>
      <c r="I19" s="60">
        <f t="shared" si="1"/>
        <v>990</v>
      </c>
      <c r="J19" s="60">
        <v>30</v>
      </c>
      <c r="K19" s="60">
        <v>55</v>
      </c>
      <c r="L19" s="60" t="s">
        <v>41</v>
      </c>
      <c r="M19" s="60"/>
      <c r="O19" s="50">
        <v>90</v>
      </c>
      <c r="P19" s="50">
        <f t="shared" si="2"/>
        <v>1200</v>
      </c>
    </row>
    <row r="20" spans="1:16" x14ac:dyDescent="0.3">
      <c r="A20" s="60">
        <v>18</v>
      </c>
      <c r="B20" s="60">
        <f t="shared" si="0"/>
        <v>180</v>
      </c>
      <c r="C20" s="62">
        <v>30</v>
      </c>
      <c r="D20" s="60">
        <v>10</v>
      </c>
      <c r="E20" s="60" t="s">
        <v>27</v>
      </c>
      <c r="F20" s="60"/>
      <c r="H20" s="60">
        <v>18</v>
      </c>
      <c r="I20" s="60">
        <f t="shared" si="1"/>
        <v>990</v>
      </c>
      <c r="J20" s="60">
        <v>30</v>
      </c>
      <c r="K20" s="60">
        <v>55</v>
      </c>
      <c r="L20" s="60" t="s">
        <v>42</v>
      </c>
      <c r="M20" s="60"/>
      <c r="O20" s="50">
        <v>105</v>
      </c>
      <c r="P20" s="50">
        <f t="shared" si="2"/>
        <v>1400</v>
      </c>
    </row>
    <row r="21" spans="1:16" x14ac:dyDescent="0.3">
      <c r="A21" s="3">
        <v>19</v>
      </c>
      <c r="B21" s="3">
        <f t="shared" si="0"/>
        <v>198</v>
      </c>
      <c r="C21" s="3">
        <v>30</v>
      </c>
      <c r="D21" s="3">
        <v>11</v>
      </c>
      <c r="E21" s="3" t="s">
        <v>28</v>
      </c>
      <c r="F21" s="3" t="str">
        <f>CONCATENATE(ROUNDUP(D21*120/9,0)," min")</f>
        <v>147 min</v>
      </c>
      <c r="H21" s="3">
        <v>19</v>
      </c>
      <c r="I21" s="3">
        <f t="shared" si="1"/>
        <v>1080</v>
      </c>
      <c r="J21" s="2">
        <v>30</v>
      </c>
      <c r="K21" s="3">
        <v>60</v>
      </c>
      <c r="L21" s="3" t="s">
        <v>43</v>
      </c>
      <c r="M21" s="3" t="s">
        <v>72</v>
      </c>
    </row>
    <row r="22" spans="1:16" x14ac:dyDescent="0.3">
      <c r="A22" s="3">
        <v>20</v>
      </c>
      <c r="B22" s="3">
        <f t="shared" si="0"/>
        <v>198</v>
      </c>
      <c r="C22" s="3">
        <v>30</v>
      </c>
      <c r="D22" s="3">
        <v>11</v>
      </c>
      <c r="E22" s="3" t="s">
        <v>29</v>
      </c>
      <c r="F22" s="3"/>
      <c r="H22" s="3">
        <v>20</v>
      </c>
      <c r="I22" s="3">
        <f t="shared" si="1"/>
        <v>1080</v>
      </c>
      <c r="J22" s="3">
        <v>30</v>
      </c>
      <c r="K22" s="3">
        <v>60</v>
      </c>
      <c r="L22" s="3" t="s">
        <v>44</v>
      </c>
      <c r="M22" s="3"/>
    </row>
    <row r="23" spans="1:16" x14ac:dyDescent="0.3">
      <c r="A23" s="3">
        <v>21</v>
      </c>
      <c r="B23" s="3">
        <f t="shared" si="0"/>
        <v>198</v>
      </c>
      <c r="C23" s="3">
        <v>30</v>
      </c>
      <c r="D23" s="3">
        <v>11</v>
      </c>
      <c r="E23" s="3" t="s">
        <v>30</v>
      </c>
      <c r="F23" s="3"/>
      <c r="H23" s="3">
        <v>21</v>
      </c>
      <c r="I23" s="3">
        <f t="shared" si="1"/>
        <v>1080</v>
      </c>
      <c r="J23" s="3">
        <v>30</v>
      </c>
      <c r="K23" s="3">
        <v>60</v>
      </c>
      <c r="L23" s="3" t="s">
        <v>45</v>
      </c>
      <c r="M23" s="3"/>
    </row>
    <row r="24" spans="1:16" x14ac:dyDescent="0.3">
      <c r="A24" s="60">
        <v>22</v>
      </c>
      <c r="B24" s="60">
        <f t="shared" si="0"/>
        <v>216</v>
      </c>
      <c r="C24" s="60">
        <v>30</v>
      </c>
      <c r="D24" s="60">
        <v>12</v>
      </c>
      <c r="E24" s="60" t="s">
        <v>31</v>
      </c>
      <c r="F24" s="60" t="str">
        <f>CONCATENATE(ROUNDUP(D24*120/9,0)," min")</f>
        <v>160 min</v>
      </c>
      <c r="H24" s="60">
        <v>22</v>
      </c>
      <c r="I24" s="60">
        <f t="shared" si="1"/>
        <v>1170</v>
      </c>
      <c r="J24" s="60">
        <v>30</v>
      </c>
      <c r="K24" s="60">
        <v>65</v>
      </c>
      <c r="L24" s="60" t="s">
        <v>46</v>
      </c>
      <c r="M24" s="60" t="s">
        <v>73</v>
      </c>
    </row>
    <row r="25" spans="1:16" x14ac:dyDescent="0.3">
      <c r="A25" s="60">
        <v>23</v>
      </c>
      <c r="B25" s="60">
        <f t="shared" si="0"/>
        <v>216</v>
      </c>
      <c r="C25" s="60">
        <v>30</v>
      </c>
      <c r="D25" s="60">
        <v>12</v>
      </c>
      <c r="E25" s="60" t="s">
        <v>32</v>
      </c>
      <c r="F25" s="60"/>
      <c r="H25" s="60">
        <v>23</v>
      </c>
      <c r="I25" s="60">
        <f t="shared" si="1"/>
        <v>1170</v>
      </c>
      <c r="J25" s="60">
        <v>30</v>
      </c>
      <c r="K25" s="60">
        <v>65</v>
      </c>
      <c r="L25" s="60" t="s">
        <v>47</v>
      </c>
      <c r="M25" s="60"/>
    </row>
    <row r="26" spans="1:16" x14ac:dyDescent="0.3">
      <c r="A26" s="60">
        <v>24</v>
      </c>
      <c r="B26" s="60">
        <f t="shared" si="0"/>
        <v>216</v>
      </c>
      <c r="C26" s="60">
        <v>30</v>
      </c>
      <c r="D26" s="60">
        <v>12</v>
      </c>
      <c r="E26" s="60" t="s">
        <v>33</v>
      </c>
      <c r="F26" s="61"/>
      <c r="H26" s="60">
        <v>24</v>
      </c>
      <c r="I26" s="62">
        <f t="shared" si="1"/>
        <v>1170</v>
      </c>
      <c r="J26" s="60">
        <v>30</v>
      </c>
      <c r="K26" s="62">
        <v>65</v>
      </c>
      <c r="L26" s="62" t="s">
        <v>48</v>
      </c>
      <c r="M26" s="62"/>
    </row>
    <row r="27" spans="1:16" x14ac:dyDescent="0.3">
      <c r="A27" s="3">
        <v>25</v>
      </c>
      <c r="B27" s="3">
        <f t="shared" si="0"/>
        <v>234</v>
      </c>
      <c r="C27" s="2">
        <v>30</v>
      </c>
      <c r="D27" s="3">
        <v>13</v>
      </c>
      <c r="E27" s="3" t="s">
        <v>34</v>
      </c>
      <c r="F27" s="3" t="str">
        <f>CONCATENATE(ROUNDUP(D27*120/9,0)," min")</f>
        <v>174 min</v>
      </c>
      <c r="H27" s="2">
        <v>25</v>
      </c>
      <c r="I27" s="12">
        <f t="shared" si="1"/>
        <v>1260</v>
      </c>
      <c r="J27" s="12">
        <v>30</v>
      </c>
      <c r="K27" s="12">
        <v>70</v>
      </c>
      <c r="L27" s="12" t="s">
        <v>49</v>
      </c>
      <c r="M27" s="64" t="s">
        <v>64</v>
      </c>
    </row>
    <row r="28" spans="1:16" x14ac:dyDescent="0.3">
      <c r="A28" s="3">
        <v>26</v>
      </c>
      <c r="B28" s="3">
        <f t="shared" si="0"/>
        <v>234</v>
      </c>
      <c r="C28" s="3">
        <v>30</v>
      </c>
      <c r="D28" s="3">
        <v>13</v>
      </c>
      <c r="E28" s="3" t="s">
        <v>35</v>
      </c>
      <c r="F28" s="3"/>
      <c r="H28" s="3">
        <v>26</v>
      </c>
      <c r="I28" s="12">
        <f t="shared" si="1"/>
        <v>1260</v>
      </c>
      <c r="J28" s="12">
        <v>30</v>
      </c>
      <c r="K28" s="12">
        <v>70</v>
      </c>
      <c r="L28" s="12" t="s">
        <v>50</v>
      </c>
      <c r="M28" s="12"/>
    </row>
    <row r="29" spans="1:16" x14ac:dyDescent="0.3">
      <c r="A29" s="3">
        <v>27</v>
      </c>
      <c r="B29" s="3">
        <f t="shared" si="0"/>
        <v>234</v>
      </c>
      <c r="C29" s="3">
        <v>30</v>
      </c>
      <c r="D29" s="3">
        <v>13</v>
      </c>
      <c r="E29" s="3" t="s">
        <v>36</v>
      </c>
      <c r="F29" s="3"/>
      <c r="H29" s="3">
        <v>27</v>
      </c>
      <c r="I29" s="12">
        <f t="shared" si="1"/>
        <v>1260</v>
      </c>
      <c r="J29" s="12">
        <v>30</v>
      </c>
      <c r="K29" s="12">
        <v>70</v>
      </c>
      <c r="L29" s="12" t="s">
        <v>51</v>
      </c>
      <c r="M29" s="12"/>
    </row>
    <row r="30" spans="1:16" x14ac:dyDescent="0.3">
      <c r="A30" s="60">
        <v>28</v>
      </c>
      <c r="B30" s="60">
        <f t="shared" si="0"/>
        <v>252</v>
      </c>
      <c r="C30" s="60">
        <v>30</v>
      </c>
      <c r="D30" s="60">
        <v>14</v>
      </c>
      <c r="E30" s="60" t="s">
        <v>40</v>
      </c>
      <c r="F30" s="60" t="str">
        <f>CONCATENATE(ROUNDUP(D30*120/9,0)," min")</f>
        <v>187 min</v>
      </c>
      <c r="H30" s="60">
        <v>28</v>
      </c>
      <c r="I30" s="60">
        <f t="shared" si="1"/>
        <v>1350</v>
      </c>
      <c r="J30" s="60">
        <v>30</v>
      </c>
      <c r="K30" s="60">
        <v>75</v>
      </c>
      <c r="L30" s="60" t="s">
        <v>52</v>
      </c>
      <c r="M30" s="60" t="s">
        <v>66</v>
      </c>
    </row>
    <row r="31" spans="1:16" x14ac:dyDescent="0.3">
      <c r="A31" s="60">
        <v>29</v>
      </c>
      <c r="B31" s="60">
        <f t="shared" si="0"/>
        <v>252</v>
      </c>
      <c r="C31" s="60">
        <v>30</v>
      </c>
      <c r="D31" s="60">
        <v>14</v>
      </c>
      <c r="E31" s="60" t="s">
        <v>41</v>
      </c>
      <c r="F31" s="60"/>
      <c r="H31" s="60">
        <v>29</v>
      </c>
      <c r="I31" s="60">
        <f t="shared" si="1"/>
        <v>1350</v>
      </c>
      <c r="J31" s="60">
        <v>30</v>
      </c>
      <c r="K31" s="60">
        <v>75</v>
      </c>
      <c r="L31" s="60" t="s">
        <v>53</v>
      </c>
      <c r="M31" s="60"/>
    </row>
    <row r="32" spans="1:16" x14ac:dyDescent="0.3">
      <c r="A32" s="60">
        <v>30</v>
      </c>
      <c r="B32" s="60">
        <f t="shared" si="0"/>
        <v>252</v>
      </c>
      <c r="C32" s="60">
        <v>30</v>
      </c>
      <c r="D32" s="60">
        <v>14</v>
      </c>
      <c r="E32" s="60" t="s">
        <v>42</v>
      </c>
      <c r="F32" s="60"/>
      <c r="H32" s="60">
        <v>30</v>
      </c>
      <c r="I32" s="60">
        <f t="shared" si="1"/>
        <v>1350</v>
      </c>
      <c r="J32" s="60">
        <v>30</v>
      </c>
      <c r="K32" s="60">
        <v>75</v>
      </c>
      <c r="L32" s="60" t="s">
        <v>54</v>
      </c>
      <c r="M32" s="60"/>
    </row>
    <row r="33" spans="1:13" x14ac:dyDescent="0.3">
      <c r="A33" s="12">
        <v>31</v>
      </c>
      <c r="B33" s="12">
        <f t="shared" si="0"/>
        <v>270</v>
      </c>
      <c r="C33" s="12">
        <v>30</v>
      </c>
      <c r="D33" s="12">
        <v>15</v>
      </c>
      <c r="E33" s="12" t="s">
        <v>49</v>
      </c>
      <c r="F33" s="3" t="str">
        <f>CONCATENATE(ROUNDUP(D33*120/9,0)," min")</f>
        <v>200 min</v>
      </c>
      <c r="H33" s="3">
        <v>31</v>
      </c>
      <c r="I33" s="12">
        <f t="shared" ref="I33:I38" si="3">K33*$X$3</f>
        <v>1620</v>
      </c>
      <c r="J33" s="12">
        <v>30</v>
      </c>
      <c r="K33" s="12">
        <v>90</v>
      </c>
      <c r="L33" s="12" t="s">
        <v>55</v>
      </c>
      <c r="M33" s="12" t="s">
        <v>65</v>
      </c>
    </row>
    <row r="34" spans="1:13" x14ac:dyDescent="0.3">
      <c r="A34" s="12">
        <v>32</v>
      </c>
      <c r="B34" s="12">
        <f t="shared" si="0"/>
        <v>270</v>
      </c>
      <c r="C34" s="12">
        <v>30</v>
      </c>
      <c r="D34" s="12">
        <v>15</v>
      </c>
      <c r="E34" s="12" t="s">
        <v>50</v>
      </c>
      <c r="F34" s="3"/>
      <c r="H34" s="3">
        <v>32</v>
      </c>
      <c r="I34" s="12">
        <f t="shared" si="3"/>
        <v>1620</v>
      </c>
      <c r="J34" s="12">
        <v>30</v>
      </c>
      <c r="K34" s="12">
        <v>90</v>
      </c>
      <c r="L34" s="12" t="s">
        <v>56</v>
      </c>
      <c r="M34" s="12"/>
    </row>
    <row r="35" spans="1:13" x14ac:dyDescent="0.3">
      <c r="A35" s="12">
        <v>33</v>
      </c>
      <c r="B35" s="12">
        <f t="shared" si="0"/>
        <v>270</v>
      </c>
      <c r="C35" s="12">
        <v>30</v>
      </c>
      <c r="D35" s="12">
        <v>15</v>
      </c>
      <c r="E35" s="12" t="s">
        <v>51</v>
      </c>
      <c r="F35" s="3"/>
      <c r="H35" s="3">
        <v>33</v>
      </c>
      <c r="I35" s="12">
        <f t="shared" si="3"/>
        <v>1620</v>
      </c>
      <c r="J35" s="12">
        <v>30</v>
      </c>
      <c r="K35" s="12">
        <v>90</v>
      </c>
      <c r="L35" s="12" t="s">
        <v>57</v>
      </c>
      <c r="M35" s="12"/>
    </row>
    <row r="36" spans="1:13" x14ac:dyDescent="0.3">
      <c r="A36" s="63">
        <v>34</v>
      </c>
      <c r="B36" s="63">
        <f t="shared" ref="B36:B38" si="4">D36*$X$3</f>
        <v>324</v>
      </c>
      <c r="C36" s="63">
        <v>30</v>
      </c>
      <c r="D36" s="63">
        <v>18</v>
      </c>
      <c r="E36" s="63" t="s">
        <v>58</v>
      </c>
      <c r="F36" s="64" t="str">
        <f>CONCATENATE(ROUNDUP(D36*120/9,0)," min")</f>
        <v>240 min</v>
      </c>
      <c r="H36" s="60">
        <v>34</v>
      </c>
      <c r="I36" s="63">
        <f t="shared" si="3"/>
        <v>1890</v>
      </c>
      <c r="J36" s="63">
        <v>30</v>
      </c>
      <c r="K36" s="63">
        <v>105</v>
      </c>
      <c r="L36" s="63" t="s">
        <v>58</v>
      </c>
      <c r="M36" s="65" t="s">
        <v>63</v>
      </c>
    </row>
    <row r="37" spans="1:13" x14ac:dyDescent="0.3">
      <c r="A37" s="60">
        <v>35</v>
      </c>
      <c r="B37" s="60">
        <f t="shared" si="4"/>
        <v>324</v>
      </c>
      <c r="C37" s="60">
        <v>30</v>
      </c>
      <c r="D37" s="60">
        <v>18</v>
      </c>
      <c r="E37" s="60" t="s">
        <v>59</v>
      </c>
      <c r="F37" s="60"/>
      <c r="H37" s="60">
        <v>35</v>
      </c>
      <c r="I37" s="60">
        <f t="shared" si="3"/>
        <v>1890</v>
      </c>
      <c r="J37" s="60">
        <v>30</v>
      </c>
      <c r="K37" s="60">
        <v>105</v>
      </c>
      <c r="L37" s="60" t="s">
        <v>59</v>
      </c>
      <c r="M37" s="60"/>
    </row>
    <row r="38" spans="1:13" x14ac:dyDescent="0.3">
      <c r="A38" s="61">
        <v>36</v>
      </c>
      <c r="B38" s="61">
        <f t="shared" si="4"/>
        <v>324</v>
      </c>
      <c r="C38" s="61">
        <v>30</v>
      </c>
      <c r="D38" s="61">
        <v>18</v>
      </c>
      <c r="E38" s="61" t="s">
        <v>60</v>
      </c>
      <c r="F38" s="61"/>
      <c r="H38" s="60">
        <v>36</v>
      </c>
      <c r="I38" s="61">
        <f t="shared" si="3"/>
        <v>1890</v>
      </c>
      <c r="J38" s="61">
        <v>30</v>
      </c>
      <c r="K38" s="61">
        <v>105</v>
      </c>
      <c r="L38" s="61" t="s">
        <v>60</v>
      </c>
      <c r="M38" s="61"/>
    </row>
  </sheetData>
  <mergeCells count="3">
    <mergeCell ref="O1:U1"/>
    <mergeCell ref="A1:F1"/>
    <mergeCell ref="H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</vt:lpstr>
      <vt:lpstr>Plan1</vt:lpstr>
      <vt:lpstr>ValidationDataset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2024-06-22T08:12:15Z</dcterms:modified>
</cp:coreProperties>
</file>