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x/Development/nethope-connectivity-assessment-framework/"/>
    </mc:Choice>
  </mc:AlternateContent>
  <xr:revisionPtr revIDLastSave="0" documentId="13_ncr:1_{674E217E-3BF1-404A-81EC-DE9543559DBF}" xr6:coauthVersionLast="47" xr6:coauthVersionMax="47" xr10:uidLastSave="{00000000-0000-0000-0000-000000000000}"/>
  <bookViews>
    <workbookView xWindow="0" yWindow="500" windowWidth="45220" windowHeight="19760" xr2:uid="{1EDC5767-BD71-49B3-AAF6-0BDB379F7AFD}"/>
  </bookViews>
  <sheets>
    <sheet name="sites" sheetId="1" r:id="rId1"/>
    <sheet name="scoring schema" sheetId="3" r:id="rId2"/>
    <sheet name="countries" sheetId="4" r:id="rId3"/>
    <sheet name="organisations" sheetId="5" r:id="rId4"/>
  </sheets>
  <externalReferences>
    <externalReference r:id="rId5"/>
  </externalReferences>
  <definedNames>
    <definedName name="class_of_service_schema" localSheetId="3">'[1]scoring schema'!$B$26:$C$29</definedName>
    <definedName name="class_of_service_schema">'scoring schema'!$A$25:$B$28</definedName>
    <definedName name="connection_management_schema" localSheetId="3">'[1]scoring schema'!$E$40:$F$43</definedName>
    <definedName name="connection_management_schema">'scoring schema'!$D$39:$E$42</definedName>
    <definedName name="contention_ratio_schema" localSheetId="3">'[1]scoring schema'!$E$8:$F$14</definedName>
    <definedName name="contention_ratio_schema">'scoring schema'!$D$7:$E$13</definedName>
    <definedName name="isp_trust_schema" localSheetId="3">'[1]scoring schema'!$E$31:$F$33</definedName>
    <definedName name="isp_trust_schema">'scoring schema'!$D$30:$E$32</definedName>
    <definedName name="latency_schema" localSheetId="3">'[1]scoring schema'!$E$17:$F$20</definedName>
    <definedName name="latency_schema">'scoring schema'!$D$16:$E$19</definedName>
    <definedName name="link_type_schema" localSheetId="3">'[1]scoring schema'!$B$12:$C$23</definedName>
    <definedName name="link_type_schema">'scoring schema'!$A$11:$B$22</definedName>
    <definedName name="packet_loss_schema" localSheetId="3">'[1]scoring schema'!$E$23:$F$25</definedName>
    <definedName name="packet_loss_schema">'scoring schema'!$D$22:$E$24</definedName>
    <definedName name="power_supply_schema" localSheetId="3">'[1]scoring schema'!$B$39:$C$43</definedName>
    <definedName name="power_supply_schema">'scoring schema'!$A$38:$B$42</definedName>
    <definedName name="Secondary_link_schema" localSheetId="3">'[1]scoring schema'!$B$32:$C$36</definedName>
    <definedName name="Secondary_link_schema">'scoring schema'!$A$31:$B$35</definedName>
    <definedName name="Site_support_schema" localSheetId="3">'[1]scoring schema'!$E$36:$F$37</definedName>
    <definedName name="Site_support_schema">'scoring schema'!$D$35:$E$36</definedName>
    <definedName name="transfer_cap_schema">'scoring schema'!$D$27:$E$27</definedName>
    <definedName name="wifi_security_schema" localSheetId="3">'[1]scoring schema'!$E$46:$F$49</definedName>
    <definedName name="wifi_security_schema">'scoring schema'!$D$45:$E$48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Z2" i="1" l="1"/>
  <c r="AX2" i="1"/>
  <c r="AV2" i="1"/>
  <c r="AT2" i="1"/>
  <c r="AR2" i="1"/>
  <c r="AP2" i="1"/>
  <c r="AN2" i="1"/>
  <c r="AL2" i="1"/>
  <c r="AJ2" i="1"/>
  <c r="AH2" i="1"/>
  <c r="AF2" i="1"/>
  <c r="AD2" i="1"/>
  <c r="AB2" i="1"/>
  <c r="Z2" i="1"/>
  <c r="X2" i="1"/>
  <c r="V2" i="1"/>
  <c r="T2" i="1"/>
  <c r="Q2" i="1"/>
  <c r="R2" i="1" s="1"/>
  <c r="N2" i="1"/>
  <c r="O2" i="1" s="1"/>
  <c r="E2" i="1"/>
  <c r="BA2" i="1" l="1"/>
  <c r="E39" i="3"/>
</calcChain>
</file>

<file path=xl/sharedStrings.xml><?xml version="1.0" encoding="utf-8"?>
<sst xmlns="http://schemas.openxmlformats.org/spreadsheetml/2006/main" count="789" uniqueCount="755">
  <si>
    <t>org-name</t>
  </si>
  <si>
    <t>site-name</t>
  </si>
  <si>
    <t>site-country</t>
  </si>
  <si>
    <t>site-location</t>
  </si>
  <si>
    <t>site-contact</t>
  </si>
  <si>
    <t>site-latitude</t>
  </si>
  <si>
    <t>site-longitude</t>
  </si>
  <si>
    <t>location-source</t>
  </si>
  <si>
    <t>location-accuracy</t>
  </si>
  <si>
    <t>site-users</t>
  </si>
  <si>
    <t>down-bandwidth</t>
  </si>
  <si>
    <t>up-bandwidth</t>
  </si>
  <si>
    <t>link-type</t>
  </si>
  <si>
    <t>contention-ratio</t>
  </si>
  <si>
    <t>latency</t>
  </si>
  <si>
    <t>packet-loss</t>
  </si>
  <si>
    <t>class-of-service</t>
  </si>
  <si>
    <t>transfer-cap</t>
  </si>
  <si>
    <t>isp-trust</t>
  </si>
  <si>
    <t>secondary-link</t>
  </si>
  <si>
    <t>site-support</t>
  </si>
  <si>
    <t>power-supply</t>
  </si>
  <si>
    <t>connection-management</t>
  </si>
  <si>
    <t>local-update-caching</t>
  </si>
  <si>
    <t>local-content-caching</t>
  </si>
  <si>
    <t>optimiser</t>
  </si>
  <si>
    <t>wifi-security</t>
  </si>
  <si>
    <t>wifi-monitoring</t>
  </si>
  <si>
    <t>monthly-connectivity-cost</t>
  </si>
  <si>
    <t>meta-form-timestamp</t>
  </si>
  <si>
    <t>meta-form-browser</t>
  </si>
  <si>
    <t>flow-timestamp</t>
  </si>
  <si>
    <t>site-comment</t>
  </si>
  <si>
    <t>country-name</t>
  </si>
  <si>
    <t>code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</si>
  <si>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</si>
  <si>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</si>
  <si>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</si>
  <si>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</si>
  <si>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</si>
  <si>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</si>
  <si>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</si>
  <si>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</si>
  <si>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</si>
  <si>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</si>
  <si>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</si>
  <si>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</si>
  <si>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</si>
  <si>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</si>
  <si>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</si>
  <si>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</si>
  <si>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</si>
  <si>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</si>
  <si>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</si>
  <si>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</si>
  <si>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</si>
  <si>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</si>
  <si>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</si>
  <si>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</si>
  <si>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</si>
  <si>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</si>
  <si>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</si>
  <si>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</si>
  <si>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</si>
  <si>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</si>
  <si>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</si>
  <si>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</si>
  <si>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</si>
  <si>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</si>
  <si>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</si>
  <si>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</si>
  <si>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</si>
  <si>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</si>
  <si>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</si>
  <si>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</si>
  <si>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</si>
  <si>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</si>
  <si>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</si>
  <si>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</si>
  <si>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</si>
  <si>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</si>
  <si>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</si>
  <si>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</si>
  <si>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</si>
  <si>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</si>
  <si>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</si>
  <si>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</si>
  <si>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</si>
  <si>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</si>
  <si>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</si>
  <si>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</si>
  <si>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</si>
  <si>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</si>
  <si>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</si>
  <si>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</si>
  <si>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</si>
  <si>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</si>
  <si>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</si>
  <si>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</si>
  <si>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</si>
  <si>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</si>
  <si>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</si>
  <si>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</si>
  <si>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</si>
  <si>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</si>
  <si>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</si>
  <si>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</si>
  <si>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</si>
  <si>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</si>
  <si>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</si>
  <si>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</si>
  <si>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</si>
  <si>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</si>
  <si>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</si>
  <si>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</si>
  <si>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</si>
  <si>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</si>
  <si>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</si>
  <si>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</si>
  <si>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</si>
  <si>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</si>
  <si>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</si>
  <si>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</si>
  <si>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</si>
  <si>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</si>
  <si>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</si>
  <si>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</si>
  <si>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</si>
  <si>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</si>
  <si>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</si>
  <si>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</si>
  <si>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</si>
  <si>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</si>
  <si>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</si>
  <si>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</si>
  <si>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</si>
  <si>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</si>
  <si>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</si>
  <si>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</si>
  <si>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</si>
  <si>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</si>
  <si>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</si>
  <si>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</si>
  <si>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</si>
  <si>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</si>
  <si>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</si>
  <si>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</si>
  <si>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</si>
  <si>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</si>
  <si>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</si>
  <si>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</si>
  <si>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</si>
  <si>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</si>
  <si>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</si>
  <si>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</si>
  <si>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</si>
  <si>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</si>
  <si>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</si>
  <si>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</si>
  <si>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</si>
  <si>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</si>
  <si>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</si>
  <si>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</si>
  <si>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</si>
  <si>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</si>
  <si>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</si>
  <si>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</si>
  <si>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</si>
  <si>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</si>
  <si>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</si>
  <si>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</si>
  <si>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</si>
  <si>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</si>
  <si>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</si>
  <si>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</si>
  <si>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</si>
  <si>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</si>
  <si>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</si>
  <si>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</si>
  <si>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</si>
  <si>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</si>
  <si>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</si>
  <si>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</si>
  <si>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</si>
  <si>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</si>
  <si>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</si>
  <si>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</si>
  <si>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</si>
  <si>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</si>
  <si>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</si>
  <si>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</si>
  <si>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</si>
  <si>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</si>
  <si>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</si>
  <si>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</si>
  <si>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</si>
  <si>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</si>
  <si>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</si>
  <si>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</si>
  <si>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</si>
  <si>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</si>
  <si>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</si>
  <si>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</si>
  <si>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</si>
  <si>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</si>
  <si>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</si>
  <si>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</si>
  <si>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</si>
  <si>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</si>
  <si>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</si>
  <si>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</si>
  <si>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</si>
  <si>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</si>
  <si>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</si>
  <si>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</si>
  <si>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</si>
  <si>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</si>
  <si>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</si>
  <si>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</si>
  <si>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</si>
  <si>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</si>
  <si>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</si>
  <si>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</si>
  <si>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</si>
  <si>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</si>
  <si>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</si>
  <si>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</si>
  <si>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</si>
  <si>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</si>
  <si>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</si>
  <si>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</si>
  <si>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</si>
  <si>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</si>
  <si>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</si>
  <si>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</si>
  <si>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</si>
  <si>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</si>
  <si>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</si>
  <si>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</si>
  <si>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</si>
  <si>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</si>
  <si>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</si>
  <si>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</si>
  <si>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</si>
  <si>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</si>
  <si>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</si>
  <si>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</si>
  <si>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</si>
  <si>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</si>
  <si>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</si>
  <si>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</si>
  <si>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</si>
  <si>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</si>
  <si>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</si>
  <si>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</si>
  <si>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</si>
  <si>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</si>
  <si>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</si>
  <si>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</si>
  <si>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</si>
  <si>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</si>
  <si>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</si>
  <si>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</si>
  <si>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</si>
  <si>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</si>
  <si>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</si>
  <si>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</si>
  <si>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</si>
  <si>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</si>
  <si>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</si>
  <si>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</si>
  <si>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</si>
  <si>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</si>
  <si>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</si>
  <si>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</si>
  <si>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</si>
  <si>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</si>
  <si>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</si>
  <si>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</si>
  <si>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</si>
  <si>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</si>
  <si>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</si>
  <si>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</si>
  <si>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</si>
  <si>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</si>
  <si>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</si>
  <si>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</si>
  <si>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</si>
  <si>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</si>
  <si>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</si>
  <si>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</si>
  <si>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</si>
  <si>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</si>
  <si>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</si>
  <si>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</si>
  <si>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</si>
  <si>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</si>
  <si>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</si>
  <si>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</si>
  <si>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</si>
  <si>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</si>
  <si>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</si>
  <si>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</si>
  <si>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</si>
  <si>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</si>
  <si>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</si>
  <si>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</si>
  <si>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</si>
  <si>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</si>
  <si>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</si>
  <si>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</si>
  <si>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</si>
  <si>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</si>
  <si>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</si>
  <si>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</si>
  <si>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</si>
  <si>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</si>
  <si>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</si>
  <si>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</si>
  <si>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</si>
  <si>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</si>
  <si>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</si>
  <si>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</si>
  <si>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</si>
  <si>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</si>
  <si>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</si>
  <si>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</si>
  <si>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</si>
  <si>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</si>
  <si>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</si>
  <si>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</si>
  <si>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</si>
  <si>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</si>
  <si>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</si>
  <si>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</si>
  <si>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</si>
  <si>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</si>
  <si>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</si>
  <si>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</si>
  <si>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</si>
  <si>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</si>
  <si>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</si>
  <si>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</si>
  <si>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</si>
  <si>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</si>
  <si>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</si>
  <si>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</si>
  <si>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</si>
  <si>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</si>
  <si>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</si>
  <si>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</si>
  <si>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</si>
  <si>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</si>
  <si>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</si>
  <si>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</si>
  <si>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</si>
  <si>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</si>
  <si>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</si>
  <si>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</si>
  <si>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</si>
  <si>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</si>
  <si>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</si>
  <si>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</si>
  <si>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</si>
  <si>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</si>
  <si>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</si>
  <si>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</si>
  <si>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</si>
  <si>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</si>
  <si>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</si>
  <si>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</si>
  <si>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</si>
  <si>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</si>
  <si>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</si>
  <si>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</si>
  <si>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</si>
  <si>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</si>
  <si>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</si>
  <si>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</si>
  <si>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</si>
  <si>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</si>
  <si>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</si>
  <si>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</si>
  <si>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</si>
  <si>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</si>
  <si>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</si>
  <si>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</si>
  <si>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</si>
  <si>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</si>
  <si>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</si>
  <si>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</si>
  <si>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</si>
  <si>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</si>
  <si>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</si>
  <si>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</si>
  <si>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</si>
  <si>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</si>
  <si>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</si>
  <si>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</si>
  <si>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</si>
  <si>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</si>
  <si>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</si>
  <si>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</si>
  <si>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</si>
  <si>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</si>
  <si>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</si>
  <si>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</si>
  <si>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</si>
  <si>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</si>
  <si>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</si>
  <si>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</si>
  <si>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</si>
  <si>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</si>
  <si>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</si>
  <si>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</si>
  <si>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</si>
  <si>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</si>
  <si>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</si>
  <si>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</si>
  <si>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</si>
  <si>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</si>
  <si>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</si>
  <si>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</si>
  <si>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</si>
  <si>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</si>
  <si>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</si>
  <si>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</si>
  <si>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</si>
  <si>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</si>
  <si>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</si>
  <si>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</si>
  <si>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</si>
  <si>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</si>
  <si>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</si>
  <si>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</si>
  <si>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</si>
  <si>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</si>
  <si>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</si>
  <si>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</si>
  <si>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</si>
  <si>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</si>
  <si>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</si>
  <si>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</si>
  <si>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</si>
  <si>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</si>
  <si>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</si>
  <si>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</si>
  <si>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</si>
  <si>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</si>
  <si>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</si>
  <si>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</si>
  <si>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</si>
  <si>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</si>
  <si>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</si>
  <si>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</si>
  <si>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</si>
  <si>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</si>
  <si>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</si>
  <si>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</si>
  <si>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</si>
  <si>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</si>
  <si>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</si>
  <si>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</si>
  <si>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</si>
  <si>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</si>
  <si>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</si>
  <si>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Réunion</t>
  </si>
  <si>
    <t>Romania</t>
  </si>
  <si>
    <t>Russian Federation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</si>
  <si>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</si>
  <si>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</si>
  <si>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</si>
  <si>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</si>
  <si>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</si>
  <si>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</si>
  <si>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</si>
  <si>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</si>
  <si>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</si>
  <si>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</si>
  <si>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</si>
  <si>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</si>
  <si>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</si>
  <si>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</si>
  <si>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</si>
  <si>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</si>
  <si>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</si>
  <si>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</si>
  <si>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</si>
  <si>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</si>
  <si>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</si>
  <si>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</si>
  <si>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</si>
  <si>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</si>
  <si>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</si>
  <si>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</si>
  <si>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</si>
  <si>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</si>
  <si>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</si>
  <si>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</si>
  <si>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</si>
  <si>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</si>
  <si>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</si>
  <si>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</si>
  <si>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</si>
  <si>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</si>
  <si>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</si>
  <si>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</si>
  <si>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</si>
  <si>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</si>
  <si>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</si>
  <si>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</si>
  <si>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</si>
  <si>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</si>
  <si>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</si>
  <si>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</si>
  <si>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</si>
  <si>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</si>
  <si>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</si>
  <si>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</si>
  <si>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</si>
  <si>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</si>
  <si>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</si>
  <si>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</si>
  <si>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</si>
  <si>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</si>
  <si>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</si>
  <si>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Venezuela, Bolivarian Republic of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</si>
  <si>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</si>
  <si>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</si>
  <si>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</si>
  <si>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</si>
  <si>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</si>
  <si>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</si>
  <si>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</si>
  <si>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</si>
  <si>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wimax</t>
  </si>
  <si>
    <t>1:1</t>
  </si>
  <si>
    <t>low</t>
  </si>
  <si>
    <t>high</t>
  </si>
  <si>
    <t>business-class-sla</t>
  </si>
  <si>
    <t>medium-trust</t>
  </si>
  <si>
    <t>automatic-failover</t>
  </si>
  <si>
    <t>available</t>
  </si>
  <si>
    <t>manual-backup</t>
  </si>
  <si>
    <t>layer-7</t>
  </si>
  <si>
    <t>psk-only</t>
  </si>
  <si>
    <t>link-type-score</t>
  </si>
  <si>
    <t>Down Bandwidth/user</t>
  </si>
  <si>
    <t>Score</t>
  </si>
  <si>
    <t>Up bandwidth/Down bandwidth</t>
  </si>
  <si>
    <t>&gt; 256 kbps</t>
  </si>
  <si>
    <t>128-255</t>
  </si>
  <si>
    <t>&lt;128</t>
  </si>
  <si>
    <t>&lt;25%</t>
  </si>
  <si>
    <t>&lt; 56</t>
  </si>
  <si>
    <t>Contention Ratio</t>
  </si>
  <si>
    <t>If total is less than 2mb</t>
  </si>
  <si>
    <t>Total less than 1</t>
  </si>
  <si>
    <t>2:1</t>
  </si>
  <si>
    <t>Link type</t>
  </si>
  <si>
    <t>fiber</t>
  </si>
  <si>
    <t>cable-dsl</t>
  </si>
  <si>
    <t>point-to-point-wifi</t>
  </si>
  <si>
    <t>Latency</t>
  </si>
  <si>
    <t>3g-site</t>
  </si>
  <si>
    <t>extreme</t>
  </si>
  <si>
    <t>3g-individual</t>
  </si>
  <si>
    <t>4g-site</t>
  </si>
  <si>
    <t>medium</t>
  </si>
  <si>
    <t>4g-individual</t>
  </si>
  <si>
    <t>vsat-c-band</t>
  </si>
  <si>
    <t>vsat-ku-band</t>
  </si>
  <si>
    <t>Packet Loss</t>
  </si>
  <si>
    <t>vsat-ka-band</t>
  </si>
  <si>
    <t>o3b</t>
  </si>
  <si>
    <t>Class of Service</t>
  </si>
  <si>
    <t>Transfer Cap</t>
  </si>
  <si>
    <t>business-class</t>
  </si>
  <si>
    <t>residential</t>
  </si>
  <si>
    <t>unknown</t>
  </si>
  <si>
    <t>ISP Trust</t>
  </si>
  <si>
    <t>Secondary Link</t>
  </si>
  <si>
    <t>high-trust</t>
  </si>
  <si>
    <t>none</t>
  </si>
  <si>
    <t>load-balanced</t>
  </si>
  <si>
    <t>low-trust</t>
  </si>
  <si>
    <t>manual-failover</t>
  </si>
  <si>
    <t>Site Support</t>
  </si>
  <si>
    <t>dongles</t>
  </si>
  <si>
    <t>best-effort</t>
  </si>
  <si>
    <t>Power Supply</t>
  </si>
  <si>
    <t>reliable-grid</t>
  </si>
  <si>
    <t>Local Connection Management</t>
  </si>
  <si>
    <t>unreliable-grid</t>
  </si>
  <si>
    <t>automatic-backup</t>
  </si>
  <si>
    <t>content-filtering</t>
  </si>
  <si>
    <t>monitoring-only</t>
  </si>
  <si>
    <t>individual-backup</t>
  </si>
  <si>
    <t>no-management</t>
  </si>
  <si>
    <t>WiFi Security</t>
  </si>
  <si>
    <t>Content Cache</t>
  </si>
  <si>
    <t>enterprise</t>
  </si>
  <si>
    <t>Optimisation</t>
  </si>
  <si>
    <t>psk-guest</t>
  </si>
  <si>
    <t>WiFi Monitoring</t>
  </si>
  <si>
    <t>open</t>
  </si>
  <si>
    <t>2020-07-13T07:27:05.570Z</t>
  </si>
  <si>
    <t>Mozilla/5.0
(Linux; Android 10; SAMSUNG SM-G975F) AppleWebKit/537.36 (KHTML, like Gecko)
SamsungBrowser/10.2 Chrome/71.0.3578.99 Mobile Safari/537.36</t>
  </si>
  <si>
    <t>2020-07-13T07:29:18.6233933Z</t>
  </si>
  <si>
    <t>contention-ratio-score</t>
  </si>
  <si>
    <t>3:1 - 5:1</t>
  </si>
  <si>
    <t>5:1 - 9:1</t>
  </si>
  <si>
    <t>10:1 - 49:1</t>
  </si>
  <si>
    <t>&gt;50:1</t>
  </si>
  <si>
    <t>latency-score</t>
  </si>
  <si>
    <t>packet-loss-score</t>
  </si>
  <si>
    <t>class-of-service-score</t>
  </si>
  <si>
    <t>transfer-cap-score</t>
  </si>
  <si>
    <t>isp-trust-score</t>
  </si>
  <si>
    <t>secondary-link-score</t>
  </si>
  <si>
    <t>site-support-score</t>
  </si>
  <si>
    <t>power-supply-score</t>
  </si>
  <si>
    <t>connection-management-score</t>
  </si>
  <si>
    <t>Local update cache</t>
  </si>
  <si>
    <t>local-update-caching-score</t>
  </si>
  <si>
    <t>wifi-security-score</t>
  </si>
  <si>
    <t>wifi-monitoring-score</t>
  </si>
  <si>
    <t>site-country-name</t>
  </si>
  <si>
    <t>down-bandwidth-per-user</t>
  </si>
  <si>
    <t>down-bandwidth-per-user-score</t>
  </si>
  <si>
    <t>up-down-ratio</t>
  </si>
  <si>
    <t>up-down-ratio-score</t>
  </si>
  <si>
    <t>local-content-caching-score</t>
  </si>
  <si>
    <t>optimiser-score</t>
  </si>
  <si>
    <t>monthly-connectivity-cost-per-user</t>
  </si>
  <si>
    <t>site-overall-score</t>
  </si>
  <si>
    <t>Example-site</t>
  </si>
  <si>
    <t>manual</t>
  </si>
  <si>
    <t>org-code</t>
  </si>
  <si>
    <t>Example org</t>
  </si>
  <si>
    <t>EGX</t>
  </si>
  <si>
    <t>WWF International</t>
  </si>
  <si>
    <t>WWF</t>
  </si>
  <si>
    <t>World Vision</t>
  </si>
  <si>
    <t>WVI</t>
  </si>
  <si>
    <t>Women for Women International</t>
  </si>
  <si>
    <t>WFW</t>
  </si>
  <si>
    <t>Winrock International</t>
  </si>
  <si>
    <t>WRI</t>
  </si>
  <si>
    <t>Wildlife Conservation Society</t>
  </si>
  <si>
    <t>WCS</t>
  </si>
  <si>
    <t>Welthungerhilfe</t>
  </si>
  <si>
    <t>WHH</t>
  </si>
  <si>
    <t>WaterAid</t>
  </si>
  <si>
    <t>WAI</t>
  </si>
  <si>
    <t>VSO</t>
  </si>
  <si>
    <t>Trócaire</t>
  </si>
  <si>
    <t>TRO</t>
  </si>
  <si>
    <t>The Nature Conservancy</t>
  </si>
  <si>
    <t>TNC</t>
  </si>
  <si>
    <t>The Carter Center</t>
  </si>
  <si>
    <t>CAR</t>
  </si>
  <si>
    <t>Team Rubicon Global</t>
  </si>
  <si>
    <t>TRB</t>
  </si>
  <si>
    <t>SOS Children's Villages International</t>
  </si>
  <si>
    <t>SOS</t>
  </si>
  <si>
    <t>Save the Children</t>
  </si>
  <si>
    <t>SCI</t>
  </si>
  <si>
    <t>Samaritan's Purse</t>
  </si>
  <si>
    <t>SMP</t>
  </si>
  <si>
    <t>Right to Play</t>
  </si>
  <si>
    <t>RTP</t>
  </si>
  <si>
    <t>Relief International</t>
  </si>
  <si>
    <t>RIN</t>
  </si>
  <si>
    <t>Pro Mujer</t>
  </si>
  <si>
    <t>PMJ</t>
  </si>
  <si>
    <t>Plan International</t>
  </si>
  <si>
    <t>PLI</t>
  </si>
  <si>
    <t>PCI Global</t>
  </si>
  <si>
    <t>PCI</t>
  </si>
  <si>
    <t>Path</t>
  </si>
  <si>
    <t>PTH</t>
  </si>
  <si>
    <t>Oxfam</t>
  </si>
  <si>
    <t>OXF</t>
  </si>
  <si>
    <t>Operation Smile</t>
  </si>
  <si>
    <t>OPS</t>
  </si>
  <si>
    <t>Norwegian Refugee Council</t>
  </si>
  <si>
    <t>NRC</t>
  </si>
  <si>
    <t>Mercy Ships</t>
  </si>
  <si>
    <t>MES</t>
  </si>
  <si>
    <t>Mercy Corps</t>
  </si>
  <si>
    <t>MCO</t>
  </si>
  <si>
    <t>Mennonite Central Committee</t>
  </si>
  <si>
    <t>MCC</t>
  </si>
  <si>
    <t>Medical Teams International</t>
  </si>
  <si>
    <t>MTI</t>
  </si>
  <si>
    <t>Médicins Sans Frontières</t>
  </si>
  <si>
    <t>MSF</t>
  </si>
  <si>
    <t>Medair</t>
  </si>
  <si>
    <t>MAI</t>
  </si>
  <si>
    <t>Marie Stopes International</t>
  </si>
  <si>
    <t>MSI</t>
  </si>
  <si>
    <t>Management Sciences for Health</t>
  </si>
  <si>
    <t>MSH</t>
  </si>
  <si>
    <t>Islamic Relief Worldwide</t>
  </si>
  <si>
    <t>IRW</t>
  </si>
  <si>
    <t>International Rescue Committee</t>
  </si>
  <si>
    <t>IRC</t>
  </si>
  <si>
    <t>International Medical Corps</t>
  </si>
  <si>
    <t>IMC</t>
  </si>
  <si>
    <t>IFRC</t>
  </si>
  <si>
    <t>IFR</t>
  </si>
  <si>
    <t>HIAS</t>
  </si>
  <si>
    <t>HIA</t>
  </si>
  <si>
    <t>Heifer International</t>
  </si>
  <si>
    <t>HFI</t>
  </si>
  <si>
    <t>Habitat for Humanity</t>
  </si>
  <si>
    <t>HFH</t>
  </si>
  <si>
    <t>GOAL</t>
  </si>
  <si>
    <t>GOA</t>
  </si>
  <si>
    <t>Global Communities</t>
  </si>
  <si>
    <t>GCO</t>
  </si>
  <si>
    <t>FUPAD</t>
  </si>
  <si>
    <t>FUP</t>
  </si>
  <si>
    <t>FHI360</t>
  </si>
  <si>
    <t>FHI</t>
  </si>
  <si>
    <t>Direct Relief</t>
  </si>
  <si>
    <t>DIR</t>
  </si>
  <si>
    <t>Danish Refugee Council</t>
  </si>
  <si>
    <t>DRC</t>
  </si>
  <si>
    <t>DanChurchAid</t>
  </si>
  <si>
    <t>DCA</t>
  </si>
  <si>
    <t>Concern Worldwide</t>
  </si>
  <si>
    <t>CWW</t>
  </si>
  <si>
    <t>Compassion International</t>
  </si>
  <si>
    <t>COM</t>
  </si>
  <si>
    <t>Christian Aid</t>
  </si>
  <si>
    <t>CAI</t>
  </si>
  <si>
    <t>Children International</t>
  </si>
  <si>
    <t>CHI</t>
  </si>
  <si>
    <t>ChildFund International</t>
  </si>
  <si>
    <t>CFI</t>
  </si>
  <si>
    <t>Catholic Relief Services</t>
  </si>
  <si>
    <t>CRS</t>
  </si>
  <si>
    <t>Care</t>
  </si>
  <si>
    <t>Ashoka</t>
  </si>
  <si>
    <t>ASH</t>
  </si>
  <si>
    <t>Americares</t>
  </si>
  <si>
    <t>AME</t>
  </si>
  <si>
    <t>ActionAid</t>
  </si>
  <si>
    <t>ACT</t>
  </si>
  <si>
    <t>Accion</t>
  </si>
  <si>
    <t>ACC</t>
  </si>
  <si>
    <t>me@privacy.net</t>
  </si>
  <si>
    <t>Kabul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</si>
</sst>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9" fontId="1" fillId="0" borderId="1" xfId="1" applyFont="1" applyBorder="1"/>
    <xf numFmtId="0" fontId="0" fillId="0" borderId="3" xfId="0" applyBorder="1"/>
    <xf numFmtId="0" fontId="0" fillId="0" borderId="4" xfId="0" applyBorder="1"/>
    <xf numFmtId="9" fontId="0" fillId="0" borderId="3" xfId="1" applyFont="1" applyBorder="1"/>
    <xf numFmtId="9" fontId="0" fillId="0" borderId="5" xfId="1" applyFont="1" applyBorder="1"/>
    <xf numFmtId="0" fontId="0" fillId="0" borderId="6" xfId="0" applyBorder="1"/>
    <xf numFmtId="9" fontId="0" fillId="0" borderId="0" xfId="1" applyFont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49" fontId="1" fillId="0" borderId="0" xfId="0" applyNumberFormat="1" applyFont="1" applyAlignment="1"/>
    <xf numFmtId="49" fontId="0" fillId="0" borderId="0" xfId="0" applyNumberFormat="1" applyAlignment="1"/>
    <xf numFmtId="2" fontId="1" fillId="0" borderId="0" xfId="0" applyNumberFormat="1" applyFont="1" applyAlignment="1"/>
    <xf numFmtId="2" fontId="0" fillId="0" borderId="0" xfId="0" applyNumberFormat="1" applyAlignment="1"/>
    <xf numFmtId="164" fontId="1" fillId="0" borderId="0" xfId="0" applyNumberFormat="1" applyFont="1" applyAlignment="1"/>
    <xf numFmtId="164" fontId="0" fillId="0" borderId="0" xfId="0" applyNumberFormat="1" applyAlignment="1"/>
    <xf numFmtId="49" fontId="0" fillId="0" borderId="3" xfId="1" quotePrefix="1" applyNumberFormat="1" applyFont="1" applyBorder="1"/>
    <xf numFmtId="49" fontId="0" fillId="0" borderId="5" xfId="1" quotePrefix="1" applyNumberFormat="1" applyFont="1" applyBorder="1"/>
    <xf numFmtId="49" fontId="1" fillId="0" borderId="0" xfId="0" quotePrefix="1" applyNumberFormat="1" applyFont="1" applyAlignment="1"/>
    <xf numFmtId="2" fontId="5" fillId="0" borderId="0" xfId="0" applyNumberFormat="1" applyFont="1" applyAlignment="1"/>
    <xf numFmtId="0" fontId="5" fillId="0" borderId="0" xfId="0" applyFont="1" applyAlignment="1"/>
    <xf numFmtId="2" fontId="6" fillId="0" borderId="0" xfId="0" applyNumberFormat="1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0" fontId="5" fillId="0" borderId="0" xfId="0" applyNumberFormat="1" applyFont="1" applyAlignment="1"/>
    <xf numFmtId="0" fontId="5" fillId="0" borderId="0" xfId="0" quotePrefix="1" applyNumberFormat="1" applyFont="1" applyAlignment="1"/>
    <xf numFmtId="0" fontId="6" fillId="0" borderId="0" xfId="0" applyNumberFormat="1" applyFont="1" applyAlignment="1"/>
    <xf numFmtId="0" fontId="6" fillId="0" borderId="0" xfId="0" applyFont="1" applyAlignment="1"/>
    <xf numFmtId="165" fontId="1" fillId="0" borderId="0" xfId="0" applyNumberFormat="1" applyFont="1" applyAlignment="1"/>
    <xf numFmtId="165" fontId="0" fillId="0" borderId="0" xfId="0" applyNumberFormat="1" applyAlignment="1"/>
  </cellXfs>
  <cellStyles count="2">
    <cellStyle name="Normal" xfId="0" builtinId="0"/>
    <cellStyle name="Per cent" xfId="1" builtinId="5"/>
  </cellStyles>
  <dxfs count="60">
    <dxf>
      <font>
        <b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alignment horizontal="general" vertical="bottom" textRotation="0" wrapText="0" indent="0" justifyLastLine="0" shrinkToFit="0" readingOrder="0"/>
    </dxf>
    <dxf>
      <font>
        <b/>
      </font>
      <numFmt numFmtId="164" formatCode="_-[$$-409]* #,##0.00_ ;_-[$$-409]* \-#,##0.00\ ;_-[$$-409]* &quot;-&quot;??_ ;_-@_ 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0" formatCode="General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i/>
      </font>
      <numFmt numFmtId="0" formatCode="General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i/>
      </font>
      <numFmt numFmtId="0" formatCode="General"/>
    </dxf>
    <dxf>
      <numFmt numFmtId="0" formatCode="General"/>
    </dxf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i/>
      </font>
      <numFmt numFmtId="1" formatCode="0"/>
    </dxf>
    <dxf>
      <numFmt numFmtId="1" formatCode="0"/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b/>
      </font>
      <numFmt numFmtId="2" formatCode="0.00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numFmt numFmtId="0" formatCode="General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x/Downloads/2021%20DRC-site-sc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"/>
      <sheetName val="basic stats"/>
      <sheetName val="pivot"/>
      <sheetName val="scoring schema"/>
      <sheetName val="countries"/>
      <sheetName val="Graphs"/>
      <sheetName val="Numbers"/>
      <sheetName val="Good Connectivity"/>
      <sheetName val="Acceptable Connectivity"/>
      <sheetName val="Poor Connectivity"/>
      <sheetName val="Very Poor Connectivity"/>
    </sheetNames>
    <sheetDataSet>
      <sheetData sheetId="0"/>
      <sheetData sheetId="1"/>
      <sheetData sheetId="2"/>
      <sheetData sheetId="3">
        <row r="8">
          <cell r="E8" t="str">
            <v>1:1</v>
          </cell>
          <cell r="F8">
            <v>0</v>
          </cell>
        </row>
        <row r="9">
          <cell r="E9" t="str">
            <v>2:1</v>
          </cell>
          <cell r="F9">
            <v>-10</v>
          </cell>
        </row>
        <row r="10">
          <cell r="E10" t="str">
            <v>3:1 - 5:1</v>
          </cell>
          <cell r="F10">
            <v>-20</v>
          </cell>
        </row>
        <row r="11">
          <cell r="E11" t="str">
            <v>5:1 - 9:1</v>
          </cell>
          <cell r="F11">
            <v>-20</v>
          </cell>
        </row>
        <row r="12">
          <cell r="B12" t="str">
            <v>fiber</v>
          </cell>
          <cell r="C12">
            <v>5</v>
          </cell>
          <cell r="E12" t="str">
            <v>10:1 - 49:1</v>
          </cell>
          <cell r="F12">
            <v>-20</v>
          </cell>
        </row>
        <row r="13">
          <cell r="B13" t="str">
            <v>cable-dsl</v>
          </cell>
          <cell r="C13">
            <v>5</v>
          </cell>
          <cell r="E13" t="str">
            <v>&gt;50:1</v>
          </cell>
          <cell r="F13">
            <v>-20</v>
          </cell>
        </row>
        <row r="14">
          <cell r="B14" t="str">
            <v>point-to-point-wifi</v>
          </cell>
          <cell r="C14">
            <v>3</v>
          </cell>
          <cell r="E14" t="str">
            <v>unknown</v>
          </cell>
          <cell r="F14">
            <v>-10</v>
          </cell>
        </row>
        <row r="15">
          <cell r="B15" t="str">
            <v>wimax</v>
          </cell>
          <cell r="C15">
            <v>0</v>
          </cell>
        </row>
        <row r="16">
          <cell r="B16" t="str">
            <v>3g-site</v>
          </cell>
          <cell r="C16">
            <v>0</v>
          </cell>
        </row>
        <row r="17">
          <cell r="B17" t="str">
            <v>3g-individual</v>
          </cell>
          <cell r="C17">
            <v>-5</v>
          </cell>
          <cell r="E17" t="str">
            <v>extreme</v>
          </cell>
          <cell r="F17">
            <v>-20</v>
          </cell>
        </row>
        <row r="18">
          <cell r="B18" t="str">
            <v>4g-site</v>
          </cell>
          <cell r="C18">
            <v>-2</v>
          </cell>
          <cell r="E18" t="str">
            <v>high</v>
          </cell>
          <cell r="F18">
            <v>-10</v>
          </cell>
        </row>
        <row r="19">
          <cell r="B19" t="str">
            <v>4g-individual</v>
          </cell>
          <cell r="C19">
            <v>-5</v>
          </cell>
          <cell r="E19" t="str">
            <v>medium</v>
          </cell>
          <cell r="F19">
            <v>-5</v>
          </cell>
        </row>
        <row r="20">
          <cell r="B20" t="str">
            <v>vsat-c-band</v>
          </cell>
          <cell r="C20">
            <v>-10</v>
          </cell>
          <cell r="E20" t="str">
            <v>low</v>
          </cell>
          <cell r="F20">
            <v>0</v>
          </cell>
        </row>
        <row r="21">
          <cell r="B21" t="str">
            <v>vsat-ku-band</v>
          </cell>
          <cell r="C21">
            <v>-15</v>
          </cell>
        </row>
        <row r="22">
          <cell r="B22" t="str">
            <v>vsat-ka-band</v>
          </cell>
          <cell r="C22">
            <v>-15</v>
          </cell>
        </row>
        <row r="23">
          <cell r="B23" t="str">
            <v>o3b</v>
          </cell>
          <cell r="C23">
            <v>-8</v>
          </cell>
          <cell r="E23" t="str">
            <v>high</v>
          </cell>
          <cell r="F23">
            <v>-20</v>
          </cell>
        </row>
        <row r="24">
          <cell r="E24" t="str">
            <v>medium</v>
          </cell>
          <cell r="F24">
            <v>-10</v>
          </cell>
        </row>
        <row r="25">
          <cell r="E25" t="str">
            <v>low</v>
          </cell>
          <cell r="F25">
            <v>0</v>
          </cell>
        </row>
        <row r="26">
          <cell r="B26" t="str">
            <v>business-class-sla</v>
          </cell>
          <cell r="C26">
            <v>0</v>
          </cell>
        </row>
        <row r="27">
          <cell r="B27" t="str">
            <v>business-class</v>
          </cell>
          <cell r="C27">
            <v>0</v>
          </cell>
        </row>
        <row r="28">
          <cell r="B28" t="str">
            <v>residential</v>
          </cell>
          <cell r="C28">
            <v>0</v>
          </cell>
        </row>
        <row r="29">
          <cell r="B29" t="str">
            <v>unknown</v>
          </cell>
          <cell r="C29">
            <v>0</v>
          </cell>
        </row>
        <row r="31">
          <cell r="E31" t="str">
            <v>high-trust</v>
          </cell>
          <cell r="F31">
            <v>0</v>
          </cell>
        </row>
        <row r="32">
          <cell r="B32" t="str">
            <v>none</v>
          </cell>
          <cell r="C32">
            <v>-5</v>
          </cell>
          <cell r="E32" t="str">
            <v>medium-trust</v>
          </cell>
          <cell r="F32">
            <v>0</v>
          </cell>
        </row>
        <row r="33">
          <cell r="B33" t="str">
            <v>load-balanced</v>
          </cell>
          <cell r="C33">
            <v>10</v>
          </cell>
          <cell r="E33" t="str">
            <v>low-trust</v>
          </cell>
          <cell r="F33">
            <v>0</v>
          </cell>
        </row>
        <row r="34">
          <cell r="B34" t="str">
            <v>automatic-failover</v>
          </cell>
          <cell r="C34">
            <v>10</v>
          </cell>
        </row>
        <row r="35">
          <cell r="B35" t="str">
            <v>manual-failover</v>
          </cell>
          <cell r="C35">
            <v>10</v>
          </cell>
        </row>
        <row r="36">
          <cell r="B36" t="str">
            <v>dongles</v>
          </cell>
          <cell r="C36">
            <v>10</v>
          </cell>
          <cell r="E36" t="str">
            <v>available</v>
          </cell>
          <cell r="F36">
            <v>0</v>
          </cell>
        </row>
        <row r="37">
          <cell r="E37" t="str">
            <v>best-effort</v>
          </cell>
          <cell r="F37">
            <v>-5</v>
          </cell>
        </row>
        <row r="39">
          <cell r="B39" t="str">
            <v>reliable-grid</v>
          </cell>
          <cell r="C39">
            <v>0</v>
          </cell>
        </row>
        <row r="40">
          <cell r="B40" t="str">
            <v>unreliable-grid</v>
          </cell>
          <cell r="C40">
            <v>-10</v>
          </cell>
          <cell r="E40" t="str">
            <v>layer-7</v>
          </cell>
          <cell r="F40">
            <v>10</v>
          </cell>
        </row>
        <row r="41">
          <cell r="B41" t="str">
            <v>automatic-backup</v>
          </cell>
          <cell r="C41">
            <v>0</v>
          </cell>
          <cell r="E41" t="str">
            <v>content-filtering</v>
          </cell>
          <cell r="F41">
            <v>5</v>
          </cell>
        </row>
        <row r="42">
          <cell r="B42" t="str">
            <v>manual-backup</v>
          </cell>
          <cell r="C42">
            <v>-2</v>
          </cell>
          <cell r="E42" t="str">
            <v>monitoring-only</v>
          </cell>
          <cell r="F42">
            <v>2</v>
          </cell>
        </row>
        <row r="43">
          <cell r="B43" t="str">
            <v>individual-backup</v>
          </cell>
          <cell r="C43">
            <v>-5</v>
          </cell>
          <cell r="E43" t="str">
            <v>no-management</v>
          </cell>
          <cell r="F43">
            <v>0</v>
          </cell>
        </row>
        <row r="46">
          <cell r="E46" t="str">
            <v>enterprise</v>
          </cell>
          <cell r="F46">
            <v>0</v>
          </cell>
        </row>
        <row r="47">
          <cell r="E47" t="str">
            <v>psk-guest</v>
          </cell>
          <cell r="F47">
            <v>-5</v>
          </cell>
        </row>
        <row r="48">
          <cell r="E48" t="str">
            <v>psk-only</v>
          </cell>
          <cell r="F48">
            <v>-10</v>
          </cell>
        </row>
        <row r="49">
          <cell r="E49" t="str">
            <v>open</v>
          </cell>
          <cell r="F49">
            <v>-20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71BC7-F599-4429-A0F3-19777627E009}" name="Sites" displayName="Sites" ref="A1:BE2" totalsRowShown="0" headerRowDxfId="59" dataDxfId="58">
  <autoFilter ref="A1:BE2" xr:uid="{51F5C686-A159-4D21-8C23-36E976501EE7}"/>
  <tableColumns count="57">
    <tableColumn id="57" xr3:uid="{03045CA8-2422-2045-8034-810D3E6E36DE}" name="org-code" dataDxfId="1"/>
    <tableColumn id="1" xr3:uid="{73788793-EBA0-4B63-9C92-890F16078134}" name="org-name" dataDxfId="0">
      <calculatedColumnFormula>VLOOKUP(Sites[[#This Row],[org-code]],organisations[],2,0)</calculatedColumnFormula>
    </tableColumn>
    <tableColumn id="2" xr3:uid="{1AC44549-A49A-4A98-A285-2F1D6DDFFFDD}" name="site-name" dataDxfId="57"/>
    <tableColumn id="3" xr3:uid="{669600A2-9A23-4E7E-8EA0-F1F2E76CDB0C}" name="site-country" dataDxfId="56"/>
    <tableColumn id="34" xr3:uid="{17647740-FE66-C041-A30C-9FFDFAB9BED5}" name="site-country-name" dataDxfId="55">
      <calculatedColumnFormula>VLOOKUP(Sites[[#This Row],[site-country]],country_names[],2,0)</calculatedColumnFormula>
    </tableColumn>
    <tableColumn id="4" xr3:uid="{7FC0D6BF-56D6-425C-B123-3E291397A969}" name="site-location" dataDxfId="54"/>
    <tableColumn id="5" xr3:uid="{0A35D015-F380-4845-AD4A-4D47E8FDF706}" name="site-contact" dataDxfId="53"/>
    <tableColumn id="6" xr3:uid="{7E99A917-36B7-4262-BCD5-1C6B8302088B}" name="site-latitude" dataDxfId="52"/>
    <tableColumn id="7" xr3:uid="{56C59F33-EC42-4972-B5C9-F8CEDD91B068}" name="site-longitude" dataDxfId="51"/>
    <tableColumn id="8" xr3:uid="{B43E7079-0E39-447A-BA30-46D6F740CBCA}" name="location-source" dataDxfId="50"/>
    <tableColumn id="9" xr3:uid="{1F74804C-B34D-4A66-A987-335B115E66EE}" name="location-accuracy" dataDxfId="49"/>
    <tableColumn id="10" xr3:uid="{864FDB9E-01A6-4CD5-B12C-E8647C5F5E9E}" name="site-users" dataDxfId="48"/>
    <tableColumn id="11" xr3:uid="{B85729C8-C105-4E47-B964-CA20EB9DCDC6}" name="down-bandwidth" dataDxfId="47"/>
    <tableColumn id="35" xr3:uid="{2ABA4667-05CB-E548-936E-D06706B3E99B}" name="down-bandwidth-per-user" dataDxfId="46">
      <calculatedColumnFormula>Sites[[#This Row],[down-bandwidth]]/Sites[[#This Row],[site-users]]</calculatedColumnFormula>
    </tableColumn>
    <tableColumn id="36" xr3:uid="{C8F68409-4F28-F74A-AAEC-B0B9639C5429}" name="down-bandwidth-per-user-score" dataDxfId="45">
      <calculatedColumnFormula>IF(AND(Sites[[#This Row],[down-bandwidth]]&lt;=2000,Sites[[#This Row],[down-bandwidth]]&gt;=1000,Sites[[#This Row],[down-bandwidth-per-user]]&gt;=256),60,
IF(AND(Sites[[#This Row],[down-bandwidth]]&lt;1000,Sites[[#This Row],[down-bandwidth-per-user]]&gt;=256),30,
IF(Sites[[#This Row],[down-bandwidth-per-user]]&gt;=256,100,
IF(AND(Sites[[#This Row],[down-bandwidth-per-user]]&lt;256,Sites[[#This Row],[down-bandwidth-per-user]]&gt;=128),80,
IF(AND(Sites[[#This Row],[down-bandwidth-per-user]]&lt;128,Sites[[#This Row],[down-bandwidth-per-user]]&gt;=56),60,30)))))</calculatedColumnFormula>
    </tableColumn>
    <tableColumn id="12" xr3:uid="{D25749D4-4917-4246-B6BF-BCB092A4745C}" name="up-bandwidth" dataDxfId="44"/>
    <tableColumn id="37" xr3:uid="{7FDF3359-5FE9-9641-9290-61475053F290}" name="up-down-ratio" dataDxfId="43">
      <calculatedColumnFormula>Sites[[#This Row],[up-bandwidth]]/Sites[[#This Row],[down-bandwidth]]</calculatedColumnFormula>
    </tableColumn>
    <tableColumn id="38" xr3:uid="{B552862C-40A6-F54F-B4B7-BB9F54949B18}" name="up-down-ratio-score" dataDxfId="42">
      <calculatedColumnFormula>IF(Sites[[#This Row],[up-down-ratio]]&gt;=0.333,0,
IF(AND(Sites[[#This Row],[up-down-ratio]]&lt;0.333,Sites[[#This Row],[up-down-ratio]]&gt;0.25),-10,
IF(Sites[[#This Row],[up-down-ratio]]&lt;=0.25,-20)))</calculatedColumnFormula>
    </tableColumn>
    <tableColumn id="13" xr3:uid="{711F62B0-4B03-4742-913C-F18701B760D8}" name="link-type" dataDxfId="41"/>
    <tableColumn id="39" xr3:uid="{743AE5EC-0E54-144B-8F3B-B859A4078DBA}" name="link-type-score" dataDxfId="40">
      <calculatedColumnFormula>VLOOKUP(Sites[[#This Row],[link-type]],link_type_schema,2,0)</calculatedColumnFormula>
    </tableColumn>
    <tableColumn id="14" xr3:uid="{FD2D4546-482A-470C-8C81-E9939247B266}" name="contention-ratio" dataDxfId="39"/>
    <tableColumn id="40" xr3:uid="{AF9218D7-AFBF-0B4B-935C-DB64FFC0BA1C}" name="contention-ratio-score" dataDxfId="38">
      <calculatedColumnFormula>VLOOKUP(Sites[[#This Row],[contention-ratio]],contention_ratio_schema,2,0)</calculatedColumnFormula>
    </tableColumn>
    <tableColumn id="15" xr3:uid="{FDB0073B-21E1-426D-A22D-ADE3FAEFEB16}" name="latency" dataDxfId="37"/>
    <tableColumn id="41" xr3:uid="{3AD58D94-CA29-D741-B68A-7D546C878593}" name="latency-score" dataDxfId="36">
      <calculatedColumnFormula>VLOOKUP(Sites[[#This Row],[latency]],latency_schema,2,0)</calculatedColumnFormula>
    </tableColumn>
    <tableColumn id="16" xr3:uid="{D991456D-F7B8-40D8-8D54-DB9A2DE6FC2C}" name="packet-loss" dataDxfId="35"/>
    <tableColumn id="42" xr3:uid="{6BD54D2A-4162-B04C-8C26-980FF5CA3499}" name="packet-loss-score" dataDxfId="34">
      <calculatedColumnFormula>VLOOKUP(Sites[[#This Row],[packet-loss]],packet_loss_schema,2,0)</calculatedColumnFormula>
    </tableColumn>
    <tableColumn id="17" xr3:uid="{469A51EB-C807-4599-8C05-11DDF72ADEED}" name="class-of-service" dataDxfId="33"/>
    <tableColumn id="43" xr3:uid="{60237A95-E7FF-B648-AED4-169A19DC972D}" name="class-of-service-score" dataDxfId="32">
      <calculatedColumnFormula>VLOOKUP(Sites[[#This Row],[class-of-service]],class_of_service_schema,2,0)</calculatedColumnFormula>
    </tableColumn>
    <tableColumn id="18" xr3:uid="{7576597F-0FBA-469A-BCDF-13FE1D76B661}" name="transfer-cap" dataDxfId="31"/>
    <tableColumn id="44" xr3:uid="{9F821035-F042-A649-AF19-C10DB7B032E1}" name="transfer-cap-score" dataDxfId="30">
      <calculatedColumnFormula>IF(Sites[[#This Row],[transfer-cap]],'scoring schema'!$E$27,0)</calculatedColumnFormula>
    </tableColumn>
    <tableColumn id="19" xr3:uid="{4F5ECAF5-FCAD-4DF2-9571-30EDC45E9ACC}" name="isp-trust" dataDxfId="29"/>
    <tableColumn id="45" xr3:uid="{CC0DB15E-296F-1B4D-944D-2CCAAD2AC09F}" name="isp-trust-score" dataDxfId="28">
      <calculatedColumnFormula>VLOOKUP(Sites[[#This Row],[isp-trust]],isp_trust_schema,2,0)</calculatedColumnFormula>
    </tableColumn>
    <tableColumn id="20" xr3:uid="{8E52C4C4-418F-4ACB-BF83-D92D010A19F6}" name="secondary-link" dataDxfId="27"/>
    <tableColumn id="46" xr3:uid="{4ED94DB1-34D6-374E-A2F0-E5AE9565FCC0}" name="secondary-link-score" dataDxfId="26">
      <calculatedColumnFormula>VLOOKUP(Sites[[#This Row],[secondary-link]],Secondary_link_schema,2,0)</calculatedColumnFormula>
    </tableColumn>
    <tableColumn id="21" xr3:uid="{CB02F91D-03FF-4386-8DF6-FD30535FBBDA}" name="site-support" dataDxfId="25"/>
    <tableColumn id="47" xr3:uid="{1D0ED25E-A5F0-D54E-B1FC-2CA7397B54E7}" name="site-support-score" dataDxfId="24">
      <calculatedColumnFormula>VLOOKUP(Sites[[#This Row],[site-support]],Site_support_schema,2,0)</calculatedColumnFormula>
    </tableColumn>
    <tableColumn id="22" xr3:uid="{8B072226-B7D3-46BD-8CF8-DE059F366056}" name="power-supply" dataDxfId="23"/>
    <tableColumn id="48" xr3:uid="{3E2F3006-88BD-DE4B-9D28-0A90BB28F2D9}" name="power-supply-score" dataDxfId="22">
      <calculatedColumnFormula>VLOOKUP(Sites[[#This Row],[power-supply]],power_supply_schema,2,0)</calculatedColumnFormula>
    </tableColumn>
    <tableColumn id="23" xr3:uid="{E1539107-ADBF-427D-86C2-DD8AC8066BD6}" name="connection-management" dataDxfId="21"/>
    <tableColumn id="49" xr3:uid="{1555AA05-7A25-6D40-8402-4BD3C3CD0DFE}" name="connection-management-score" dataDxfId="20">
      <calculatedColumnFormula>VLOOKUP(Sites[[#This Row],[connection-management]],connection_management_schema,2,0)</calculatedColumnFormula>
    </tableColumn>
    <tableColumn id="24" xr3:uid="{9C9D8B0B-D593-4804-9BDF-30C8B72F5A2C}" name="local-update-caching" dataDxfId="19"/>
    <tableColumn id="50" xr3:uid="{354A5600-DCBE-D846-9649-843B5FE9247C}" name="local-update-caching-score" dataDxfId="18">
      <calculatedColumnFormula>IF(Sites[[#This Row],[local-update-caching]],'scoring schema'!$B$44,0)</calculatedColumnFormula>
    </tableColumn>
    <tableColumn id="25" xr3:uid="{C62A7A38-C490-46F4-B5EC-594DC5A6643B}" name="local-content-caching" dataDxfId="17"/>
    <tableColumn id="51" xr3:uid="{D2121B65-678B-1D46-A9B4-DF0075457417}" name="local-content-caching-score" dataDxfId="16">
      <calculatedColumnFormula>IF(Sites[[#This Row],[local-content-caching]],'scoring schema'!$B$45,0)</calculatedColumnFormula>
    </tableColumn>
    <tableColumn id="26" xr3:uid="{F28553DA-ED55-4F26-802A-263DA3DDDFE7}" name="optimiser" dataDxfId="15"/>
    <tableColumn id="52" xr3:uid="{BB1ED784-0CE1-BF41-8EFC-717883B596C5}" name="optimiser-score" dataDxfId="14">
      <calculatedColumnFormula>IF(Sites[[#This Row],[optimiser]],'scoring schema'!$B$46,0)</calculatedColumnFormula>
    </tableColumn>
    <tableColumn id="27" xr3:uid="{F395A4BC-4598-4239-BCB0-90D68863D45D}" name="wifi-security" dataDxfId="13"/>
    <tableColumn id="53" xr3:uid="{2F79D43D-DDF6-CC4F-BA87-B90AB77FC008}" name="wifi-security-score" dataDxfId="12">
      <calculatedColumnFormula>VLOOKUP(Sites[[#This Row],[wifi-security]],wifi_security_schema,2,0)</calculatedColumnFormula>
    </tableColumn>
    <tableColumn id="28" xr3:uid="{61953F74-27F4-426A-B0DB-253C8A3E1EFC}" name="wifi-monitoring" dataDxfId="11"/>
    <tableColumn id="54" xr3:uid="{7DC8FE5B-4C07-684B-BDB8-0BEB3246DF9A}" name="wifi-monitoring-score" dataDxfId="10">
      <calculatedColumnFormula>IF(Sites[[#This Row],[wifi-monitoring]],'scoring schema'!$B$48,0)</calculatedColumnFormula>
    </tableColumn>
    <tableColumn id="29" xr3:uid="{414CF682-C274-4E1D-AB3D-F934F396B8F0}" name="monthly-connectivity-cost" dataDxfId="9"/>
    <tableColumn id="55" xr3:uid="{40DC3902-DA41-9D42-BE58-BF292F96B1C1}" name="monthly-connectivity-cost-per-user" dataDxfId="8">
      <calculatedColumnFormula>Sites[[#This Row],[monthly-connectivity-cost]]/Sites[[#This Row],[site-users]]</calculatedColumnFormula>
    </tableColumn>
    <tableColumn id="56" xr3:uid="{F12EC2D7-DB99-2A42-9C9D-83653463823B}" name="site-overall-score" dataDxfId="7">
      <calculatedColumnFormula>Sites[[#This Row],[down-bandwidth-per-user-score]]+Sites[[#This Row],[up-down-ratio-score]]+Sites[[#This Row],[link-type-score]]+Sites[[#This Row],[contention-ratio-score]]+Sites[[#This Row],[latency-score]]+Sites[[#This Row],[packet-loss-score]]+Sites[[#This Row],[class-of-service-score]]+Sites[[#This Row],[transfer-cap-score]]+Sites[[#This Row],[isp-trust-score]]+Sites[[#This Row],[secondary-link-score]]+Sites[[#This Row],[site-support-score]]+Sites[[#This Row],[power-supply-score]]+Sites[[#This Row],[connection-management-score]]+Sites[[#This Row],[local-update-caching-score]]+Sites[[#This Row],[local-content-caching-score]]+Sites[[#This Row],[optimiser-score]]+Sites[[#This Row],[wifi-security-score]]+Sites[[#This Row],[wifi-monitoring-score]]</calculatedColumnFormula>
    </tableColumn>
    <tableColumn id="33" xr3:uid="{A03C5E0B-D229-467A-B39B-30A472394703}" name="site-comment" dataDxfId="6"/>
    <tableColumn id="31" xr3:uid="{9526A69C-5DD6-EE45-96B0-DBCA7A9CD1FE}" name="meta-form-timestamp" dataDxfId="5"/>
    <tableColumn id="32" xr3:uid="{20303669-8DB9-314E-992C-DCD7C74ECDE0}" name="meta-form-browser" dataDxfId="4"/>
    <tableColumn id="30" xr3:uid="{B37C5320-ED0F-4C8A-86C5-0428077ADD17}" name="flow-timestamp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E884F-8988-754C-A909-7453ED642B9D}" name="country_names" displayName="country_names" ref="A1:B251" totalsRowShown="0" headerRowDxfId="2">
  <autoFilter ref="A1:B251" xr:uid="{E7744225-7812-384B-AAF5-CAAA2020BDFC}"/>
  <tableColumns count="2">
    <tableColumn id="1" xr3:uid="{B2A47EB8-B5AC-9F4D-AE58-89C693EA2A46}" name="code"/>
    <tableColumn id="2" xr3:uid="{7D56DD2F-FD21-7847-B926-099BB69AE6A2}" name="country-na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D6E36-A778-2444-B0C9-5F56D895D6F6}" name="organisations" displayName="organisations" ref="A1:B59" totalsRowShown="0">
  <autoFilter ref="A1:B59" xr:uid="{AFC004B8-DE5A-4162-8FC6-D1BE96CF2238}"/>
  <tableColumns count="2">
    <tableColumn id="1" xr3:uid="{947A970F-93EB-4D6A-B3ED-50605002A940}" name="org-code"/>
    <tableColumn id="2" xr3:uid="{880C4209-F67D-495B-9F32-D5BF0811AC5C}" name="org-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2881-62A7-4C07-A288-E814906BD615}">
  <dimension ref="A1:XFD2"/>
  <sheetViews>
    <sheetView tabSelected="1" workbookViewId="0">
      <selection activeCell="BB15" sqref="BB15"/>
    </sheetView>
  </sheetViews>
  <sheetFormatPr baseColWidth="10" defaultColWidth="9.1640625" defaultRowHeight="15" x14ac:dyDescent="0.2"/>
  <cols>
    <col min="1" max="1" width="19.1640625" style="24" bestFit="1" customWidth="1"/>
    <col min="2" max="2" width="11.33203125" style="24" bestFit="1" customWidth="1"/>
    <col min="3" max="3" width="13" style="24" bestFit="1" customWidth="1"/>
    <col min="4" max="4" width="17.83203125" style="24" bestFit="1" customWidth="1"/>
    <col min="5" max="5" width="19.6640625" style="24" bestFit="1" customWidth="1"/>
    <col min="6" max="6" width="19" style="24" bestFit="1" customWidth="1"/>
    <col min="7" max="7" width="13" style="26" customWidth="1"/>
    <col min="8" max="8" width="14.5" style="26" customWidth="1"/>
    <col min="9" max="9" width="15.6640625" style="24" customWidth="1"/>
    <col min="10" max="10" width="17.5" style="24" customWidth="1"/>
    <col min="11" max="11" width="10.83203125" style="38" customWidth="1"/>
    <col min="12" max="12" width="17.33203125" style="38" customWidth="1"/>
    <col min="13" max="13" width="24.1640625" style="38" bestFit="1" customWidth="1"/>
    <col min="14" max="14" width="24.1640625" style="36" customWidth="1"/>
    <col min="15" max="16" width="14.6640625" style="26" customWidth="1"/>
    <col min="17" max="17" width="19.5" style="34" bestFit="1" customWidth="1"/>
    <col min="18" max="18" width="10.1640625" style="24" customWidth="1"/>
    <col min="19" max="19" width="15.5" style="40" bestFit="1" customWidth="1"/>
    <col min="20" max="20" width="16.5" style="24" customWidth="1"/>
    <col min="21" max="21" width="16.5" style="43" customWidth="1"/>
    <col min="22" max="22" width="8.83203125" style="24" customWidth="1"/>
    <col min="23" max="23" width="8.83203125" style="40" customWidth="1"/>
    <col min="24" max="25" width="12.33203125" style="24" customWidth="1"/>
    <col min="26" max="26" width="15.5" style="24" customWidth="1"/>
    <col min="27" max="27" width="15.5" style="40" customWidth="1"/>
    <col min="28" max="28" width="13.1640625" style="24" customWidth="1"/>
    <col min="29" max="29" width="13.1640625" style="40" customWidth="1"/>
    <col min="30" max="30" width="9.83203125" style="24" customWidth="1"/>
    <col min="31" max="31" width="9.83203125" style="40" customWidth="1"/>
    <col min="32" max="32" width="15" style="24" customWidth="1"/>
    <col min="33" max="33" width="15" style="40" customWidth="1"/>
    <col min="34" max="34" width="13.1640625" style="24" customWidth="1"/>
    <col min="35" max="35" width="13.1640625" style="40" customWidth="1"/>
    <col min="36" max="36" width="14.33203125" style="24" customWidth="1"/>
    <col min="37" max="37" width="14.33203125" style="40" customWidth="1"/>
    <col min="38" max="38" width="23.83203125" style="2" customWidth="1"/>
    <col min="39" max="39" width="28.6640625" style="44" bestFit="1" customWidth="1"/>
    <col min="40" max="40" width="20.1640625" style="4" customWidth="1"/>
    <col min="41" max="41" width="20.1640625" style="43" customWidth="1"/>
    <col min="42" max="42" width="20.5" style="2" customWidth="1"/>
    <col min="43" max="43" width="20.5" style="44" customWidth="1"/>
    <col min="44" max="44" width="10.83203125" style="2" customWidth="1"/>
    <col min="45" max="45" width="10.83203125" style="44" customWidth="1"/>
    <col min="46" max="46" width="13" style="2" customWidth="1"/>
    <col min="47" max="47" width="13" style="44" customWidth="1"/>
    <col min="48" max="48" width="15.6640625" style="2" customWidth="1"/>
    <col min="49" max="49" width="15.6640625" style="44" customWidth="1"/>
    <col min="50" max="50" width="24.5" style="28" customWidth="1"/>
    <col min="51" max="51" width="32.33203125" style="46" bestFit="1" customWidth="1"/>
    <col min="52" max="52" width="32.33203125" style="38" customWidth="1"/>
    <col min="53" max="53" width="24.5" style="24" customWidth="1"/>
    <col min="54" max="54" width="14.5" style="2" bestFit="1" customWidth="1"/>
    <col min="55" max="55" width="22.6640625" style="24" bestFit="1" customWidth="1"/>
    <col min="56" max="56" width="27.83203125" style="2" bestFit="1" customWidth="1"/>
    <col min="57" max="57" width="26.83203125" style="2" bestFit="1" customWidth="1"/>
    <col min="58" max="16384" width="9.1640625" style="2"/>
  </cols>
  <sheetData>
    <row r="1" spans="1:16384" s="1" customFormat="1" x14ac:dyDescent="0.2">
      <c r="A1" s="23" t="s">
        <v>638</v>
      </c>
      <c r="B1" s="23" t="s">
        <v>0</v>
      </c>
      <c r="C1" s="23" t="s">
        <v>1</v>
      </c>
      <c r="D1" s="23" t="s">
        <v>2</v>
      </c>
      <c r="E1" s="23" t="s">
        <v>627</v>
      </c>
      <c r="F1" s="23" t="s">
        <v>3</v>
      </c>
      <c r="G1" s="23" t="s">
        <v>4</v>
      </c>
      <c r="H1" s="25" t="s">
        <v>5</v>
      </c>
      <c r="I1" s="25" t="s">
        <v>6</v>
      </c>
      <c r="J1" s="23" t="s">
        <v>7</v>
      </c>
      <c r="K1" s="23" t="s">
        <v>8</v>
      </c>
      <c r="L1" s="37" t="s">
        <v>9</v>
      </c>
      <c r="M1" s="37" t="s">
        <v>10</v>
      </c>
      <c r="N1" s="37" t="s">
        <v>628</v>
      </c>
      <c r="O1" s="35" t="s">
        <v>629</v>
      </c>
      <c r="P1" s="25" t="s">
        <v>11</v>
      </c>
      <c r="Q1" s="25" t="s">
        <v>630</v>
      </c>
      <c r="R1" s="32" t="s">
        <v>631</v>
      </c>
      <c r="S1" s="23" t="s">
        <v>12</v>
      </c>
      <c r="T1" s="39" t="s">
        <v>546</v>
      </c>
      <c r="U1" s="23" t="s">
        <v>13</v>
      </c>
      <c r="V1" s="41" t="s">
        <v>609</v>
      </c>
      <c r="W1" s="23" t="s">
        <v>14</v>
      </c>
      <c r="X1" s="39" t="s">
        <v>614</v>
      </c>
      <c r="Y1" s="23" t="s">
        <v>15</v>
      </c>
      <c r="Z1" s="23" t="s">
        <v>615</v>
      </c>
      <c r="AA1" s="23" t="s">
        <v>16</v>
      </c>
      <c r="AB1" s="39" t="s">
        <v>616</v>
      </c>
      <c r="AC1" s="23" t="s">
        <v>17</v>
      </c>
      <c r="AD1" s="39" t="s">
        <v>617</v>
      </c>
      <c r="AE1" s="23" t="s">
        <v>18</v>
      </c>
      <c r="AF1" s="39" t="s">
        <v>618</v>
      </c>
      <c r="AG1" s="23" t="s">
        <v>19</v>
      </c>
      <c r="AH1" s="39" t="s">
        <v>619</v>
      </c>
      <c r="AI1" s="23" t="s">
        <v>20</v>
      </c>
      <c r="AJ1" s="39" t="s">
        <v>620</v>
      </c>
      <c r="AK1" s="23" t="s">
        <v>21</v>
      </c>
      <c r="AL1" s="39" t="s">
        <v>621</v>
      </c>
      <c r="AM1" s="1" t="s">
        <v>22</v>
      </c>
      <c r="AN1" s="33" t="s">
        <v>622</v>
      </c>
      <c r="AO1" s="3" t="s">
        <v>23</v>
      </c>
      <c r="AP1" s="41" t="s">
        <v>624</v>
      </c>
      <c r="AQ1" s="1" t="s">
        <v>24</v>
      </c>
      <c r="AR1" s="33" t="s">
        <v>632</v>
      </c>
      <c r="AS1" s="1" t="s">
        <v>25</v>
      </c>
      <c r="AT1" s="33" t="s">
        <v>633</v>
      </c>
      <c r="AU1" s="1" t="s">
        <v>26</v>
      </c>
      <c r="AV1" s="33" t="s">
        <v>625</v>
      </c>
      <c r="AW1" s="1" t="s">
        <v>27</v>
      </c>
      <c r="AX1" s="33" t="s">
        <v>626</v>
      </c>
      <c r="AY1" s="27" t="s">
        <v>28</v>
      </c>
      <c r="AZ1" s="45" t="s">
        <v>634</v>
      </c>
      <c r="BA1" s="37" t="s">
        <v>635</v>
      </c>
      <c r="BB1" s="23" t="s">
        <v>32</v>
      </c>
      <c r="BC1" s="1" t="s">
        <v>29</v>
      </c>
      <c r="BD1" s="23" t="s">
        <v>30</v>
      </c>
      <c r="BE1" s="1" t="s">
        <v>31</v>
      </c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1" customFormat="1" x14ac:dyDescent="0.2">
      <c r="A2" s="23" t="s">
        <v>640</v>
      </c>
      <c r="B2" s="1" t="str">
        <f>VLOOKUP(Sites[[#This Row],[org-code]],organisations[],2,0)</f>
        <v>Example org</v>
      </c>
      <c r="C2" s="1" t="s">
        <v>636</v>
      </c>
      <c r="D2" s="1" t="s">
        <v>35</v>
      </c>
      <c r="E2" s="1" t="str">
        <f>VLOOKUP(Sites[[#This Row],[site-country]],country_names[],2,0)</f>
        <v>Afghanistan</v>
      </c>
      <c r="F2" s="1" t="s">
        <v>754</v>
      </c>
      <c r="G2" s="1" t="s">
        <v>753</v>
      </c>
      <c r="H2" s="1">
        <v>0</v>
      </c>
      <c r="I2" s="1">
        <v>0</v>
      </c>
      <c r="J2" s="1" t="s">
        <v>637</v>
      </c>
      <c r="K2" s="1">
        <v>0</v>
      </c>
      <c r="L2" s="37">
        <v>50</v>
      </c>
      <c r="M2" s="37">
        <v>18000</v>
      </c>
      <c r="N2" s="37">
        <f>Sites[[#This Row],[down-bandwidth]]/Sites[[#This Row],[site-users]]</f>
        <v>360</v>
      </c>
      <c r="O2" s="35">
        <f>IF(AND(Sites[[#This Row],[down-bandwidth]]&lt;=2000,Sites[[#This Row],[down-bandwidth]]&gt;=1000,Sites[[#This Row],[down-bandwidth-per-user]]&gt;=256),60,
IF(AND(Sites[[#This Row],[down-bandwidth]]&lt;1000,Sites[[#This Row],[down-bandwidth-per-user]]&gt;=256),30,
IF(Sites[[#This Row],[down-bandwidth-per-user]]&gt;=256,100,
IF(AND(Sites[[#This Row],[down-bandwidth-per-user]]&lt;256,Sites[[#This Row],[down-bandwidth-per-user]]&gt;=128),80,
IF(AND(Sites[[#This Row],[down-bandwidth-per-user]]&lt;128,Sites[[#This Row],[down-bandwidth-per-user]]&gt;=56),60,30)))))</f>
        <v>100</v>
      </c>
      <c r="P2" s="1">
        <v>18000</v>
      </c>
      <c r="Q2" s="1">
        <f>Sites[[#This Row],[up-bandwidth]]/Sites[[#This Row],[down-bandwidth]]</f>
        <v>1</v>
      </c>
      <c r="R2" s="33">
        <f>IF(Sites[[#This Row],[up-down-ratio]]&gt;=0.333,0,
IF(AND(Sites[[#This Row],[up-down-ratio]]&lt;0.333,Sites[[#This Row],[up-down-ratio]]&gt;0.25),-10,
IF(Sites[[#This Row],[up-down-ratio]]&lt;=0.25,-20)))</f>
        <v>0</v>
      </c>
      <c r="S2" s="1" t="s">
        <v>535</v>
      </c>
      <c r="T2" s="33">
        <f>VLOOKUP(Sites[[#This Row],[link-type]],link_type_schema,2,0)</f>
        <v>0</v>
      </c>
      <c r="U2" s="31" t="s">
        <v>610</v>
      </c>
      <c r="V2" s="42">
        <f>VLOOKUP(Sites[[#This Row],[contention-ratio]],contention_ratio_schema,2,0)</f>
        <v>-20</v>
      </c>
      <c r="W2" s="1" t="s">
        <v>537</v>
      </c>
      <c r="X2" s="33">
        <f>VLOOKUP(Sites[[#This Row],[latency]],latency_schema,2,0)</f>
        <v>0</v>
      </c>
      <c r="Y2" s="1" t="s">
        <v>538</v>
      </c>
      <c r="Z2" s="1">
        <f>VLOOKUP(Sites[[#This Row],[packet-loss]],packet_loss_schema,2,0)</f>
        <v>-10</v>
      </c>
      <c r="AA2" s="1" t="s">
        <v>539</v>
      </c>
      <c r="AB2" s="33">
        <f>VLOOKUP(Sites[[#This Row],[class-of-service]],class_of_service_schema,2,0)</f>
        <v>10</v>
      </c>
      <c r="AC2" s="1" t="b">
        <v>1</v>
      </c>
      <c r="AD2" s="33">
        <f>IF(Sites[[#This Row],[transfer-cap]],'scoring schema'!$E$27,0)</f>
        <v>-25</v>
      </c>
      <c r="AE2" s="1" t="s">
        <v>540</v>
      </c>
      <c r="AF2" s="33">
        <f>VLOOKUP(Sites[[#This Row],[isp-trust]],isp_trust_schema,2,0)</f>
        <v>-2</v>
      </c>
      <c r="AG2" s="1" t="s">
        <v>541</v>
      </c>
      <c r="AH2" s="33">
        <f>VLOOKUP(Sites[[#This Row],[secondary-link]],Secondary_link_schema,2,0)</f>
        <v>10</v>
      </c>
      <c r="AI2" s="1" t="s">
        <v>542</v>
      </c>
      <c r="AJ2" s="33">
        <f>VLOOKUP(Sites[[#This Row],[site-support]],Site_support_schema,2,0)</f>
        <v>0</v>
      </c>
      <c r="AK2" s="1" t="s">
        <v>543</v>
      </c>
      <c r="AL2" s="33">
        <f>VLOOKUP(Sites[[#This Row],[power-supply]],power_supply_schema,2,0)</f>
        <v>-2</v>
      </c>
      <c r="AM2" s="1" t="s">
        <v>544</v>
      </c>
      <c r="AN2" s="33">
        <f>VLOOKUP(Sites[[#This Row],[connection-management]],connection_management_schema,2,0)</f>
        <v>10</v>
      </c>
      <c r="AO2" s="1" t="b">
        <v>1</v>
      </c>
      <c r="AP2" s="33">
        <f>IF(Sites[[#This Row],[local-update-caching]],'scoring schema'!$B$44,0)</f>
        <v>10</v>
      </c>
      <c r="AR2" s="33">
        <f>IF(Sites[[#This Row],[local-content-caching]],'scoring schema'!$B$45,0)</f>
        <v>0</v>
      </c>
      <c r="AT2" s="33">
        <f>IF(Sites[[#This Row],[optimiser]],'scoring schema'!$B$46,0)</f>
        <v>0</v>
      </c>
      <c r="AU2" s="1" t="s">
        <v>545</v>
      </c>
      <c r="AV2" s="33">
        <f>VLOOKUP(Sites[[#This Row],[wifi-security]],wifi_security_schema,2,0)</f>
        <v>-10</v>
      </c>
      <c r="AW2" s="1" t="b">
        <v>1</v>
      </c>
      <c r="AX2" s="33">
        <f>IF(Sites[[#This Row],[wifi-monitoring]],'scoring schema'!$B$48,0)</f>
        <v>5</v>
      </c>
      <c r="AY2" s="1">
        <v>850</v>
      </c>
      <c r="AZ2" s="45">
        <f>Sites[[#This Row],[monthly-connectivity-cost]]/Sites[[#This Row],[site-users]]</f>
        <v>17</v>
      </c>
      <c r="BA2" s="37">
        <f>Sites[[#This Row],[down-bandwidth-per-user-score]]+Sites[[#This Row],[up-down-ratio-score]]+Sites[[#This Row],[link-type-score]]+Sites[[#This Row],[contention-ratio-score]]+Sites[[#This Row],[latency-score]]+Sites[[#This Row],[packet-loss-score]]+Sites[[#This Row],[class-of-service-score]]+Sites[[#This Row],[transfer-cap-score]]+Sites[[#This Row],[isp-trust-score]]+Sites[[#This Row],[secondary-link-score]]+Sites[[#This Row],[site-support-score]]+Sites[[#This Row],[power-supply-score]]+Sites[[#This Row],[connection-management-score]]+Sites[[#This Row],[local-update-caching-score]]+Sites[[#This Row],[local-content-caching-score]]+Sites[[#This Row],[optimiser-score]]+Sites[[#This Row],[wifi-security-score]]+Sites[[#This Row],[wifi-monitoring-score]]</f>
        <v>76</v>
      </c>
      <c r="BC2" s="1" t="s">
        <v>606</v>
      </c>
      <c r="BD2" s="1" t="s">
        <v>607</v>
      </c>
      <c r="BE2" s="1" t="s">
        <v>608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15A0-BD65-3746-97D8-623EA3177E6C}">
  <dimension ref="A1:E49"/>
  <sheetViews>
    <sheetView workbookViewId="0">
      <selection activeCell="D7" sqref="D7"/>
    </sheetView>
  </sheetViews>
  <sheetFormatPr baseColWidth="10" defaultColWidth="10.83203125" defaultRowHeight="15" x14ac:dyDescent="0.2"/>
  <cols>
    <col min="1" max="1" width="18.6640625" bestFit="1" customWidth="1"/>
    <col min="4" max="4" width="26.33203125" bestFit="1" customWidth="1"/>
  </cols>
  <sheetData>
    <row r="1" spans="1:5" x14ac:dyDescent="0.2">
      <c r="A1" s="6" t="s">
        <v>547</v>
      </c>
      <c r="B1" s="7" t="s">
        <v>548</v>
      </c>
      <c r="D1" s="8" t="s">
        <v>549</v>
      </c>
      <c r="E1" s="7" t="s">
        <v>548</v>
      </c>
    </row>
    <row r="2" spans="1:5" x14ac:dyDescent="0.2">
      <c r="A2" s="9" t="s">
        <v>550</v>
      </c>
      <c r="B2" s="10">
        <v>100</v>
      </c>
      <c r="D2" s="11">
        <v>0.33329999999999999</v>
      </c>
      <c r="E2" s="10">
        <v>0</v>
      </c>
    </row>
    <row r="3" spans="1:5" x14ac:dyDescent="0.2">
      <c r="A3" s="9" t="s">
        <v>551</v>
      </c>
      <c r="B3" s="10">
        <v>80</v>
      </c>
      <c r="D3" s="11">
        <v>0.25</v>
      </c>
      <c r="E3" s="10">
        <v>-10</v>
      </c>
    </row>
    <row r="4" spans="1:5" ht="16" thickBot="1" x14ac:dyDescent="0.25">
      <c r="A4" s="9" t="s">
        <v>552</v>
      </c>
      <c r="B4" s="10">
        <v>60</v>
      </c>
      <c r="D4" s="12" t="s">
        <v>553</v>
      </c>
      <c r="E4" s="13">
        <v>-20</v>
      </c>
    </row>
    <row r="5" spans="1:5" ht="16" thickBot="1" x14ac:dyDescent="0.25">
      <c r="A5" s="9" t="s">
        <v>554</v>
      </c>
      <c r="B5" s="10">
        <v>30</v>
      </c>
      <c r="D5" s="14"/>
    </row>
    <row r="6" spans="1:5" x14ac:dyDescent="0.2">
      <c r="A6" s="9"/>
      <c r="B6" s="10"/>
      <c r="D6" s="8" t="s">
        <v>555</v>
      </c>
      <c r="E6" s="7" t="s">
        <v>548</v>
      </c>
    </row>
    <row r="7" spans="1:5" x14ac:dyDescent="0.2">
      <c r="A7" s="9" t="s">
        <v>556</v>
      </c>
      <c r="B7" s="10">
        <v>60</v>
      </c>
      <c r="D7" s="29" t="s">
        <v>536</v>
      </c>
      <c r="E7" s="10">
        <v>0</v>
      </c>
    </row>
    <row r="8" spans="1:5" ht="16" thickBot="1" x14ac:dyDescent="0.25">
      <c r="A8" s="15" t="s">
        <v>557</v>
      </c>
      <c r="B8" s="13">
        <v>30</v>
      </c>
      <c r="D8" s="29" t="s">
        <v>558</v>
      </c>
      <c r="E8" s="10">
        <v>-10</v>
      </c>
    </row>
    <row r="9" spans="1:5" ht="16" thickBot="1" x14ac:dyDescent="0.25">
      <c r="D9" s="29" t="s">
        <v>610</v>
      </c>
      <c r="E9" s="10">
        <v>-20</v>
      </c>
    </row>
    <row r="10" spans="1:5" x14ac:dyDescent="0.2">
      <c r="A10" s="6" t="s">
        <v>559</v>
      </c>
      <c r="B10" s="7" t="s">
        <v>548</v>
      </c>
      <c r="D10" s="29" t="s">
        <v>611</v>
      </c>
      <c r="E10" s="10">
        <v>-20</v>
      </c>
    </row>
    <row r="11" spans="1:5" x14ac:dyDescent="0.2">
      <c r="A11" s="9" t="s">
        <v>560</v>
      </c>
      <c r="B11" s="10">
        <v>5</v>
      </c>
      <c r="D11" s="29" t="s">
        <v>612</v>
      </c>
      <c r="E11" s="10">
        <v>-20</v>
      </c>
    </row>
    <row r="12" spans="1:5" x14ac:dyDescent="0.2">
      <c r="A12" s="9" t="s">
        <v>561</v>
      </c>
      <c r="B12" s="10">
        <v>5</v>
      </c>
      <c r="D12" s="29" t="s">
        <v>613</v>
      </c>
      <c r="E12" s="10">
        <v>-20</v>
      </c>
    </row>
    <row r="13" spans="1:5" ht="16" thickBot="1" x14ac:dyDescent="0.25">
      <c r="A13" s="9" t="s">
        <v>562</v>
      </c>
      <c r="B13" s="16">
        <v>3</v>
      </c>
      <c r="D13" s="30" t="s">
        <v>579</v>
      </c>
      <c r="E13" s="13">
        <v>-20</v>
      </c>
    </row>
    <row r="14" spans="1:5" ht="16" thickBot="1" x14ac:dyDescent="0.25">
      <c r="A14" s="9" t="s">
        <v>535</v>
      </c>
      <c r="B14" s="10">
        <v>0</v>
      </c>
      <c r="D14" s="14"/>
    </row>
    <row r="15" spans="1:5" x14ac:dyDescent="0.2">
      <c r="A15" s="9" t="s">
        <v>564</v>
      </c>
      <c r="B15" s="10">
        <v>0</v>
      </c>
      <c r="D15" s="8" t="s">
        <v>563</v>
      </c>
      <c r="E15" s="7" t="s">
        <v>548</v>
      </c>
    </row>
    <row r="16" spans="1:5" x14ac:dyDescent="0.2">
      <c r="A16" s="9" t="s">
        <v>566</v>
      </c>
      <c r="B16" s="10">
        <v>-5</v>
      </c>
      <c r="D16" s="11" t="s">
        <v>565</v>
      </c>
      <c r="E16" s="16">
        <v>-20</v>
      </c>
    </row>
    <row r="17" spans="1:5" x14ac:dyDescent="0.2">
      <c r="A17" s="9" t="s">
        <v>567</v>
      </c>
      <c r="B17" s="16">
        <v>-2</v>
      </c>
      <c r="D17" s="11" t="s">
        <v>538</v>
      </c>
      <c r="E17" s="16">
        <v>-10</v>
      </c>
    </row>
    <row r="18" spans="1:5" x14ac:dyDescent="0.2">
      <c r="A18" s="9" t="s">
        <v>569</v>
      </c>
      <c r="B18" s="16">
        <v>-5</v>
      </c>
      <c r="D18" s="11" t="s">
        <v>568</v>
      </c>
      <c r="E18" s="16">
        <v>-5</v>
      </c>
    </row>
    <row r="19" spans="1:5" ht="17" thickBot="1" x14ac:dyDescent="0.25">
      <c r="A19" s="18" t="s">
        <v>570</v>
      </c>
      <c r="B19" s="16">
        <v>-10</v>
      </c>
      <c r="D19" s="12" t="s">
        <v>537</v>
      </c>
      <c r="E19" s="17">
        <v>0</v>
      </c>
    </row>
    <row r="20" spans="1:5" ht="17" thickBot="1" x14ac:dyDescent="0.25">
      <c r="A20" s="19" t="s">
        <v>571</v>
      </c>
      <c r="B20" s="16">
        <v>-15</v>
      </c>
      <c r="D20" s="14"/>
    </row>
    <row r="21" spans="1:5" x14ac:dyDescent="0.2">
      <c r="A21" s="9" t="s">
        <v>573</v>
      </c>
      <c r="B21" s="16">
        <v>-15</v>
      </c>
      <c r="D21" s="8" t="s">
        <v>572</v>
      </c>
      <c r="E21" s="7" t="s">
        <v>548</v>
      </c>
    </row>
    <row r="22" spans="1:5" ht="16" thickBot="1" x14ac:dyDescent="0.25">
      <c r="A22" s="15" t="s">
        <v>574</v>
      </c>
      <c r="B22" s="17">
        <v>-8</v>
      </c>
      <c r="D22" s="11" t="s">
        <v>538</v>
      </c>
      <c r="E22" s="16">
        <v>-10</v>
      </c>
    </row>
    <row r="23" spans="1:5" ht="16" thickBot="1" x14ac:dyDescent="0.25">
      <c r="D23" s="11" t="s">
        <v>568</v>
      </c>
      <c r="E23" s="16">
        <v>-5</v>
      </c>
    </row>
    <row r="24" spans="1:5" ht="16" thickBot="1" x14ac:dyDescent="0.25">
      <c r="A24" s="6" t="s">
        <v>575</v>
      </c>
      <c r="B24" s="7" t="s">
        <v>548</v>
      </c>
      <c r="D24" s="12" t="s">
        <v>537</v>
      </c>
      <c r="E24" s="17">
        <v>0</v>
      </c>
    </row>
    <row r="25" spans="1:5" ht="16" thickBot="1" x14ac:dyDescent="0.25">
      <c r="A25" s="9" t="s">
        <v>539</v>
      </c>
      <c r="B25" s="10">
        <v>10</v>
      </c>
      <c r="D25" s="14"/>
    </row>
    <row r="26" spans="1:5" x14ac:dyDescent="0.2">
      <c r="A26" s="9" t="s">
        <v>577</v>
      </c>
      <c r="B26" s="10">
        <v>0</v>
      </c>
      <c r="D26" s="8" t="s">
        <v>576</v>
      </c>
      <c r="E26" s="7" t="s">
        <v>548</v>
      </c>
    </row>
    <row r="27" spans="1:5" x14ac:dyDescent="0.2">
      <c r="A27" s="9" t="s">
        <v>578</v>
      </c>
      <c r="B27" s="10">
        <v>-10</v>
      </c>
      <c r="D27" s="11" t="b">
        <v>1</v>
      </c>
      <c r="E27" s="10">
        <v>-25</v>
      </c>
    </row>
    <row r="28" spans="1:5" ht="16" thickBot="1" x14ac:dyDescent="0.25">
      <c r="A28" s="15" t="s">
        <v>579</v>
      </c>
      <c r="B28" s="17">
        <v>-10</v>
      </c>
      <c r="D28" s="14"/>
    </row>
    <row r="29" spans="1:5" ht="16" thickBot="1" x14ac:dyDescent="0.25">
      <c r="D29" s="8" t="s">
        <v>580</v>
      </c>
      <c r="E29" s="7" t="s">
        <v>548</v>
      </c>
    </row>
    <row r="30" spans="1:5" x14ac:dyDescent="0.2">
      <c r="A30" s="6" t="s">
        <v>581</v>
      </c>
      <c r="B30" s="7" t="s">
        <v>548</v>
      </c>
      <c r="D30" s="11" t="s">
        <v>582</v>
      </c>
      <c r="E30" s="10">
        <v>0</v>
      </c>
    </row>
    <row r="31" spans="1:5" x14ac:dyDescent="0.2">
      <c r="A31" s="9" t="s">
        <v>583</v>
      </c>
      <c r="B31" s="10">
        <v>-5</v>
      </c>
      <c r="D31" s="11" t="s">
        <v>540</v>
      </c>
      <c r="E31" s="10">
        <v>-2</v>
      </c>
    </row>
    <row r="32" spans="1:5" ht="16" thickBot="1" x14ac:dyDescent="0.25">
      <c r="A32" s="9" t="s">
        <v>584</v>
      </c>
      <c r="B32" s="10">
        <v>10</v>
      </c>
      <c r="D32" s="12" t="s">
        <v>585</v>
      </c>
      <c r="E32" s="13">
        <v>-5</v>
      </c>
    </row>
    <row r="33" spans="1:5" ht="16" thickBot="1" x14ac:dyDescent="0.25">
      <c r="A33" s="9" t="s">
        <v>541</v>
      </c>
      <c r="B33" s="10">
        <v>10</v>
      </c>
      <c r="D33" s="14"/>
    </row>
    <row r="34" spans="1:5" x14ac:dyDescent="0.2">
      <c r="A34" s="9" t="s">
        <v>586</v>
      </c>
      <c r="B34" s="10">
        <v>10</v>
      </c>
      <c r="D34" s="8" t="s">
        <v>587</v>
      </c>
      <c r="E34" s="7" t="s">
        <v>548</v>
      </c>
    </row>
    <row r="35" spans="1:5" ht="16" thickBot="1" x14ac:dyDescent="0.25">
      <c r="A35" s="15" t="s">
        <v>588</v>
      </c>
      <c r="B35" s="13">
        <v>10</v>
      </c>
      <c r="D35" s="11" t="s">
        <v>542</v>
      </c>
      <c r="E35" s="16">
        <v>0</v>
      </c>
    </row>
    <row r="36" spans="1:5" ht="16" thickBot="1" x14ac:dyDescent="0.25">
      <c r="D36" s="12" t="s">
        <v>589</v>
      </c>
      <c r="E36" s="13">
        <v>-10</v>
      </c>
    </row>
    <row r="37" spans="1:5" ht="16" thickBot="1" x14ac:dyDescent="0.25">
      <c r="A37" s="6" t="s">
        <v>590</v>
      </c>
      <c r="B37" s="7" t="s">
        <v>548</v>
      </c>
      <c r="D37" s="14"/>
    </row>
    <row r="38" spans="1:5" x14ac:dyDescent="0.2">
      <c r="A38" s="9" t="s">
        <v>591</v>
      </c>
      <c r="B38" s="16">
        <v>0</v>
      </c>
      <c r="D38" s="8" t="s">
        <v>592</v>
      </c>
      <c r="E38" s="7" t="s">
        <v>548</v>
      </c>
    </row>
    <row r="39" spans="1:5" x14ac:dyDescent="0.2">
      <c r="A39" s="9" t="s">
        <v>593</v>
      </c>
      <c r="B39" s="16">
        <v>-10</v>
      </c>
      <c r="D39" s="11" t="s">
        <v>544</v>
      </c>
      <c r="E39" s="10">
        <f>10</f>
        <v>10</v>
      </c>
    </row>
    <row r="40" spans="1:5" x14ac:dyDescent="0.2">
      <c r="A40" s="9" t="s">
        <v>594</v>
      </c>
      <c r="B40" s="16">
        <v>0</v>
      </c>
      <c r="D40" s="11" t="s">
        <v>595</v>
      </c>
      <c r="E40" s="16">
        <v>5</v>
      </c>
    </row>
    <row r="41" spans="1:5" x14ac:dyDescent="0.2">
      <c r="A41" s="9" t="s">
        <v>543</v>
      </c>
      <c r="B41" s="16">
        <v>-2</v>
      </c>
      <c r="D41" s="11" t="s">
        <v>596</v>
      </c>
      <c r="E41" s="16">
        <v>2</v>
      </c>
    </row>
    <row r="42" spans="1:5" ht="16" thickBot="1" x14ac:dyDescent="0.25">
      <c r="A42" s="15" t="s">
        <v>597</v>
      </c>
      <c r="B42" s="17">
        <v>-5</v>
      </c>
      <c r="D42" s="12" t="s">
        <v>598</v>
      </c>
      <c r="E42" s="17">
        <v>0</v>
      </c>
    </row>
    <row r="43" spans="1:5" ht="16" thickBot="1" x14ac:dyDescent="0.25">
      <c r="D43" s="14"/>
    </row>
    <row r="44" spans="1:5" ht="16" thickBot="1" x14ac:dyDescent="0.25">
      <c r="A44" s="20" t="s">
        <v>623</v>
      </c>
      <c r="B44" s="21">
        <v>10</v>
      </c>
      <c r="D44" s="8" t="s">
        <v>599</v>
      </c>
      <c r="E44" s="7" t="s">
        <v>548</v>
      </c>
    </row>
    <row r="45" spans="1:5" ht="16" thickBot="1" x14ac:dyDescent="0.25">
      <c r="A45" s="20" t="s">
        <v>600</v>
      </c>
      <c r="B45" s="22">
        <v>5</v>
      </c>
      <c r="D45" s="11" t="s">
        <v>601</v>
      </c>
      <c r="E45" s="16">
        <v>0</v>
      </c>
    </row>
    <row r="46" spans="1:5" ht="16" thickBot="1" x14ac:dyDescent="0.25">
      <c r="A46" s="20" t="s">
        <v>602</v>
      </c>
      <c r="B46" s="22">
        <v>5</v>
      </c>
      <c r="D46" s="11" t="s">
        <v>603</v>
      </c>
      <c r="E46" s="16">
        <v>-5</v>
      </c>
    </row>
    <row r="47" spans="1:5" ht="16" thickBot="1" x14ac:dyDescent="0.25">
      <c r="D47" s="11" t="s">
        <v>545</v>
      </c>
      <c r="E47" s="16">
        <v>-10</v>
      </c>
    </row>
    <row r="48" spans="1:5" ht="16" thickBot="1" x14ac:dyDescent="0.25">
      <c r="A48" s="20" t="s">
        <v>604</v>
      </c>
      <c r="B48" s="22">
        <v>5</v>
      </c>
      <c r="D48" s="12" t="s">
        <v>605</v>
      </c>
      <c r="E48" s="17">
        <v>-20</v>
      </c>
    </row>
    <row r="49" spans="4:4" x14ac:dyDescent="0.2">
      <c r="D4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EEDD-FDF4-6045-B6F8-AC2556B21F98}">
  <dimension ref="A1:B251"/>
  <sheetViews>
    <sheetView workbookViewId="0">
      <selection activeCell="G34" sqref="G34"/>
    </sheetView>
  </sheetViews>
  <sheetFormatPr baseColWidth="10" defaultColWidth="10.83203125" defaultRowHeight="15" x14ac:dyDescent="0.2"/>
  <cols>
    <col min="1" max="1" width="7.33203125" customWidth="1"/>
    <col min="2" max="2" width="36.5" bestFit="1" customWidth="1"/>
  </cols>
  <sheetData>
    <row r="1" spans="1:2" s="5" customFormat="1" x14ac:dyDescent="0.2">
      <c r="A1" s="5" t="s">
        <v>34</v>
      </c>
      <c r="B1" s="5" t="s">
        <v>33</v>
      </c>
    </row>
    <row r="2" spans="1:2" x14ac:dyDescent="0.2">
      <c r="A2" t="s">
        <v>35</v>
      </c>
      <c r="B2" t="s">
        <v>285</v>
      </c>
    </row>
    <row r="3" spans="1:2" x14ac:dyDescent="0.2">
      <c r="A3" t="s">
        <v>36</v>
      </c>
      <c r="B3" t="s">
        <v>286</v>
      </c>
    </row>
    <row r="4" spans="1:2" x14ac:dyDescent="0.2">
      <c r="A4" t="s">
        <v>37</v>
      </c>
      <c r="B4" t="s">
        <v>287</v>
      </c>
    </row>
    <row r="5" spans="1:2" x14ac:dyDescent="0.2">
      <c r="A5" t="s">
        <v>38</v>
      </c>
      <c r="B5" t="s">
        <v>288</v>
      </c>
    </row>
    <row r="6" spans="1:2" x14ac:dyDescent="0.2">
      <c r="A6" t="s">
        <v>39</v>
      </c>
      <c r="B6" t="s">
        <v>289</v>
      </c>
    </row>
    <row r="7" spans="1:2" x14ac:dyDescent="0.2">
      <c r="A7" t="s">
        <v>40</v>
      </c>
      <c r="B7" t="s">
        <v>290</v>
      </c>
    </row>
    <row r="8" spans="1:2" x14ac:dyDescent="0.2">
      <c r="A8" t="s">
        <v>41</v>
      </c>
      <c r="B8" t="s">
        <v>291</v>
      </c>
    </row>
    <row r="9" spans="1:2" x14ac:dyDescent="0.2">
      <c r="A9" t="s">
        <v>42</v>
      </c>
      <c r="B9" t="s">
        <v>292</v>
      </c>
    </row>
    <row r="10" spans="1:2" x14ac:dyDescent="0.2">
      <c r="A10" t="s">
        <v>43</v>
      </c>
      <c r="B10" t="s">
        <v>293</v>
      </c>
    </row>
    <row r="11" spans="1:2" x14ac:dyDescent="0.2">
      <c r="A11" t="s">
        <v>44</v>
      </c>
      <c r="B11" t="s">
        <v>294</v>
      </c>
    </row>
    <row r="12" spans="1:2" x14ac:dyDescent="0.2">
      <c r="A12" t="s">
        <v>45</v>
      </c>
      <c r="B12" t="s">
        <v>295</v>
      </c>
    </row>
    <row r="13" spans="1:2" x14ac:dyDescent="0.2">
      <c r="A13" t="s">
        <v>46</v>
      </c>
      <c r="B13" t="s">
        <v>296</v>
      </c>
    </row>
    <row r="14" spans="1:2" x14ac:dyDescent="0.2">
      <c r="A14" t="s">
        <v>47</v>
      </c>
      <c r="B14" t="s">
        <v>297</v>
      </c>
    </row>
    <row r="15" spans="1:2" x14ac:dyDescent="0.2">
      <c r="A15" t="s">
        <v>48</v>
      </c>
      <c r="B15" t="s">
        <v>298</v>
      </c>
    </row>
    <row r="16" spans="1:2" x14ac:dyDescent="0.2">
      <c r="A16" t="s">
        <v>49</v>
      </c>
      <c r="B16" t="s">
        <v>299</v>
      </c>
    </row>
    <row r="17" spans="1:2" x14ac:dyDescent="0.2">
      <c r="A17" t="s">
        <v>50</v>
      </c>
      <c r="B17" t="s">
        <v>300</v>
      </c>
    </row>
    <row r="18" spans="1:2" x14ac:dyDescent="0.2">
      <c r="A18" t="s">
        <v>51</v>
      </c>
      <c r="B18" t="s">
        <v>301</v>
      </c>
    </row>
    <row r="19" spans="1:2" x14ac:dyDescent="0.2">
      <c r="A19" t="s">
        <v>52</v>
      </c>
      <c r="B19" t="s">
        <v>302</v>
      </c>
    </row>
    <row r="20" spans="1:2" x14ac:dyDescent="0.2">
      <c r="A20" t="s">
        <v>53</v>
      </c>
      <c r="B20" t="s">
        <v>303</v>
      </c>
    </row>
    <row r="21" spans="1:2" x14ac:dyDescent="0.2">
      <c r="A21" t="s">
        <v>54</v>
      </c>
      <c r="B21" t="s">
        <v>304</v>
      </c>
    </row>
    <row r="22" spans="1:2" x14ac:dyDescent="0.2">
      <c r="A22" t="s">
        <v>55</v>
      </c>
      <c r="B22" t="s">
        <v>305</v>
      </c>
    </row>
    <row r="23" spans="1:2" x14ac:dyDescent="0.2">
      <c r="A23" t="s">
        <v>56</v>
      </c>
      <c r="B23" t="s">
        <v>306</v>
      </c>
    </row>
    <row r="24" spans="1:2" x14ac:dyDescent="0.2">
      <c r="A24" t="s">
        <v>57</v>
      </c>
      <c r="B24" t="s">
        <v>307</v>
      </c>
    </row>
    <row r="25" spans="1:2" x14ac:dyDescent="0.2">
      <c r="A25" t="s">
        <v>58</v>
      </c>
      <c r="B25" t="s">
        <v>308</v>
      </c>
    </row>
    <row r="26" spans="1:2" x14ac:dyDescent="0.2">
      <c r="A26" t="s">
        <v>59</v>
      </c>
      <c r="B26" t="s">
        <v>309</v>
      </c>
    </row>
    <row r="27" spans="1:2" x14ac:dyDescent="0.2">
      <c r="A27" t="s">
        <v>60</v>
      </c>
      <c r="B27" t="s">
        <v>310</v>
      </c>
    </row>
    <row r="28" spans="1:2" x14ac:dyDescent="0.2">
      <c r="A28" t="s">
        <v>61</v>
      </c>
      <c r="B28" t="s">
        <v>311</v>
      </c>
    </row>
    <row r="29" spans="1:2" x14ac:dyDescent="0.2">
      <c r="A29" t="s">
        <v>62</v>
      </c>
      <c r="B29" t="s">
        <v>312</v>
      </c>
    </row>
    <row r="30" spans="1:2" x14ac:dyDescent="0.2">
      <c r="A30" t="s">
        <v>63</v>
      </c>
      <c r="B30" t="s">
        <v>313</v>
      </c>
    </row>
    <row r="31" spans="1:2" x14ac:dyDescent="0.2">
      <c r="A31" t="s">
        <v>64</v>
      </c>
      <c r="B31" t="s">
        <v>314</v>
      </c>
    </row>
    <row r="32" spans="1:2" x14ac:dyDescent="0.2">
      <c r="A32" t="s">
        <v>65</v>
      </c>
      <c r="B32" t="s">
        <v>315</v>
      </c>
    </row>
    <row r="33" spans="1:2" x14ac:dyDescent="0.2">
      <c r="A33" t="s">
        <v>66</v>
      </c>
      <c r="B33" t="s">
        <v>316</v>
      </c>
    </row>
    <row r="34" spans="1:2" x14ac:dyDescent="0.2">
      <c r="A34" t="s">
        <v>67</v>
      </c>
      <c r="B34" t="s">
        <v>317</v>
      </c>
    </row>
    <row r="35" spans="1:2" x14ac:dyDescent="0.2">
      <c r="A35" t="s">
        <v>68</v>
      </c>
      <c r="B35" t="s">
        <v>318</v>
      </c>
    </row>
    <row r="36" spans="1:2" x14ac:dyDescent="0.2">
      <c r="A36" t="s">
        <v>69</v>
      </c>
      <c r="B36" t="s">
        <v>319</v>
      </c>
    </row>
    <row r="37" spans="1:2" x14ac:dyDescent="0.2">
      <c r="A37" t="s">
        <v>70</v>
      </c>
      <c r="B37" t="s">
        <v>320</v>
      </c>
    </row>
    <row r="38" spans="1:2" x14ac:dyDescent="0.2">
      <c r="A38" t="s">
        <v>71</v>
      </c>
      <c r="B38" t="s">
        <v>321</v>
      </c>
    </row>
    <row r="39" spans="1:2" x14ac:dyDescent="0.2">
      <c r="A39" t="s">
        <v>72</v>
      </c>
      <c r="B39" t="s">
        <v>322</v>
      </c>
    </row>
    <row r="40" spans="1:2" x14ac:dyDescent="0.2">
      <c r="A40" t="s">
        <v>73</v>
      </c>
      <c r="B40" t="s">
        <v>323</v>
      </c>
    </row>
    <row r="41" spans="1:2" x14ac:dyDescent="0.2">
      <c r="A41" t="s">
        <v>74</v>
      </c>
      <c r="B41" t="s">
        <v>324</v>
      </c>
    </row>
    <row r="42" spans="1:2" x14ac:dyDescent="0.2">
      <c r="A42" t="s">
        <v>75</v>
      </c>
      <c r="B42" t="s">
        <v>325</v>
      </c>
    </row>
    <row r="43" spans="1:2" x14ac:dyDescent="0.2">
      <c r="A43" t="s">
        <v>76</v>
      </c>
      <c r="B43" t="s">
        <v>326</v>
      </c>
    </row>
    <row r="44" spans="1:2" x14ac:dyDescent="0.2">
      <c r="A44" t="s">
        <v>77</v>
      </c>
      <c r="B44" t="s">
        <v>327</v>
      </c>
    </row>
    <row r="45" spans="1:2" x14ac:dyDescent="0.2">
      <c r="A45" t="s">
        <v>78</v>
      </c>
      <c r="B45" t="s">
        <v>328</v>
      </c>
    </row>
    <row r="46" spans="1:2" x14ac:dyDescent="0.2">
      <c r="A46" t="s">
        <v>79</v>
      </c>
      <c r="B46" t="s">
        <v>329</v>
      </c>
    </row>
    <row r="47" spans="1:2" x14ac:dyDescent="0.2">
      <c r="A47" t="s">
        <v>80</v>
      </c>
      <c r="B47" t="s">
        <v>330</v>
      </c>
    </row>
    <row r="48" spans="1:2" x14ac:dyDescent="0.2">
      <c r="A48" t="s">
        <v>81</v>
      </c>
      <c r="B48" t="s">
        <v>331</v>
      </c>
    </row>
    <row r="49" spans="1:2" x14ac:dyDescent="0.2">
      <c r="A49" t="s">
        <v>82</v>
      </c>
      <c r="B49" t="s">
        <v>332</v>
      </c>
    </row>
    <row r="50" spans="1:2" x14ac:dyDescent="0.2">
      <c r="A50" t="s">
        <v>83</v>
      </c>
      <c r="B50" t="s">
        <v>333</v>
      </c>
    </row>
    <row r="51" spans="1:2" x14ac:dyDescent="0.2">
      <c r="A51" t="s">
        <v>84</v>
      </c>
      <c r="B51" t="s">
        <v>334</v>
      </c>
    </row>
    <row r="52" spans="1:2" x14ac:dyDescent="0.2">
      <c r="A52" t="s">
        <v>85</v>
      </c>
      <c r="B52" t="s">
        <v>335</v>
      </c>
    </row>
    <row r="53" spans="1:2" x14ac:dyDescent="0.2">
      <c r="A53" t="s">
        <v>86</v>
      </c>
      <c r="B53" t="s">
        <v>336</v>
      </c>
    </row>
    <row r="54" spans="1:2" x14ac:dyDescent="0.2">
      <c r="A54" t="s">
        <v>87</v>
      </c>
      <c r="B54" t="s">
        <v>337</v>
      </c>
    </row>
    <row r="55" spans="1:2" x14ac:dyDescent="0.2">
      <c r="A55" t="s">
        <v>88</v>
      </c>
      <c r="B55" t="s">
        <v>338</v>
      </c>
    </row>
    <row r="56" spans="1:2" x14ac:dyDescent="0.2">
      <c r="A56" t="s">
        <v>89</v>
      </c>
      <c r="B56" t="s">
        <v>339</v>
      </c>
    </row>
    <row r="57" spans="1:2" x14ac:dyDescent="0.2">
      <c r="A57" t="s">
        <v>90</v>
      </c>
      <c r="B57" t="s">
        <v>340</v>
      </c>
    </row>
    <row r="58" spans="1:2" x14ac:dyDescent="0.2">
      <c r="A58" t="s">
        <v>91</v>
      </c>
      <c r="B58" t="s">
        <v>341</v>
      </c>
    </row>
    <row r="59" spans="1:2" x14ac:dyDescent="0.2">
      <c r="A59" t="s">
        <v>92</v>
      </c>
      <c r="B59" t="s">
        <v>342</v>
      </c>
    </row>
    <row r="60" spans="1:2" x14ac:dyDescent="0.2">
      <c r="A60" t="s">
        <v>93</v>
      </c>
      <c r="B60" t="s">
        <v>343</v>
      </c>
    </row>
    <row r="61" spans="1:2" x14ac:dyDescent="0.2">
      <c r="A61" t="s">
        <v>94</v>
      </c>
      <c r="B61" t="s">
        <v>344</v>
      </c>
    </row>
    <row r="62" spans="1:2" x14ac:dyDescent="0.2">
      <c r="A62" t="s">
        <v>95</v>
      </c>
      <c r="B62" t="s">
        <v>345</v>
      </c>
    </row>
    <row r="63" spans="1:2" x14ac:dyDescent="0.2">
      <c r="A63" t="s">
        <v>96</v>
      </c>
      <c r="B63" t="s">
        <v>346</v>
      </c>
    </row>
    <row r="64" spans="1:2" x14ac:dyDescent="0.2">
      <c r="A64" t="s">
        <v>97</v>
      </c>
      <c r="B64" t="s">
        <v>347</v>
      </c>
    </row>
    <row r="65" spans="1:2" x14ac:dyDescent="0.2">
      <c r="A65" t="s">
        <v>98</v>
      </c>
      <c r="B65" t="s">
        <v>348</v>
      </c>
    </row>
    <row r="66" spans="1:2" x14ac:dyDescent="0.2">
      <c r="A66" t="s">
        <v>99</v>
      </c>
      <c r="B66" t="s">
        <v>349</v>
      </c>
    </row>
    <row r="67" spans="1:2" x14ac:dyDescent="0.2">
      <c r="A67" t="s">
        <v>100</v>
      </c>
      <c r="B67" t="s">
        <v>350</v>
      </c>
    </row>
    <row r="68" spans="1:2" x14ac:dyDescent="0.2">
      <c r="A68" t="s">
        <v>101</v>
      </c>
      <c r="B68" t="s">
        <v>351</v>
      </c>
    </row>
    <row r="69" spans="1:2" x14ac:dyDescent="0.2">
      <c r="A69" t="s">
        <v>102</v>
      </c>
      <c r="B69" t="s">
        <v>352</v>
      </c>
    </row>
    <row r="70" spans="1:2" x14ac:dyDescent="0.2">
      <c r="A70" t="s">
        <v>103</v>
      </c>
      <c r="B70" t="s">
        <v>353</v>
      </c>
    </row>
    <row r="71" spans="1:2" x14ac:dyDescent="0.2">
      <c r="A71" t="s">
        <v>104</v>
      </c>
      <c r="B71" t="s">
        <v>354</v>
      </c>
    </row>
    <row r="72" spans="1:2" x14ac:dyDescent="0.2">
      <c r="A72" t="s">
        <v>105</v>
      </c>
      <c r="B72" t="s">
        <v>355</v>
      </c>
    </row>
    <row r="73" spans="1:2" x14ac:dyDescent="0.2">
      <c r="A73" t="s">
        <v>106</v>
      </c>
      <c r="B73" t="s">
        <v>356</v>
      </c>
    </row>
    <row r="74" spans="1:2" x14ac:dyDescent="0.2">
      <c r="A74" t="s">
        <v>107</v>
      </c>
      <c r="B74" t="s">
        <v>357</v>
      </c>
    </row>
    <row r="75" spans="1:2" x14ac:dyDescent="0.2">
      <c r="A75" t="s">
        <v>108</v>
      </c>
      <c r="B75" t="s">
        <v>358</v>
      </c>
    </row>
    <row r="76" spans="1:2" x14ac:dyDescent="0.2">
      <c r="A76" t="s">
        <v>109</v>
      </c>
      <c r="B76" t="s">
        <v>359</v>
      </c>
    </row>
    <row r="77" spans="1:2" x14ac:dyDescent="0.2">
      <c r="A77" t="s">
        <v>110</v>
      </c>
      <c r="B77" t="s">
        <v>360</v>
      </c>
    </row>
    <row r="78" spans="1:2" x14ac:dyDescent="0.2">
      <c r="A78" t="s">
        <v>111</v>
      </c>
      <c r="B78" t="s">
        <v>361</v>
      </c>
    </row>
    <row r="79" spans="1:2" x14ac:dyDescent="0.2">
      <c r="A79" t="s">
        <v>112</v>
      </c>
      <c r="B79" t="s">
        <v>362</v>
      </c>
    </row>
    <row r="80" spans="1:2" x14ac:dyDescent="0.2">
      <c r="A80" t="s">
        <v>113</v>
      </c>
      <c r="B80" t="s">
        <v>363</v>
      </c>
    </row>
    <row r="81" spans="1:2" x14ac:dyDescent="0.2">
      <c r="A81" t="s">
        <v>114</v>
      </c>
      <c r="B81" t="s">
        <v>364</v>
      </c>
    </row>
    <row r="82" spans="1:2" x14ac:dyDescent="0.2">
      <c r="A82" t="s">
        <v>115</v>
      </c>
      <c r="B82" t="s">
        <v>365</v>
      </c>
    </row>
    <row r="83" spans="1:2" x14ac:dyDescent="0.2">
      <c r="A83" t="s">
        <v>116</v>
      </c>
      <c r="B83" t="s">
        <v>366</v>
      </c>
    </row>
    <row r="84" spans="1:2" x14ac:dyDescent="0.2">
      <c r="A84" t="s">
        <v>117</v>
      </c>
      <c r="B84" t="s">
        <v>367</v>
      </c>
    </row>
    <row r="85" spans="1:2" x14ac:dyDescent="0.2">
      <c r="A85" t="s">
        <v>118</v>
      </c>
      <c r="B85" t="s">
        <v>368</v>
      </c>
    </row>
    <row r="86" spans="1:2" x14ac:dyDescent="0.2">
      <c r="A86" t="s">
        <v>119</v>
      </c>
      <c r="B86" t="s">
        <v>369</v>
      </c>
    </row>
    <row r="87" spans="1:2" x14ac:dyDescent="0.2">
      <c r="A87" t="s">
        <v>120</v>
      </c>
      <c r="B87" t="s">
        <v>370</v>
      </c>
    </row>
    <row r="88" spans="1:2" x14ac:dyDescent="0.2">
      <c r="A88" t="s">
        <v>121</v>
      </c>
      <c r="B88" t="s">
        <v>371</v>
      </c>
    </row>
    <row r="89" spans="1:2" x14ac:dyDescent="0.2">
      <c r="A89" t="s">
        <v>122</v>
      </c>
      <c r="B89" t="s">
        <v>372</v>
      </c>
    </row>
    <row r="90" spans="1:2" x14ac:dyDescent="0.2">
      <c r="A90" t="s">
        <v>123</v>
      </c>
      <c r="B90" t="s">
        <v>373</v>
      </c>
    </row>
    <row r="91" spans="1:2" x14ac:dyDescent="0.2">
      <c r="A91" t="s">
        <v>124</v>
      </c>
      <c r="B91" t="s">
        <v>374</v>
      </c>
    </row>
    <row r="92" spans="1:2" x14ac:dyDescent="0.2">
      <c r="A92" t="s">
        <v>125</v>
      </c>
      <c r="B92" t="s">
        <v>375</v>
      </c>
    </row>
    <row r="93" spans="1:2" x14ac:dyDescent="0.2">
      <c r="A93" t="s">
        <v>126</v>
      </c>
      <c r="B93" t="s">
        <v>376</v>
      </c>
    </row>
    <row r="94" spans="1:2" x14ac:dyDescent="0.2">
      <c r="A94" t="s">
        <v>127</v>
      </c>
      <c r="B94" t="s">
        <v>377</v>
      </c>
    </row>
    <row r="95" spans="1:2" x14ac:dyDescent="0.2">
      <c r="A95" t="s">
        <v>128</v>
      </c>
      <c r="B95" t="s">
        <v>378</v>
      </c>
    </row>
    <row r="96" spans="1:2" x14ac:dyDescent="0.2">
      <c r="A96" t="s">
        <v>129</v>
      </c>
      <c r="B96" t="s">
        <v>379</v>
      </c>
    </row>
    <row r="97" spans="1:2" x14ac:dyDescent="0.2">
      <c r="A97" t="s">
        <v>130</v>
      </c>
      <c r="B97" t="s">
        <v>380</v>
      </c>
    </row>
    <row r="98" spans="1:2" x14ac:dyDescent="0.2">
      <c r="A98" t="s">
        <v>131</v>
      </c>
      <c r="B98" t="s">
        <v>381</v>
      </c>
    </row>
    <row r="99" spans="1:2" x14ac:dyDescent="0.2">
      <c r="A99" t="s">
        <v>132</v>
      </c>
      <c r="B99" t="s">
        <v>382</v>
      </c>
    </row>
    <row r="100" spans="1:2" x14ac:dyDescent="0.2">
      <c r="A100" t="s">
        <v>133</v>
      </c>
      <c r="B100" t="s">
        <v>383</v>
      </c>
    </row>
    <row r="101" spans="1:2" x14ac:dyDescent="0.2">
      <c r="A101" t="s">
        <v>134</v>
      </c>
      <c r="B101" t="s">
        <v>384</v>
      </c>
    </row>
    <row r="102" spans="1:2" x14ac:dyDescent="0.2">
      <c r="A102" t="s">
        <v>135</v>
      </c>
      <c r="B102" t="s">
        <v>385</v>
      </c>
    </row>
    <row r="103" spans="1:2" x14ac:dyDescent="0.2">
      <c r="A103" t="s">
        <v>136</v>
      </c>
      <c r="B103" t="s">
        <v>386</v>
      </c>
    </row>
    <row r="104" spans="1:2" x14ac:dyDescent="0.2">
      <c r="A104" t="s">
        <v>137</v>
      </c>
      <c r="B104" t="s">
        <v>387</v>
      </c>
    </row>
    <row r="105" spans="1:2" x14ac:dyDescent="0.2">
      <c r="A105" t="s">
        <v>138</v>
      </c>
      <c r="B105" t="s">
        <v>388</v>
      </c>
    </row>
    <row r="106" spans="1:2" x14ac:dyDescent="0.2">
      <c r="A106" t="s">
        <v>139</v>
      </c>
      <c r="B106" t="s">
        <v>389</v>
      </c>
    </row>
    <row r="107" spans="1:2" x14ac:dyDescent="0.2">
      <c r="A107" t="s">
        <v>140</v>
      </c>
      <c r="B107" t="s">
        <v>390</v>
      </c>
    </row>
    <row r="108" spans="1:2" x14ac:dyDescent="0.2">
      <c r="A108" t="s">
        <v>141</v>
      </c>
      <c r="B108" t="s">
        <v>391</v>
      </c>
    </row>
    <row r="109" spans="1:2" x14ac:dyDescent="0.2">
      <c r="A109" t="s">
        <v>142</v>
      </c>
      <c r="B109" t="s">
        <v>392</v>
      </c>
    </row>
    <row r="110" spans="1:2" x14ac:dyDescent="0.2">
      <c r="A110" t="s">
        <v>143</v>
      </c>
      <c r="B110" t="s">
        <v>393</v>
      </c>
    </row>
    <row r="111" spans="1:2" x14ac:dyDescent="0.2">
      <c r="A111" t="s">
        <v>144</v>
      </c>
      <c r="B111" t="s">
        <v>394</v>
      </c>
    </row>
    <row r="112" spans="1:2" x14ac:dyDescent="0.2">
      <c r="A112" t="s">
        <v>145</v>
      </c>
      <c r="B112" t="s">
        <v>395</v>
      </c>
    </row>
    <row r="113" spans="1:2" x14ac:dyDescent="0.2">
      <c r="A113" t="s">
        <v>146</v>
      </c>
      <c r="B113" t="s">
        <v>396</v>
      </c>
    </row>
    <row r="114" spans="1:2" x14ac:dyDescent="0.2">
      <c r="A114" t="s">
        <v>147</v>
      </c>
      <c r="B114" t="s">
        <v>397</v>
      </c>
    </row>
    <row r="115" spans="1:2" x14ac:dyDescent="0.2">
      <c r="A115" t="s">
        <v>148</v>
      </c>
      <c r="B115" t="s">
        <v>398</v>
      </c>
    </row>
    <row r="116" spans="1:2" x14ac:dyDescent="0.2">
      <c r="A116" t="s">
        <v>149</v>
      </c>
      <c r="B116" t="s">
        <v>399</v>
      </c>
    </row>
    <row r="117" spans="1:2" x14ac:dyDescent="0.2">
      <c r="A117" t="s">
        <v>150</v>
      </c>
      <c r="B117" t="s">
        <v>400</v>
      </c>
    </row>
    <row r="118" spans="1:2" x14ac:dyDescent="0.2">
      <c r="A118" t="s">
        <v>151</v>
      </c>
      <c r="B118" t="s">
        <v>401</v>
      </c>
    </row>
    <row r="119" spans="1:2" x14ac:dyDescent="0.2">
      <c r="A119" t="s">
        <v>152</v>
      </c>
      <c r="B119" t="s">
        <v>402</v>
      </c>
    </row>
    <row r="120" spans="1:2" x14ac:dyDescent="0.2">
      <c r="A120" t="s">
        <v>153</v>
      </c>
      <c r="B120" t="s">
        <v>403</v>
      </c>
    </row>
    <row r="121" spans="1:2" x14ac:dyDescent="0.2">
      <c r="A121" t="s">
        <v>154</v>
      </c>
      <c r="B121" t="s">
        <v>404</v>
      </c>
    </row>
    <row r="122" spans="1:2" x14ac:dyDescent="0.2">
      <c r="A122" t="s">
        <v>155</v>
      </c>
      <c r="B122" t="s">
        <v>405</v>
      </c>
    </row>
    <row r="123" spans="1:2" x14ac:dyDescent="0.2">
      <c r="A123" t="s">
        <v>156</v>
      </c>
      <c r="B123" t="s">
        <v>406</v>
      </c>
    </row>
    <row r="124" spans="1:2" x14ac:dyDescent="0.2">
      <c r="A124" t="s">
        <v>157</v>
      </c>
      <c r="B124" t="s">
        <v>407</v>
      </c>
    </row>
    <row r="125" spans="1:2" x14ac:dyDescent="0.2">
      <c r="A125" t="s">
        <v>158</v>
      </c>
      <c r="B125" t="s">
        <v>408</v>
      </c>
    </row>
    <row r="126" spans="1:2" x14ac:dyDescent="0.2">
      <c r="A126" t="s">
        <v>159</v>
      </c>
      <c r="B126" t="s">
        <v>409</v>
      </c>
    </row>
    <row r="127" spans="1:2" x14ac:dyDescent="0.2">
      <c r="A127" t="s">
        <v>160</v>
      </c>
      <c r="B127" t="s">
        <v>410</v>
      </c>
    </row>
    <row r="128" spans="1:2" x14ac:dyDescent="0.2">
      <c r="A128" t="s">
        <v>161</v>
      </c>
      <c r="B128" t="s">
        <v>411</v>
      </c>
    </row>
    <row r="129" spans="1:2" x14ac:dyDescent="0.2">
      <c r="A129" t="s">
        <v>162</v>
      </c>
      <c r="B129" t="s">
        <v>412</v>
      </c>
    </row>
    <row r="130" spans="1:2" x14ac:dyDescent="0.2">
      <c r="A130" t="s">
        <v>163</v>
      </c>
      <c r="B130" t="s">
        <v>413</v>
      </c>
    </row>
    <row r="131" spans="1:2" x14ac:dyDescent="0.2">
      <c r="A131" t="s">
        <v>164</v>
      </c>
      <c r="B131" t="s">
        <v>414</v>
      </c>
    </row>
    <row r="132" spans="1:2" x14ac:dyDescent="0.2">
      <c r="A132" t="s">
        <v>165</v>
      </c>
      <c r="B132" t="s">
        <v>415</v>
      </c>
    </row>
    <row r="133" spans="1:2" x14ac:dyDescent="0.2">
      <c r="A133" t="s">
        <v>166</v>
      </c>
      <c r="B133" t="s">
        <v>416</v>
      </c>
    </row>
    <row r="134" spans="1:2" x14ac:dyDescent="0.2">
      <c r="A134" t="s">
        <v>167</v>
      </c>
      <c r="B134" t="s">
        <v>417</v>
      </c>
    </row>
    <row r="135" spans="1:2" x14ac:dyDescent="0.2">
      <c r="A135" t="s">
        <v>168</v>
      </c>
      <c r="B135" t="s">
        <v>418</v>
      </c>
    </row>
    <row r="136" spans="1:2" x14ac:dyDescent="0.2">
      <c r="A136" t="s">
        <v>169</v>
      </c>
      <c r="B136" t="s">
        <v>419</v>
      </c>
    </row>
    <row r="137" spans="1:2" x14ac:dyDescent="0.2">
      <c r="A137" t="s">
        <v>170</v>
      </c>
      <c r="B137" t="s">
        <v>420</v>
      </c>
    </row>
    <row r="138" spans="1:2" x14ac:dyDescent="0.2">
      <c r="A138" t="s">
        <v>171</v>
      </c>
      <c r="B138" t="s">
        <v>421</v>
      </c>
    </row>
    <row r="139" spans="1:2" x14ac:dyDescent="0.2">
      <c r="A139" t="s">
        <v>172</v>
      </c>
      <c r="B139" t="s">
        <v>422</v>
      </c>
    </row>
    <row r="140" spans="1:2" x14ac:dyDescent="0.2">
      <c r="A140" t="s">
        <v>173</v>
      </c>
      <c r="B140" t="s">
        <v>423</v>
      </c>
    </row>
    <row r="141" spans="1:2" x14ac:dyDescent="0.2">
      <c r="A141" t="s">
        <v>174</v>
      </c>
      <c r="B141" t="s">
        <v>424</v>
      </c>
    </row>
    <row r="142" spans="1:2" x14ac:dyDescent="0.2">
      <c r="A142" t="s">
        <v>175</v>
      </c>
      <c r="B142" t="s">
        <v>425</v>
      </c>
    </row>
    <row r="143" spans="1:2" x14ac:dyDescent="0.2">
      <c r="A143" t="s">
        <v>176</v>
      </c>
      <c r="B143" t="s">
        <v>426</v>
      </c>
    </row>
    <row r="144" spans="1:2" x14ac:dyDescent="0.2">
      <c r="A144" t="s">
        <v>177</v>
      </c>
      <c r="B144" t="s">
        <v>427</v>
      </c>
    </row>
    <row r="145" spans="1:2" x14ac:dyDescent="0.2">
      <c r="A145" t="s">
        <v>178</v>
      </c>
      <c r="B145" t="s">
        <v>428</v>
      </c>
    </row>
    <row r="146" spans="1:2" x14ac:dyDescent="0.2">
      <c r="A146" t="s">
        <v>179</v>
      </c>
      <c r="B146" t="s">
        <v>429</v>
      </c>
    </row>
    <row r="147" spans="1:2" x14ac:dyDescent="0.2">
      <c r="A147" t="s">
        <v>180</v>
      </c>
      <c r="B147" t="s">
        <v>430</v>
      </c>
    </row>
    <row r="148" spans="1:2" x14ac:dyDescent="0.2">
      <c r="A148" t="s">
        <v>181</v>
      </c>
      <c r="B148" t="s">
        <v>431</v>
      </c>
    </row>
    <row r="149" spans="1:2" x14ac:dyDescent="0.2">
      <c r="A149" t="s">
        <v>182</v>
      </c>
      <c r="B149" t="s">
        <v>432</v>
      </c>
    </row>
    <row r="150" spans="1:2" x14ac:dyDescent="0.2">
      <c r="A150" t="s">
        <v>183</v>
      </c>
      <c r="B150" t="s">
        <v>433</v>
      </c>
    </row>
    <row r="151" spans="1:2" x14ac:dyDescent="0.2">
      <c r="A151" t="s">
        <v>184</v>
      </c>
      <c r="B151" t="s">
        <v>434</v>
      </c>
    </row>
    <row r="152" spans="1:2" x14ac:dyDescent="0.2">
      <c r="A152" t="s">
        <v>185</v>
      </c>
      <c r="B152" t="s">
        <v>435</v>
      </c>
    </row>
    <row r="153" spans="1:2" x14ac:dyDescent="0.2">
      <c r="A153" t="s">
        <v>186</v>
      </c>
      <c r="B153" t="s">
        <v>436</v>
      </c>
    </row>
    <row r="154" spans="1:2" x14ac:dyDescent="0.2">
      <c r="A154" t="s">
        <v>187</v>
      </c>
      <c r="B154" t="s">
        <v>437</v>
      </c>
    </row>
    <row r="155" spans="1:2" x14ac:dyDescent="0.2">
      <c r="A155" t="s">
        <v>188</v>
      </c>
      <c r="B155" t="s">
        <v>438</v>
      </c>
    </row>
    <row r="156" spans="1:2" x14ac:dyDescent="0.2">
      <c r="A156" t="s">
        <v>189</v>
      </c>
      <c r="B156" t="s">
        <v>439</v>
      </c>
    </row>
    <row r="157" spans="1:2" x14ac:dyDescent="0.2">
      <c r="A157" t="s">
        <v>190</v>
      </c>
      <c r="B157" t="s">
        <v>440</v>
      </c>
    </row>
    <row r="158" spans="1:2" x14ac:dyDescent="0.2">
      <c r="A158" t="s">
        <v>191</v>
      </c>
      <c r="B158" t="s">
        <v>441</v>
      </c>
    </row>
    <row r="159" spans="1:2" x14ac:dyDescent="0.2">
      <c r="A159" t="s">
        <v>192</v>
      </c>
      <c r="B159" t="s">
        <v>442</v>
      </c>
    </row>
    <row r="160" spans="1:2" x14ac:dyDescent="0.2">
      <c r="A160" t="s">
        <v>193</v>
      </c>
      <c r="B160" t="s">
        <v>443</v>
      </c>
    </row>
    <row r="161" spans="1:2" x14ac:dyDescent="0.2">
      <c r="A161" t="s">
        <v>194</v>
      </c>
      <c r="B161" t="s">
        <v>444</v>
      </c>
    </row>
    <row r="162" spans="1:2" x14ac:dyDescent="0.2">
      <c r="A162" t="s">
        <v>195</v>
      </c>
      <c r="B162" t="s">
        <v>445</v>
      </c>
    </row>
    <row r="163" spans="1:2" x14ac:dyDescent="0.2">
      <c r="A163" t="s">
        <v>196</v>
      </c>
      <c r="B163" t="s">
        <v>446</v>
      </c>
    </row>
    <row r="164" spans="1:2" x14ac:dyDescent="0.2">
      <c r="A164" t="s">
        <v>197</v>
      </c>
      <c r="B164" t="s">
        <v>447</v>
      </c>
    </row>
    <row r="165" spans="1:2" x14ac:dyDescent="0.2">
      <c r="A165" t="s">
        <v>198</v>
      </c>
      <c r="B165" t="s">
        <v>448</v>
      </c>
    </row>
    <row r="166" spans="1:2" x14ac:dyDescent="0.2">
      <c r="A166" t="s">
        <v>199</v>
      </c>
      <c r="B166" t="s">
        <v>449</v>
      </c>
    </row>
    <row r="167" spans="1:2" x14ac:dyDescent="0.2">
      <c r="A167" t="s">
        <v>200</v>
      </c>
      <c r="B167" t="s">
        <v>450</v>
      </c>
    </row>
    <row r="168" spans="1:2" x14ac:dyDescent="0.2">
      <c r="A168" t="s">
        <v>201</v>
      </c>
      <c r="B168" t="s">
        <v>451</v>
      </c>
    </row>
    <row r="169" spans="1:2" x14ac:dyDescent="0.2">
      <c r="A169" t="s">
        <v>202</v>
      </c>
      <c r="B169" t="s">
        <v>452</v>
      </c>
    </row>
    <row r="170" spans="1:2" x14ac:dyDescent="0.2">
      <c r="A170" t="s">
        <v>203</v>
      </c>
      <c r="B170" t="s">
        <v>453</v>
      </c>
    </row>
    <row r="171" spans="1:2" x14ac:dyDescent="0.2">
      <c r="A171" t="s">
        <v>204</v>
      </c>
      <c r="B171" t="s">
        <v>454</v>
      </c>
    </row>
    <row r="172" spans="1:2" x14ac:dyDescent="0.2">
      <c r="A172" t="s">
        <v>205</v>
      </c>
      <c r="B172" t="s">
        <v>455</v>
      </c>
    </row>
    <row r="173" spans="1:2" x14ac:dyDescent="0.2">
      <c r="A173" t="s">
        <v>206</v>
      </c>
      <c r="B173" t="s">
        <v>456</v>
      </c>
    </row>
    <row r="174" spans="1:2" x14ac:dyDescent="0.2">
      <c r="A174" t="s">
        <v>207</v>
      </c>
      <c r="B174" t="s">
        <v>457</v>
      </c>
    </row>
    <row r="175" spans="1:2" x14ac:dyDescent="0.2">
      <c r="A175" t="s">
        <v>208</v>
      </c>
      <c r="B175" t="s">
        <v>458</v>
      </c>
    </row>
    <row r="176" spans="1:2" x14ac:dyDescent="0.2">
      <c r="A176" t="s">
        <v>209</v>
      </c>
      <c r="B176" t="s">
        <v>459</v>
      </c>
    </row>
    <row r="177" spans="1:2" x14ac:dyDescent="0.2">
      <c r="A177" t="s">
        <v>210</v>
      </c>
      <c r="B177" t="s">
        <v>460</v>
      </c>
    </row>
    <row r="178" spans="1:2" x14ac:dyDescent="0.2">
      <c r="A178" t="s">
        <v>211</v>
      </c>
      <c r="B178" t="s">
        <v>461</v>
      </c>
    </row>
    <row r="179" spans="1:2" x14ac:dyDescent="0.2">
      <c r="A179" t="s">
        <v>212</v>
      </c>
      <c r="B179" t="s">
        <v>462</v>
      </c>
    </row>
    <row r="180" spans="1:2" x14ac:dyDescent="0.2">
      <c r="A180" t="s">
        <v>213</v>
      </c>
      <c r="B180" t="s">
        <v>463</v>
      </c>
    </row>
    <row r="181" spans="1:2" x14ac:dyDescent="0.2">
      <c r="A181" t="s">
        <v>214</v>
      </c>
      <c r="B181" t="s">
        <v>464</v>
      </c>
    </row>
    <row r="182" spans="1:2" x14ac:dyDescent="0.2">
      <c r="A182" t="s">
        <v>215</v>
      </c>
      <c r="B182" t="s">
        <v>465</v>
      </c>
    </row>
    <row r="183" spans="1:2" x14ac:dyDescent="0.2">
      <c r="A183" t="s">
        <v>216</v>
      </c>
      <c r="B183" t="s">
        <v>466</v>
      </c>
    </row>
    <row r="184" spans="1:2" x14ac:dyDescent="0.2">
      <c r="A184" t="s">
        <v>217</v>
      </c>
      <c r="B184" t="s">
        <v>467</v>
      </c>
    </row>
    <row r="185" spans="1:2" x14ac:dyDescent="0.2">
      <c r="A185" t="s">
        <v>218</v>
      </c>
      <c r="B185" t="s">
        <v>468</v>
      </c>
    </row>
    <row r="186" spans="1:2" x14ac:dyDescent="0.2">
      <c r="A186" t="s">
        <v>219</v>
      </c>
      <c r="B186" t="s">
        <v>469</v>
      </c>
    </row>
    <row r="187" spans="1:2" x14ac:dyDescent="0.2">
      <c r="A187" t="s">
        <v>220</v>
      </c>
      <c r="B187" t="s">
        <v>470</v>
      </c>
    </row>
    <row r="188" spans="1:2" x14ac:dyDescent="0.2">
      <c r="A188" t="s">
        <v>221</v>
      </c>
      <c r="B188" t="s">
        <v>471</v>
      </c>
    </row>
    <row r="189" spans="1:2" x14ac:dyDescent="0.2">
      <c r="A189" t="s">
        <v>222</v>
      </c>
      <c r="B189" t="s">
        <v>472</v>
      </c>
    </row>
    <row r="190" spans="1:2" x14ac:dyDescent="0.2">
      <c r="A190" t="s">
        <v>223</v>
      </c>
      <c r="B190" t="s">
        <v>473</v>
      </c>
    </row>
    <row r="191" spans="1:2" x14ac:dyDescent="0.2">
      <c r="A191" t="s">
        <v>224</v>
      </c>
      <c r="B191" t="s">
        <v>474</v>
      </c>
    </row>
    <row r="192" spans="1:2" x14ac:dyDescent="0.2">
      <c r="A192" t="s">
        <v>225</v>
      </c>
      <c r="B192" t="s">
        <v>475</v>
      </c>
    </row>
    <row r="193" spans="1:2" x14ac:dyDescent="0.2">
      <c r="A193" t="s">
        <v>226</v>
      </c>
      <c r="B193" t="s">
        <v>476</v>
      </c>
    </row>
    <row r="194" spans="1:2" x14ac:dyDescent="0.2">
      <c r="A194" t="s">
        <v>227</v>
      </c>
      <c r="B194" t="s">
        <v>477</v>
      </c>
    </row>
    <row r="195" spans="1:2" x14ac:dyDescent="0.2">
      <c r="A195" t="s">
        <v>228</v>
      </c>
      <c r="B195" t="s">
        <v>478</v>
      </c>
    </row>
    <row r="196" spans="1:2" x14ac:dyDescent="0.2">
      <c r="A196" t="s">
        <v>229</v>
      </c>
      <c r="B196" t="s">
        <v>479</v>
      </c>
    </row>
    <row r="197" spans="1:2" x14ac:dyDescent="0.2">
      <c r="A197" t="s">
        <v>230</v>
      </c>
      <c r="B197" t="s">
        <v>480</v>
      </c>
    </row>
    <row r="198" spans="1:2" x14ac:dyDescent="0.2">
      <c r="A198" t="s">
        <v>231</v>
      </c>
      <c r="B198" t="s">
        <v>481</v>
      </c>
    </row>
    <row r="199" spans="1:2" x14ac:dyDescent="0.2">
      <c r="A199" t="s">
        <v>232</v>
      </c>
      <c r="B199" t="s">
        <v>482</v>
      </c>
    </row>
    <row r="200" spans="1:2" x14ac:dyDescent="0.2">
      <c r="A200" t="s">
        <v>233</v>
      </c>
      <c r="B200" t="s">
        <v>483</v>
      </c>
    </row>
    <row r="201" spans="1:2" x14ac:dyDescent="0.2">
      <c r="A201" t="s">
        <v>234</v>
      </c>
      <c r="B201" t="s">
        <v>484</v>
      </c>
    </row>
    <row r="202" spans="1:2" x14ac:dyDescent="0.2">
      <c r="A202" t="s">
        <v>235</v>
      </c>
      <c r="B202" t="s">
        <v>485</v>
      </c>
    </row>
    <row r="203" spans="1:2" x14ac:dyDescent="0.2">
      <c r="A203" t="s">
        <v>236</v>
      </c>
      <c r="B203" t="s">
        <v>486</v>
      </c>
    </row>
    <row r="204" spans="1:2" x14ac:dyDescent="0.2">
      <c r="A204" t="s">
        <v>237</v>
      </c>
      <c r="B204" t="s">
        <v>487</v>
      </c>
    </row>
    <row r="205" spans="1:2" x14ac:dyDescent="0.2">
      <c r="A205" t="s">
        <v>238</v>
      </c>
      <c r="B205" t="s">
        <v>488</v>
      </c>
    </row>
    <row r="206" spans="1:2" x14ac:dyDescent="0.2">
      <c r="A206" t="s">
        <v>239</v>
      </c>
      <c r="B206" t="s">
        <v>489</v>
      </c>
    </row>
    <row r="207" spans="1:2" x14ac:dyDescent="0.2">
      <c r="A207" t="s">
        <v>240</v>
      </c>
      <c r="B207" t="s">
        <v>490</v>
      </c>
    </row>
    <row r="208" spans="1:2" x14ac:dyDescent="0.2">
      <c r="A208" t="s">
        <v>241</v>
      </c>
      <c r="B208" t="s">
        <v>491</v>
      </c>
    </row>
    <row r="209" spans="1:2" x14ac:dyDescent="0.2">
      <c r="A209" t="s">
        <v>242</v>
      </c>
      <c r="B209" t="s">
        <v>492</v>
      </c>
    </row>
    <row r="210" spans="1:2" x14ac:dyDescent="0.2">
      <c r="A210" t="s">
        <v>243</v>
      </c>
      <c r="B210" t="s">
        <v>493</v>
      </c>
    </row>
    <row r="211" spans="1:2" x14ac:dyDescent="0.2">
      <c r="A211" t="s">
        <v>244</v>
      </c>
      <c r="B211" t="s">
        <v>494</v>
      </c>
    </row>
    <row r="212" spans="1:2" x14ac:dyDescent="0.2">
      <c r="A212" t="s">
        <v>245</v>
      </c>
      <c r="B212" t="s">
        <v>495</v>
      </c>
    </row>
    <row r="213" spans="1:2" x14ac:dyDescent="0.2">
      <c r="A213" t="s">
        <v>246</v>
      </c>
      <c r="B213" t="s">
        <v>496</v>
      </c>
    </row>
    <row r="214" spans="1:2" x14ac:dyDescent="0.2">
      <c r="A214" t="s">
        <v>247</v>
      </c>
      <c r="B214" t="s">
        <v>497</v>
      </c>
    </row>
    <row r="215" spans="1:2" x14ac:dyDescent="0.2">
      <c r="A215" t="s">
        <v>248</v>
      </c>
      <c r="B215" t="s">
        <v>498</v>
      </c>
    </row>
    <row r="216" spans="1:2" x14ac:dyDescent="0.2">
      <c r="A216" t="s">
        <v>249</v>
      </c>
      <c r="B216" t="s">
        <v>499</v>
      </c>
    </row>
    <row r="217" spans="1:2" x14ac:dyDescent="0.2">
      <c r="A217" t="s">
        <v>250</v>
      </c>
      <c r="B217" t="s">
        <v>500</v>
      </c>
    </row>
    <row r="218" spans="1:2" x14ac:dyDescent="0.2">
      <c r="A218" t="s">
        <v>251</v>
      </c>
      <c r="B218" t="s">
        <v>501</v>
      </c>
    </row>
    <row r="219" spans="1:2" x14ac:dyDescent="0.2">
      <c r="A219" t="s">
        <v>252</v>
      </c>
      <c r="B219" t="s">
        <v>502</v>
      </c>
    </row>
    <row r="220" spans="1:2" x14ac:dyDescent="0.2">
      <c r="A220" t="s">
        <v>253</v>
      </c>
      <c r="B220" t="s">
        <v>503</v>
      </c>
    </row>
    <row r="221" spans="1:2" x14ac:dyDescent="0.2">
      <c r="A221" t="s">
        <v>254</v>
      </c>
      <c r="B221" t="s">
        <v>504</v>
      </c>
    </row>
    <row r="222" spans="1:2" x14ac:dyDescent="0.2">
      <c r="A222" t="s">
        <v>255</v>
      </c>
      <c r="B222" t="s">
        <v>505</v>
      </c>
    </row>
    <row r="223" spans="1:2" x14ac:dyDescent="0.2">
      <c r="A223" t="s">
        <v>256</v>
      </c>
      <c r="B223" t="s">
        <v>506</v>
      </c>
    </row>
    <row r="224" spans="1:2" x14ac:dyDescent="0.2">
      <c r="A224" t="s">
        <v>257</v>
      </c>
      <c r="B224" t="s">
        <v>507</v>
      </c>
    </row>
    <row r="225" spans="1:2" x14ac:dyDescent="0.2">
      <c r="A225" t="s">
        <v>258</v>
      </c>
      <c r="B225" t="s">
        <v>508</v>
      </c>
    </row>
    <row r="226" spans="1:2" x14ac:dyDescent="0.2">
      <c r="A226" t="s">
        <v>259</v>
      </c>
      <c r="B226" t="s">
        <v>509</v>
      </c>
    </row>
    <row r="227" spans="1:2" x14ac:dyDescent="0.2">
      <c r="A227" t="s">
        <v>260</v>
      </c>
      <c r="B227" t="s">
        <v>510</v>
      </c>
    </row>
    <row r="228" spans="1:2" x14ac:dyDescent="0.2">
      <c r="A228" t="s">
        <v>261</v>
      </c>
      <c r="B228" t="s">
        <v>511</v>
      </c>
    </row>
    <row r="229" spans="1:2" x14ac:dyDescent="0.2">
      <c r="A229" t="s">
        <v>262</v>
      </c>
      <c r="B229" t="s">
        <v>512</v>
      </c>
    </row>
    <row r="230" spans="1:2" x14ac:dyDescent="0.2">
      <c r="A230" t="s">
        <v>263</v>
      </c>
      <c r="B230" t="s">
        <v>513</v>
      </c>
    </row>
    <row r="231" spans="1:2" x14ac:dyDescent="0.2">
      <c r="A231" t="s">
        <v>264</v>
      </c>
      <c r="B231" t="s">
        <v>514</v>
      </c>
    </row>
    <row r="232" spans="1:2" x14ac:dyDescent="0.2">
      <c r="A232" t="s">
        <v>265</v>
      </c>
      <c r="B232" t="s">
        <v>515</v>
      </c>
    </row>
    <row r="233" spans="1:2" x14ac:dyDescent="0.2">
      <c r="A233" t="s">
        <v>266</v>
      </c>
      <c r="B233" t="s">
        <v>516</v>
      </c>
    </row>
    <row r="234" spans="1:2" x14ac:dyDescent="0.2">
      <c r="A234" t="s">
        <v>267</v>
      </c>
      <c r="B234" t="s">
        <v>517</v>
      </c>
    </row>
    <row r="235" spans="1:2" x14ac:dyDescent="0.2">
      <c r="A235" t="s">
        <v>268</v>
      </c>
      <c r="B235" t="s">
        <v>518</v>
      </c>
    </row>
    <row r="236" spans="1:2" x14ac:dyDescent="0.2">
      <c r="A236" t="s">
        <v>269</v>
      </c>
      <c r="B236" t="s">
        <v>519</v>
      </c>
    </row>
    <row r="237" spans="1:2" x14ac:dyDescent="0.2">
      <c r="A237" t="s">
        <v>270</v>
      </c>
      <c r="B237" t="s">
        <v>520</v>
      </c>
    </row>
    <row r="238" spans="1:2" x14ac:dyDescent="0.2">
      <c r="A238" t="s">
        <v>271</v>
      </c>
      <c r="B238" t="s">
        <v>521</v>
      </c>
    </row>
    <row r="239" spans="1:2" x14ac:dyDescent="0.2">
      <c r="A239" t="s">
        <v>272</v>
      </c>
      <c r="B239" t="s">
        <v>522</v>
      </c>
    </row>
    <row r="240" spans="1:2" x14ac:dyDescent="0.2">
      <c r="A240" t="s">
        <v>273</v>
      </c>
      <c r="B240" t="s">
        <v>523</v>
      </c>
    </row>
    <row r="241" spans="1:2" x14ac:dyDescent="0.2">
      <c r="A241" t="s">
        <v>274</v>
      </c>
      <c r="B241" t="s">
        <v>524</v>
      </c>
    </row>
    <row r="242" spans="1:2" x14ac:dyDescent="0.2">
      <c r="A242" t="s">
        <v>275</v>
      </c>
      <c r="B242" t="s">
        <v>525</v>
      </c>
    </row>
    <row r="243" spans="1:2" x14ac:dyDescent="0.2">
      <c r="A243" t="s">
        <v>276</v>
      </c>
      <c r="B243" t="s">
        <v>526</v>
      </c>
    </row>
    <row r="244" spans="1:2" x14ac:dyDescent="0.2">
      <c r="A244" t="s">
        <v>277</v>
      </c>
      <c r="B244" t="s">
        <v>527</v>
      </c>
    </row>
    <row r="245" spans="1:2" x14ac:dyDescent="0.2">
      <c r="A245" t="s">
        <v>278</v>
      </c>
      <c r="B245" t="s">
        <v>528</v>
      </c>
    </row>
    <row r="246" spans="1:2" x14ac:dyDescent="0.2">
      <c r="A246" t="s">
        <v>279</v>
      </c>
      <c r="B246" t="s">
        <v>529</v>
      </c>
    </row>
    <row r="247" spans="1:2" x14ac:dyDescent="0.2">
      <c r="A247" t="s">
        <v>280</v>
      </c>
      <c r="B247" t="s">
        <v>530</v>
      </c>
    </row>
    <row r="248" spans="1:2" x14ac:dyDescent="0.2">
      <c r="A248" t="s">
        <v>281</v>
      </c>
      <c r="B248" t="s">
        <v>531</v>
      </c>
    </row>
    <row r="249" spans="1:2" x14ac:dyDescent="0.2">
      <c r="A249" t="s">
        <v>282</v>
      </c>
      <c r="B249" t="s">
        <v>532</v>
      </c>
    </row>
    <row r="250" spans="1:2" x14ac:dyDescent="0.2">
      <c r="A250" t="s">
        <v>283</v>
      </c>
      <c r="B250" t="s">
        <v>533</v>
      </c>
    </row>
    <row r="251" spans="1:2" x14ac:dyDescent="0.2">
      <c r="A251" t="s">
        <v>284</v>
      </c>
      <c r="B251" t="s">
        <v>534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4775-7F6C-3646-B0B8-2B3524E57ED7}">
  <dimension ref="A1:B59"/>
  <sheetViews>
    <sheetView workbookViewId="0">
      <selection activeCell="B14" sqref="B14"/>
    </sheetView>
  </sheetViews>
  <sheetFormatPr baseColWidth="10" defaultColWidth="10.83203125" defaultRowHeight="15" x14ac:dyDescent="0.2"/>
  <cols>
    <col min="1" max="1" width="10.5" bestFit="1" customWidth="1"/>
    <col min="2" max="2" width="31.1640625" bestFit="1" customWidth="1"/>
  </cols>
  <sheetData>
    <row r="1" spans="1:2" x14ac:dyDescent="0.2">
      <c r="A1" t="s">
        <v>638</v>
      </c>
      <c r="B1" t="s">
        <v>0</v>
      </c>
    </row>
    <row r="2" spans="1:2" x14ac:dyDescent="0.2">
      <c r="A2" t="s">
        <v>752</v>
      </c>
      <c r="B2" t="s">
        <v>751</v>
      </c>
    </row>
    <row r="3" spans="1:2" x14ac:dyDescent="0.2">
      <c r="A3" t="s">
        <v>750</v>
      </c>
      <c r="B3" t="s">
        <v>749</v>
      </c>
    </row>
    <row r="4" spans="1:2" x14ac:dyDescent="0.2">
      <c r="A4" t="s">
        <v>748</v>
      </c>
      <c r="B4" t="s">
        <v>747</v>
      </c>
    </row>
    <row r="5" spans="1:2" x14ac:dyDescent="0.2">
      <c r="A5" t="s">
        <v>746</v>
      </c>
      <c r="B5" t="s">
        <v>745</v>
      </c>
    </row>
    <row r="6" spans="1:2" x14ac:dyDescent="0.2">
      <c r="A6" t="s">
        <v>661</v>
      </c>
      <c r="B6" t="s">
        <v>744</v>
      </c>
    </row>
    <row r="7" spans="1:2" x14ac:dyDescent="0.2">
      <c r="A7" t="s">
        <v>743</v>
      </c>
      <c r="B7" t="s">
        <v>742</v>
      </c>
    </row>
    <row r="8" spans="1:2" x14ac:dyDescent="0.2">
      <c r="A8" t="s">
        <v>741</v>
      </c>
      <c r="B8" t="s">
        <v>740</v>
      </c>
    </row>
    <row r="9" spans="1:2" x14ac:dyDescent="0.2">
      <c r="A9" t="s">
        <v>739</v>
      </c>
      <c r="B9" t="s">
        <v>738</v>
      </c>
    </row>
    <row r="10" spans="1:2" x14ac:dyDescent="0.2">
      <c r="A10" t="s">
        <v>737</v>
      </c>
      <c r="B10" t="s">
        <v>736</v>
      </c>
    </row>
    <row r="11" spans="1:2" x14ac:dyDescent="0.2">
      <c r="A11" t="s">
        <v>735</v>
      </c>
      <c r="B11" t="s">
        <v>734</v>
      </c>
    </row>
    <row r="12" spans="1:2" x14ac:dyDescent="0.2">
      <c r="A12" t="s">
        <v>733</v>
      </c>
      <c r="B12" t="s">
        <v>732</v>
      </c>
    </row>
    <row r="13" spans="1:2" x14ac:dyDescent="0.2">
      <c r="A13" t="s">
        <v>731</v>
      </c>
      <c r="B13" t="s">
        <v>730</v>
      </c>
    </row>
    <row r="14" spans="1:2" x14ac:dyDescent="0.2">
      <c r="A14" t="s">
        <v>729</v>
      </c>
      <c r="B14" t="s">
        <v>728</v>
      </c>
    </row>
    <row r="15" spans="1:2" x14ac:dyDescent="0.2">
      <c r="A15" t="s">
        <v>727</v>
      </c>
      <c r="B15" t="s">
        <v>726</v>
      </c>
    </row>
    <row r="16" spans="1:2" x14ac:dyDescent="0.2">
      <c r="A16" t="s">
        <v>725</v>
      </c>
      <c r="B16" t="s">
        <v>724</v>
      </c>
    </row>
    <row r="17" spans="1:2" x14ac:dyDescent="0.2">
      <c r="A17" t="s">
        <v>723</v>
      </c>
      <c r="B17" t="s">
        <v>722</v>
      </c>
    </row>
    <row r="18" spans="1:2" x14ac:dyDescent="0.2">
      <c r="A18" t="s">
        <v>721</v>
      </c>
      <c r="B18" t="s">
        <v>720</v>
      </c>
    </row>
    <row r="19" spans="1:2" x14ac:dyDescent="0.2">
      <c r="A19" t="s">
        <v>719</v>
      </c>
      <c r="B19" t="s">
        <v>718</v>
      </c>
    </row>
    <row r="20" spans="1:2" x14ac:dyDescent="0.2">
      <c r="A20" t="s">
        <v>717</v>
      </c>
      <c r="B20" t="s">
        <v>716</v>
      </c>
    </row>
    <row r="21" spans="1:2" x14ac:dyDescent="0.2">
      <c r="A21" t="s">
        <v>715</v>
      </c>
      <c r="B21" t="s">
        <v>714</v>
      </c>
    </row>
    <row r="22" spans="1:2" x14ac:dyDescent="0.2">
      <c r="A22" t="s">
        <v>713</v>
      </c>
      <c r="B22" t="s">
        <v>712</v>
      </c>
    </row>
    <row r="23" spans="1:2" x14ac:dyDescent="0.2">
      <c r="A23" t="s">
        <v>711</v>
      </c>
      <c r="B23" t="s">
        <v>710</v>
      </c>
    </row>
    <row r="24" spans="1:2" x14ac:dyDescent="0.2">
      <c r="A24" t="s">
        <v>709</v>
      </c>
      <c r="B24" t="s">
        <v>708</v>
      </c>
    </row>
    <row r="25" spans="1:2" x14ac:dyDescent="0.2">
      <c r="A25" t="s">
        <v>707</v>
      </c>
      <c r="B25" t="s">
        <v>706</v>
      </c>
    </row>
    <row r="26" spans="1:2" x14ac:dyDescent="0.2">
      <c r="A26" t="s">
        <v>705</v>
      </c>
      <c r="B26" t="s">
        <v>704</v>
      </c>
    </row>
    <row r="27" spans="1:2" x14ac:dyDescent="0.2">
      <c r="A27" t="s">
        <v>703</v>
      </c>
      <c r="B27" t="s">
        <v>702</v>
      </c>
    </row>
    <row r="28" spans="1:2" x14ac:dyDescent="0.2">
      <c r="A28" t="s">
        <v>701</v>
      </c>
      <c r="B28" t="s">
        <v>700</v>
      </c>
    </row>
    <row r="29" spans="1:2" x14ac:dyDescent="0.2">
      <c r="A29" t="s">
        <v>699</v>
      </c>
      <c r="B29" t="s">
        <v>698</v>
      </c>
    </row>
    <row r="30" spans="1:2" x14ac:dyDescent="0.2">
      <c r="A30" t="s">
        <v>697</v>
      </c>
      <c r="B30" t="s">
        <v>696</v>
      </c>
    </row>
    <row r="31" spans="1:2" x14ac:dyDescent="0.2">
      <c r="A31" t="s">
        <v>695</v>
      </c>
      <c r="B31" t="s">
        <v>694</v>
      </c>
    </row>
    <row r="32" spans="1:2" x14ac:dyDescent="0.2">
      <c r="A32" t="s">
        <v>693</v>
      </c>
      <c r="B32" t="s">
        <v>692</v>
      </c>
    </row>
    <row r="33" spans="1:2" x14ac:dyDescent="0.2">
      <c r="A33" t="s">
        <v>691</v>
      </c>
      <c r="B33" t="s">
        <v>690</v>
      </c>
    </row>
    <row r="34" spans="1:2" x14ac:dyDescent="0.2">
      <c r="A34" t="s">
        <v>689</v>
      </c>
      <c r="B34" t="s">
        <v>688</v>
      </c>
    </row>
    <row r="35" spans="1:2" x14ac:dyDescent="0.2">
      <c r="A35" t="s">
        <v>687</v>
      </c>
      <c r="B35" t="s">
        <v>686</v>
      </c>
    </row>
    <row r="36" spans="1:2" x14ac:dyDescent="0.2">
      <c r="A36" t="s">
        <v>685</v>
      </c>
      <c r="B36" t="s">
        <v>684</v>
      </c>
    </row>
    <row r="37" spans="1:2" x14ac:dyDescent="0.2">
      <c r="A37" t="s">
        <v>683</v>
      </c>
      <c r="B37" t="s">
        <v>682</v>
      </c>
    </row>
    <row r="38" spans="1:2" x14ac:dyDescent="0.2">
      <c r="A38" t="s">
        <v>681</v>
      </c>
      <c r="B38" t="s">
        <v>680</v>
      </c>
    </row>
    <row r="39" spans="1:2" x14ac:dyDescent="0.2">
      <c r="A39" t="s">
        <v>679</v>
      </c>
      <c r="B39" t="s">
        <v>678</v>
      </c>
    </row>
    <row r="40" spans="1:2" x14ac:dyDescent="0.2">
      <c r="A40" t="s">
        <v>677</v>
      </c>
      <c r="B40" t="s">
        <v>676</v>
      </c>
    </row>
    <row r="41" spans="1:2" x14ac:dyDescent="0.2">
      <c r="A41" t="s">
        <v>675</v>
      </c>
      <c r="B41" t="s">
        <v>674</v>
      </c>
    </row>
    <row r="42" spans="1:2" x14ac:dyDescent="0.2">
      <c r="A42" t="s">
        <v>673</v>
      </c>
      <c r="B42" t="s">
        <v>672</v>
      </c>
    </row>
    <row r="43" spans="1:2" x14ac:dyDescent="0.2">
      <c r="A43" t="s">
        <v>671</v>
      </c>
      <c r="B43" t="s">
        <v>670</v>
      </c>
    </row>
    <row r="44" spans="1:2" x14ac:dyDescent="0.2">
      <c r="A44" t="s">
        <v>669</v>
      </c>
      <c r="B44" t="s">
        <v>668</v>
      </c>
    </row>
    <row r="45" spans="1:2" x14ac:dyDescent="0.2">
      <c r="A45" t="s">
        <v>667</v>
      </c>
      <c r="B45" t="s">
        <v>666</v>
      </c>
    </row>
    <row r="46" spans="1:2" x14ac:dyDescent="0.2">
      <c r="A46" t="s">
        <v>665</v>
      </c>
      <c r="B46" t="s">
        <v>664</v>
      </c>
    </row>
    <row r="47" spans="1:2" x14ac:dyDescent="0.2">
      <c r="A47" t="s">
        <v>663</v>
      </c>
      <c r="B47" t="s">
        <v>662</v>
      </c>
    </row>
    <row r="48" spans="1:2" x14ac:dyDescent="0.2">
      <c r="A48" t="s">
        <v>661</v>
      </c>
      <c r="B48" t="s">
        <v>660</v>
      </c>
    </row>
    <row r="49" spans="1:2" x14ac:dyDescent="0.2">
      <c r="A49" t="s">
        <v>659</v>
      </c>
      <c r="B49" t="s">
        <v>658</v>
      </c>
    </row>
    <row r="50" spans="1:2" x14ac:dyDescent="0.2">
      <c r="A50" t="s">
        <v>657</v>
      </c>
      <c r="B50" t="s">
        <v>656</v>
      </c>
    </row>
    <row r="51" spans="1:2" x14ac:dyDescent="0.2">
      <c r="A51" t="s">
        <v>655</v>
      </c>
      <c r="B51" t="s">
        <v>655</v>
      </c>
    </row>
    <row r="52" spans="1:2" x14ac:dyDescent="0.2">
      <c r="A52" t="s">
        <v>654</v>
      </c>
      <c r="B52" t="s">
        <v>653</v>
      </c>
    </row>
    <row r="53" spans="1:2" x14ac:dyDescent="0.2">
      <c r="A53" t="s">
        <v>652</v>
      </c>
      <c r="B53" t="s">
        <v>651</v>
      </c>
    </row>
    <row r="54" spans="1:2" x14ac:dyDescent="0.2">
      <c r="A54" t="s">
        <v>650</v>
      </c>
      <c r="B54" t="s">
        <v>649</v>
      </c>
    </row>
    <row r="55" spans="1:2" x14ac:dyDescent="0.2">
      <c r="A55" t="s">
        <v>648</v>
      </c>
      <c r="B55" t="s">
        <v>647</v>
      </c>
    </row>
    <row r="56" spans="1:2" x14ac:dyDescent="0.2">
      <c r="A56" t="s">
        <v>646</v>
      </c>
      <c r="B56" t="s">
        <v>645</v>
      </c>
    </row>
    <row r="57" spans="1:2" x14ac:dyDescent="0.2">
      <c r="A57" t="s">
        <v>644</v>
      </c>
      <c r="B57" t="s">
        <v>643</v>
      </c>
    </row>
    <row r="58" spans="1:2" x14ac:dyDescent="0.2">
      <c r="A58" t="s">
        <v>642</v>
      </c>
      <c r="B58" t="s">
        <v>641</v>
      </c>
    </row>
    <row r="59" spans="1:2" x14ac:dyDescent="0.2">
      <c r="A59" t="s">
        <v>640</v>
      </c>
      <c r="B59" t="s">
        <v>639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F5C8EF9D45E842AAE8BBA408231830" ma:contentTypeVersion="13" ma:contentTypeDescription="Create a new document." ma:contentTypeScope="" ma:versionID="a52cbb69d5148690c7c7f16a3fdc5178">
  <xsd:schema xmlns:xsd="http://www.w3.org/2001/XMLSchema" xmlns:xs="http://www.w3.org/2001/XMLSchema" xmlns:p="http://schemas.microsoft.com/office/2006/metadata/properties" xmlns:ns3="679fd6dd-12cf-4684-87b4-38862c80047e" xmlns:ns4="2964485a-2e94-4a7b-8787-4d013f3e818d" targetNamespace="http://schemas.microsoft.com/office/2006/metadata/properties" ma:root="true" ma:fieldsID="2527fd5f0ababdb0d87f0125f5665dbd" ns3:_="" ns4:_="">
    <xsd:import namespace="679fd6dd-12cf-4684-87b4-38862c80047e"/>
    <xsd:import namespace="2964485a-2e94-4a7b-8787-4d013f3e818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fd6dd-12cf-4684-87b4-38862c8004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64485a-2e94-4a7b-8787-4d013f3e818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39CAFA-750B-426E-9C32-E82260400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39F099-0C57-43F7-883E-DD5EA4217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fd6dd-12cf-4684-87b4-38862c80047e"/>
    <ds:schemaRef ds:uri="2964485a-2e94-4a7b-8787-4d013f3e8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54044-6CA3-4F2E-BA8A-A41F35E9EA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sites</vt:lpstr>
      <vt:lpstr>scoring schema</vt:lpstr>
      <vt:lpstr>countries</vt:lpstr>
      <vt:lpstr>organisations</vt:lpstr>
      <vt:lpstr>class_of_service_schema</vt:lpstr>
      <vt:lpstr>connection_management_schema</vt:lpstr>
      <vt:lpstr>contention_ratio_schema</vt:lpstr>
      <vt:lpstr>isp_trust_schema</vt:lpstr>
      <vt:lpstr>latency_schema</vt:lpstr>
      <vt:lpstr>link_type_schema</vt:lpstr>
      <vt:lpstr>packet_loss_schema</vt:lpstr>
      <vt:lpstr>power_supply_schema</vt:lpstr>
      <vt:lpstr>Secondary_link_schema</vt:lpstr>
      <vt:lpstr>Site_support_schema</vt:lpstr>
      <vt:lpstr>transfer_cap_schema</vt:lpstr>
      <vt:lpstr>wifi_security_schema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Duncan Drury</dc:creator>
  <cp:keywords/>
  <dc:description/>
  <cp:lastModifiedBy>Duncan Drury</cp:lastModifiedBy>
  <cp:revision/>
  <dcterms:created xsi:type="dcterms:W3CDTF">2020-05-27T11:03:02Z</dcterms:created>
  <dcterms:modified xsi:type="dcterms:W3CDTF">2021-09-23T09:55:37Z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0x01010007F5C8EF9D45E842AAE8BBA408231830</vt:lpwstr>
  </property>
</Properties>
</file>