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 defaultThemeVersion="166925"/>
  <xr:revisionPtr revIDLastSave="12" documentId="11_AE7CA60CF4805C0AA0B39C7E1879D09077E69AD0" xr6:coauthVersionLast="47" xr6:coauthVersionMax="47" xr10:uidLastSave="{AB68F8AC-CFE3-4D80-8104-6DE53DDFC2AB}"/>
  <bookViews>
    <workbookView xWindow="0" yWindow="0" windowWidth="16384" windowHeight="8192" tabRatio="500" firstSheet="1" activeTab="1" xr2:uid="{00000000-000D-0000-FFFF-FFFF00000000}"/>
  </bookViews>
  <sheets>
    <sheet name="Summary" sheetId="1" r:id="rId1"/>
    <sheet name="Dev.Compoments" sheetId="2" r:id="rId2"/>
    <sheet name="Prod.Compoments" sheetId="3" r:id="rId3"/>
    <sheet name="Pricing" sheetId="4" r:id="rId4"/>
    <sheet name="Compute.Pricing" sheetId="5" r:id="rId5"/>
    <sheet name="NAT.Pricing" sheetId="6" r:id="rId6"/>
    <sheet name="Time.Units" sheetId="7" r:id="rId7"/>
    <sheet name="Regions" sheetId="8" r:id="rId8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" i="2" l="1"/>
  <c r="E11" i="3"/>
  <c r="D5" i="2"/>
  <c r="B3" i="7"/>
  <c r="B4" i="7" s="1"/>
  <c r="H3" i="5"/>
  <c r="G3" i="5"/>
  <c r="F3" i="5"/>
  <c r="H2" i="5"/>
  <c r="G2" i="5"/>
  <c r="F2" i="5"/>
  <c r="F14" i="4"/>
  <c r="I13" i="4"/>
  <c r="H13" i="4"/>
  <c r="G13" i="4"/>
  <c r="F12" i="4"/>
  <c r="G11" i="4"/>
  <c r="F10" i="4"/>
  <c r="I9" i="4"/>
  <c r="H9" i="4"/>
  <c r="G9" i="4"/>
  <c r="I8" i="4" a="1"/>
  <c r="I8" i="4"/>
  <c r="H8" i="4" a="1"/>
  <c r="H8" i="4"/>
  <c r="F8" i="4" a="1"/>
  <c r="F8" i="4"/>
  <c r="G8" i="4" s="1"/>
  <c r="I7" i="4" a="1"/>
  <c r="I7" i="4"/>
  <c r="H7" i="4" a="1"/>
  <c r="H7" i="4" s="1"/>
  <c r="F7" i="4" a="1"/>
  <c r="F7" i="4" s="1"/>
  <c r="G7" i="4" s="1"/>
  <c r="I6" i="4"/>
  <c r="H6" i="4"/>
  <c r="G6" i="4"/>
  <c r="I5" i="4"/>
  <c r="H5" i="4"/>
  <c r="G5" i="4"/>
  <c r="I4" i="4"/>
  <c r="H4" i="4"/>
  <c r="G4" i="4"/>
  <c r="I3" i="4"/>
  <c r="H3" i="4"/>
  <c r="G3" i="4"/>
  <c r="I2" i="4"/>
  <c r="H2" i="4"/>
  <c r="G2" i="4"/>
  <c r="F15" i="3"/>
  <c r="F14" i="3"/>
  <c r="F13" i="3"/>
  <c r="F12" i="3"/>
  <c r="F11" i="3"/>
  <c r="F10" i="3"/>
  <c r="G10" i="3" s="1" a="1"/>
  <c r="G10" i="3" s="1"/>
  <c r="F9" i="3"/>
  <c r="D9" i="3" a="1"/>
  <c r="D9" i="3" s="1"/>
  <c r="F8" i="3"/>
  <c r="G8" i="3" s="1" a="1"/>
  <c r="G8" i="3" s="1"/>
  <c r="F7" i="3"/>
  <c r="F6" i="3"/>
  <c r="D6" i="3" a="1"/>
  <c r="D6" i="3" s="1"/>
  <c r="F5" i="3"/>
  <c r="G5" i="3" s="1" a="1"/>
  <c r="G5" i="3" s="1"/>
  <c r="D2" i="3"/>
  <c r="F18" i="2"/>
  <c r="F17" i="2"/>
  <c r="F16" i="2"/>
  <c r="G16" i="2" s="1" a="1"/>
  <c r="G16" i="2" s="1"/>
  <c r="F15" i="2"/>
  <c r="F14" i="2"/>
  <c r="F13" i="2"/>
  <c r="F12" i="2"/>
  <c r="D12" i="2" a="1"/>
  <c r="D12" i="2" s="1"/>
  <c r="F11" i="2"/>
  <c r="D11" i="2" a="1"/>
  <c r="D11" i="2" s="1"/>
  <c r="F10" i="2"/>
  <c r="D10" i="2" a="1"/>
  <c r="D10" i="2" s="1"/>
  <c r="F9" i="2"/>
  <c r="D9" i="2" a="1"/>
  <c r="D9" i="2" s="1"/>
  <c r="G8" i="2" a="1"/>
  <c r="G8" i="2" s="1"/>
  <c r="F8" i="2"/>
  <c r="D8" i="2" a="1"/>
  <c r="D8" i="2" s="1"/>
  <c r="E14" i="2"/>
  <c r="G14" i="2" s="1" a="1"/>
  <c r="G14" i="2" s="1"/>
  <c r="E10" i="2"/>
  <c r="D2" i="2"/>
  <c r="H8" i="2" l="1" a="1"/>
  <c r="H8" i="2" s="1"/>
  <c r="I8" i="2" a="1"/>
  <c r="I8" i="2" s="1"/>
  <c r="H9" i="2" a="1"/>
  <c r="H9" i="2" s="1"/>
  <c r="G9" i="2" a="1"/>
  <c r="G9" i="2" s="1"/>
  <c r="I10" i="2" a="1"/>
  <c r="I10" i="2" s="1"/>
  <c r="I11" i="2" a="1"/>
  <c r="I11" i="2" s="1"/>
  <c r="H11" i="2" a="1"/>
  <c r="H11" i="2" s="1"/>
  <c r="G11" i="2" a="1"/>
  <c r="G11" i="2" s="1"/>
  <c r="I12" i="2" a="1"/>
  <c r="I12" i="2" s="1"/>
  <c r="H12" i="2" a="1"/>
  <c r="H12" i="2" s="1"/>
  <c r="G12" i="2" a="1"/>
  <c r="G12" i="2" s="1"/>
  <c r="I13" i="2" a="1"/>
  <c r="I13" i="2" s="1"/>
  <c r="H13" i="2" a="1"/>
  <c r="H13" i="2" s="1"/>
  <c r="I15" i="2" a="1"/>
  <c r="I15" i="2" s="1"/>
  <c r="H15" i="2" a="1"/>
  <c r="H15" i="2" s="1"/>
  <c r="I17" i="2" a="1"/>
  <c r="I17" i="2" s="1"/>
  <c r="H17" i="2" a="1"/>
  <c r="H17" i="2" s="1"/>
  <c r="G17" i="2" a="1"/>
  <c r="G17" i="2" s="1"/>
  <c r="H6" i="3" a="1"/>
  <c r="H6" i="3" s="1"/>
  <c r="G6" i="3" a="1"/>
  <c r="G6" i="3" s="1"/>
  <c r="G7" i="3" a="1"/>
  <c r="G7" i="3" s="1"/>
  <c r="H7" i="3" a="1"/>
  <c r="H7" i="3" s="1"/>
  <c r="H9" i="3" a="1"/>
  <c r="H9" i="3" s="1"/>
  <c r="G9" i="3" a="1"/>
  <c r="G9" i="3" s="1"/>
  <c r="H12" i="3" a="1"/>
  <c r="H12" i="3" s="1"/>
  <c r="G12" i="3" a="1"/>
  <c r="G12" i="3" s="1"/>
  <c r="G14" i="3" a="1"/>
  <c r="G14" i="3" s="1"/>
  <c r="H14" i="3" a="1"/>
  <c r="H14" i="3" s="1"/>
  <c r="G10" i="2" a="1"/>
  <c r="G10" i="2" s="1"/>
  <c r="H10" i="2" a="1"/>
  <c r="H10" i="2" s="1"/>
  <c r="I9" i="2" a="1"/>
  <c r="I9" i="2" s="1"/>
  <c r="G13" i="2" a="1"/>
  <c r="G13" i="2" s="1"/>
  <c r="G15" i="2" a="1"/>
  <c r="G15" i="2" s="1"/>
  <c r="G18" i="2" a="1"/>
  <c r="G18" i="2" s="1"/>
  <c r="H5" i="3" a="1"/>
  <c r="H5" i="3" s="1"/>
  <c r="D7" i="3" a="1"/>
  <c r="D7" i="3" s="1"/>
  <c r="H8" i="3" a="1"/>
  <c r="H8" i="3" s="1"/>
  <c r="H10" i="3" a="1"/>
  <c r="H10" i="3" s="1"/>
  <c r="H13" i="3" a="1"/>
  <c r="H13" i="3" s="1"/>
  <c r="D5" i="3" a="1"/>
  <c r="D5" i="3" s="1"/>
  <c r="D8" i="3" a="1"/>
  <c r="D8" i="3" s="1"/>
  <c r="I10" i="4"/>
  <c r="H11" i="3" s="1" a="1"/>
  <c r="H11" i="3" s="1"/>
  <c r="H10" i="4"/>
  <c r="H14" i="2" s="1" a="1"/>
  <c r="H14" i="2" s="1"/>
  <c r="I12" i="4"/>
  <c r="I16" i="2" s="1" a="1"/>
  <c r="I16" i="2" s="1"/>
  <c r="H12" i="4"/>
  <c r="H16" i="2" s="1" a="1"/>
  <c r="H16" i="2" s="1"/>
  <c r="I14" i="4"/>
  <c r="H15" i="3" s="1" a="1"/>
  <c r="H15" i="3" s="1"/>
  <c r="H14" i="4"/>
  <c r="C3" i="2" l="1"/>
  <c r="G13" i="3" a="1"/>
  <c r="G13" i="3" s="1"/>
  <c r="C2" i="1"/>
  <c r="I14" i="2" a="1"/>
  <c r="I14" i="2" s="1"/>
  <c r="G11" i="3" a="1"/>
  <c r="G11" i="3" s="1"/>
  <c r="G15" i="3" a="1"/>
  <c r="G15" i="3" s="1"/>
  <c r="H18" i="2" a="1"/>
  <c r="H18" i="2" s="1"/>
  <c r="B2" i="1" s="1"/>
  <c r="C3" i="1"/>
  <c r="I18" i="2" a="1"/>
  <c r="I18" i="2" s="1"/>
  <c r="B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Viet Vu Hoang:
</t>
        </r>
        <r>
          <rPr>
            <sz val="9"/>
            <color rgb="FF000000"/>
            <rFont val="Tahoma"/>
            <family val="2"/>
            <charset val="1"/>
          </rPr>
          <t>10GB per Month
0.14GB per hour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2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Viet Vu Hoang:
</t>
        </r>
        <r>
          <rPr>
            <sz val="9"/>
            <color rgb="FF000000"/>
            <rFont val="Tahoma"/>
            <family val="2"/>
            <charset val="1"/>
          </rPr>
          <t>10GB per Month
0.14GB per hour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<sst xmlns="http://schemas.openxmlformats.org/spreadsheetml/2006/main" count="282" uniqueCount="136">
  <si>
    <t>Environments</t>
  </si>
  <si>
    <t>Cost (Per Year)</t>
  </si>
  <si>
    <t>Cost (3 Years)</t>
  </si>
  <si>
    <t>DEV</t>
  </si>
  <si>
    <t>Prod</t>
  </si>
  <si>
    <t>Environment</t>
  </si>
  <si>
    <t>Dev</t>
  </si>
  <si>
    <t>Region</t>
  </si>
  <si>
    <t>ap-southeast-1</t>
  </si>
  <si>
    <t>Monthly Cost</t>
  </si>
  <si>
    <t>NAT Bandwidth</t>
  </si>
  <si>
    <t>VPC Endpoint- Bandwidth</t>
  </si>
  <si>
    <t>No.</t>
  </si>
  <si>
    <t>Name</t>
  </si>
  <si>
    <t>Component</t>
  </si>
  <si>
    <t>Unit</t>
  </si>
  <si>
    <t>Number of Units</t>
  </si>
  <si>
    <t>Cost (Per Month)</t>
  </si>
  <si>
    <t>VPC</t>
  </si>
  <si>
    <t>NAT Gateway</t>
  </si>
  <si>
    <t>NAT-Instance</t>
  </si>
  <si>
    <t>NAT-Bandwidth</t>
  </si>
  <si>
    <t>Elastic IP</t>
  </si>
  <si>
    <t>ElasticIp</t>
  </si>
  <si>
    <t>EC2 m7g.large</t>
  </si>
  <si>
    <t>m7g.large</t>
  </si>
  <si>
    <t>VPC Endpoint – ENI</t>
  </si>
  <si>
    <t>vpc-endpoint-eni</t>
  </si>
  <si>
    <t>Number of VPC endpoints</t>
  </si>
  <si>
    <t>VPC Endpoint – Bandwidth</t>
  </si>
  <si>
    <t>vpc-endpoint-bandwidth</t>
  </si>
  <si>
    <t>GB</t>
  </si>
  <si>
    <t>IGW</t>
  </si>
  <si>
    <t>Number of IGW</t>
  </si>
  <si>
    <t>WAF</t>
  </si>
  <si>
    <t>Number of Web ACLs</t>
  </si>
  <si>
    <t>ALB</t>
  </si>
  <si>
    <t>Number of ALB</t>
  </si>
  <si>
    <t>ECR</t>
  </si>
  <si>
    <t>Compoment</t>
  </si>
  <si>
    <t>Type</t>
  </si>
  <si>
    <t>Per Hour Cost 
(On Demand)</t>
  </si>
  <si>
    <t>Per Month Cost</t>
  </si>
  <si>
    <t>Per Year  Cost</t>
  </si>
  <si>
    <t>3 Years Cost</t>
  </si>
  <si>
    <t>Number of VPC</t>
  </si>
  <si>
    <t>Subnet</t>
  </si>
  <si>
    <t>Number of Subnet</t>
  </si>
  <si>
    <t>NAT Gateway (Instances)</t>
  </si>
  <si>
    <t>Number of Instances</t>
  </si>
  <si>
    <t>NAT Gateway (Bandwidth)</t>
  </si>
  <si>
    <t>Elastic Ip</t>
  </si>
  <si>
    <t>IP</t>
  </si>
  <si>
    <t>Number of Ips</t>
  </si>
  <si>
    <t>EC2 m7g.medium</t>
  </si>
  <si>
    <t>m7g.medium</t>
  </si>
  <si>
    <t>EC2</t>
  </si>
  <si>
    <t>VPC endpoint</t>
  </si>
  <si>
    <t>Per Hour Cost 
(1 year Saving Plan)</t>
  </si>
  <si>
    <t>Per Hour Cost 
(3 years Saving Plan)</t>
  </si>
  <si>
    <t>Per Month Cost
(On Demand)</t>
  </si>
  <si>
    <t>Per Year  Cost
(Saving Plan)</t>
  </si>
  <si>
    <t>3 Years Cost
(Saving Plan)</t>
  </si>
  <si>
    <t>Price per NAT gateway ($/hour)</t>
  </si>
  <si>
    <t>Price per GB data processed ($)</t>
  </si>
  <si>
    <t>Hour</t>
  </si>
  <si>
    <t>Month</t>
  </si>
  <si>
    <t>Year</t>
  </si>
  <si>
    <t>3-Years</t>
  </si>
  <si>
    <t>Code</t>
  </si>
  <si>
    <t>Opt-in status</t>
  </si>
  <si>
    <t>us-east-1</t>
  </si>
  <si>
    <t>US East (N. Virginia)</t>
  </si>
  <si>
    <t>Not required</t>
  </si>
  <si>
    <t>us-east-2</t>
  </si>
  <si>
    <t>US East (Ohio)</t>
  </si>
  <si>
    <t>us-west-1</t>
  </si>
  <si>
    <t>US West (N. California)</t>
  </si>
  <si>
    <t>us-west-2</t>
  </si>
  <si>
    <t>US West (Oregon)</t>
  </si>
  <si>
    <t>af-south-1</t>
  </si>
  <si>
    <t>Africa (Cape Town)</t>
  </si>
  <si>
    <t>Required</t>
  </si>
  <si>
    <t>ap-east-1</t>
  </si>
  <si>
    <t>Asia Pacific (Hong Kong)</t>
  </si>
  <si>
    <t>ap-south-2</t>
  </si>
  <si>
    <t>Asia Pacific (Hyderabad)</t>
  </si>
  <si>
    <t>ap-southeast-3</t>
  </si>
  <si>
    <t>Asia Pacific (Jakarta)</t>
  </si>
  <si>
    <t>ap-southeast-5</t>
  </si>
  <si>
    <t>Asia Pacific (Malaysia)</t>
  </si>
  <si>
    <t>ap-southeast-4</t>
  </si>
  <si>
    <t>Asia Pacific (Melbourne)</t>
  </si>
  <si>
    <t>ap-south-1</t>
  </si>
  <si>
    <t>Asia Pacific (Mumbai)</t>
  </si>
  <si>
    <t>ap-northeast-3</t>
  </si>
  <si>
    <t>Asia Pacific (Osaka)</t>
  </si>
  <si>
    <t>ap-northeast-2</t>
  </si>
  <si>
    <t>Asia Pacific (Seoul)</t>
  </si>
  <si>
    <t>Asia Pacific (Singapore)</t>
  </si>
  <si>
    <t>ap-southeast-2</t>
  </si>
  <si>
    <t>Asia Pacific (Sydney)</t>
  </si>
  <si>
    <t>ap-northeast-1</t>
  </si>
  <si>
    <t>Asia Pacific (Tokyo)</t>
  </si>
  <si>
    <t>ca-central-1</t>
  </si>
  <si>
    <t>Canada (Central)</t>
  </si>
  <si>
    <t>ca-west-1</t>
  </si>
  <si>
    <t>Canada West (Calgary)</t>
  </si>
  <si>
    <t>cn-north-1</t>
  </si>
  <si>
    <t>China (Beijing)</t>
  </si>
  <si>
    <t>cn-northwest-1</t>
  </si>
  <si>
    <t>China (Ningxia)</t>
  </si>
  <si>
    <t>eu-central-1</t>
  </si>
  <si>
    <t>Europe (Frankfurt)</t>
  </si>
  <si>
    <t>eu-west-1</t>
  </si>
  <si>
    <t>Europe (Ireland)</t>
  </si>
  <si>
    <t>eu-west-2</t>
  </si>
  <si>
    <t>Europe (London)</t>
  </si>
  <si>
    <t>eu-south-1</t>
  </si>
  <si>
    <t>Europe (Milan)</t>
  </si>
  <si>
    <t>eu-west-3</t>
  </si>
  <si>
    <t>Europe (Paris)</t>
  </si>
  <si>
    <t>eu-south-2</t>
  </si>
  <si>
    <t>Europe (Spain)</t>
  </si>
  <si>
    <t>eu-north-1</t>
  </si>
  <si>
    <t>Europe (Stockholm)</t>
  </si>
  <si>
    <t>eu-central-2</t>
  </si>
  <si>
    <t>Europe (Zurich)</t>
  </si>
  <si>
    <t>il-central-1</t>
  </si>
  <si>
    <t>Israel (Tel Aviv)</t>
  </si>
  <si>
    <t>me-south-1</t>
  </si>
  <si>
    <t>Middle East (Bahrain)</t>
  </si>
  <si>
    <t>me-central-1</t>
  </si>
  <si>
    <t>Middle East (UAE)</t>
  </si>
  <si>
    <t>sa-east-1</t>
  </si>
  <si>
    <t>South America (São Paulo)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</si>
</sst>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16191F"/>
      <name val="Arial"/>
      <family val="2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16191F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0" fillId="0" borderId="0" applyBorder="0" applyProtection="0"/>
    <xf numFmtId="0" fontId="20" fillId="0" borderId="0" applyBorder="0" applyProtection="0"/>
    <xf numFmtId="0" fontId="3" fillId="0" borderId="0" applyBorder="0" applyProtection="0"/>
  </cellStyleXfs>
  <cellXfs count="14">
    <xf numFmtId="0" fontId="0" fillId="0" borderId="0" xfId="0"/>
    <xf numFmtId="0" fontId="13" fillId="9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  <xf numFmtId="0" fontId="16" fillId="0" borderId="0" xfId="0" applyFont="1"/>
    <xf numFmtId="0" fontId="13" fillId="10" borderId="0" xfId="0" applyFont="1" applyFill="1"/>
    <xf numFmtId="0" fontId="13" fillId="11" borderId="0" xfId="0" applyFont="1" applyFill="1"/>
    <xf numFmtId="0" fontId="13" fillId="9" borderId="0" xfId="0" applyFont="1" applyFill="1" applyAlignment="1">
      <alignment wrapText="1"/>
    </xf>
    <xf numFmtId="0" fontId="0" fillId="0" borderId="0" xfId="0" applyFont="1"/>
    <xf numFmtId="0" fontId="19" fillId="0" borderId="0" xfId="0" applyFont="1"/>
    <xf numFmtId="0" fontId="13" fillId="12" borderId="0" xfId="0" applyFont="1" applyFill="1"/>
    <xf numFmtId="0" fontId="13" fillId="0" borderId="0" xfId="0" applyFont="1" applyBorder="1" applyAlignment="1">
      <alignment horizontal="left"/>
    </xf>
  </cellXfs>
  <cellStyles count="18">
    <cellStyle name="Accent 1 17" xfId="1" xr:uid="{00000000-0005-0000-0000-000006000000}"/>
    <cellStyle name="Accent 16" xfId="2" xr:uid="{00000000-0005-0000-0000-000007000000}"/>
    <cellStyle name="Accent 2 18" xfId="3" xr:uid="{00000000-0005-0000-0000-000008000000}"/>
    <cellStyle name="Accent 3 19" xfId="4" xr:uid="{00000000-0005-0000-0000-000009000000}"/>
    <cellStyle name="Bad 13" xfId="5" xr:uid="{00000000-0005-0000-0000-00000A000000}"/>
    <cellStyle name="Error 15" xfId="6" xr:uid="{00000000-0005-0000-0000-00000B000000}"/>
    <cellStyle name="Footnote 8" xfId="7" xr:uid="{00000000-0005-0000-0000-00000C000000}"/>
    <cellStyle name="Good 11" xfId="8" xr:uid="{00000000-0005-0000-0000-00000D000000}"/>
    <cellStyle name="Heading 1 4" xfId="9" xr:uid="{00000000-0005-0000-0000-00000E000000}"/>
    <cellStyle name="Heading 2 5" xfId="10" xr:uid="{00000000-0005-0000-0000-00000F000000}"/>
    <cellStyle name="Heading 3" xfId="11" xr:uid="{00000000-0005-0000-0000-000010000000}"/>
    <cellStyle name="Hyperlink 9" xfId="12" xr:uid="{00000000-0005-0000-0000-000011000000}"/>
    <cellStyle name="Neutral 12" xfId="13" xr:uid="{00000000-0005-0000-0000-000012000000}"/>
    <cellStyle name="Normal" xfId="0" builtinId="0"/>
    <cellStyle name="Note 7" xfId="14" xr:uid="{00000000-0005-0000-0000-000013000000}"/>
    <cellStyle name="Status 10" xfId="15" xr:uid="{00000000-0005-0000-0000-000014000000}"/>
    <cellStyle name="Text 6" xfId="16" xr:uid="{00000000-0005-0000-0000-000015000000}"/>
    <cellStyle name="Warning 14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16191F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2C4"/>
  </sheetPr>
  <dimension ref="A1:C3"/>
  <sheetViews>
    <sheetView zoomScaleNormal="100" workbookViewId="0">
      <selection activeCell="C10" sqref="C10"/>
    </sheetView>
  </sheetViews>
  <sheetFormatPr defaultRowHeight="13.9"/>
  <cols>
    <col min="1" max="1" width="14.140625" customWidth="1"/>
    <col min="2" max="2" width="21.42578125" customWidth="1"/>
    <col min="3" max="3" width="21.28515625" customWidth="1"/>
    <col min="4" max="1025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f>SUM(Dev.Compoments!H7:H78)</f>
        <v>4147.2363287671233</v>
      </c>
      <c r="C2">
        <f>SUM(Dev.Compoments!G7:G78)</f>
        <v>413.71202739726033</v>
      </c>
    </row>
    <row r="3" spans="1:3">
      <c r="A3" s="2" t="s">
        <v>4</v>
      </c>
      <c r="B3">
        <f>SUM(Prod.Compoments!G5:G78)</f>
        <v>4261.269928767123</v>
      </c>
      <c r="C3">
        <f>SUM(Prod.Compoments!H5:H78)</f>
        <v>10891.649786301368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zoomScaleNormal="100" workbookViewId="0">
      <selection activeCell="D4" sqref="D4"/>
    </sheetView>
  </sheetViews>
  <sheetFormatPr defaultRowHeight="13.9"/>
  <cols>
    <col min="1" max="1" width="3.7109375" customWidth="1"/>
    <col min="2" max="2" width="16.85546875" customWidth="1"/>
    <col min="3" max="3" width="15" customWidth="1"/>
    <col min="4" max="4" width="21.85546875" customWidth="1"/>
    <col min="5" max="5" width="18.85546875" customWidth="1"/>
    <col min="6" max="7" width="27.42578125" customWidth="1"/>
    <col min="8" max="8" width="17.42578125" customWidth="1"/>
    <col min="9" max="9" width="15.7109375" customWidth="1"/>
    <col min="10" max="1025" width="8.7109375" customWidth="1"/>
  </cols>
  <sheetData>
    <row r="1" spans="1:9">
      <c r="A1" s="13" t="s">
        <v>5</v>
      </c>
      <c r="B1" s="13"/>
      <c r="C1" s="3" t="s">
        <v>6</v>
      </c>
      <c r="D1" s="4"/>
    </row>
    <row r="2" spans="1:9">
      <c r="A2" s="5" t="s">
        <v>7</v>
      </c>
      <c r="B2" s="5"/>
      <c r="C2" s="6" t="s">
        <v>8</v>
      </c>
      <c r="D2" s="3" t="str">
        <f>INDEX(Regions!B:B, MATCH(C2, Regions!A:A, 0))</f>
        <v>Asia Pacific (Singapore)</v>
      </c>
    </row>
    <row r="3" spans="1:9">
      <c r="A3" s="5" t="s">
        <v>9</v>
      </c>
      <c r="B3" s="5"/>
      <c r="C3" s="6">
        <f>SUM(G8:G87)</f>
        <v>413.71202739726033</v>
      </c>
      <c r="D3" s="3"/>
    </row>
    <row r="4" spans="1:9">
      <c r="A4" s="5" t="s">
        <v>10</v>
      </c>
      <c r="B4" s="5"/>
      <c r="C4" s="6">
        <v>3</v>
      </c>
      <c r="D4">
        <f>C4/Time.Units!$B$2</f>
        <v>4.10958904109589E-3</v>
      </c>
    </row>
    <row r="5" spans="1:9">
      <c r="A5" s="2" t="s">
        <v>11</v>
      </c>
      <c r="C5">
        <v>2</v>
      </c>
      <c r="D5">
        <f>C5/Time.Units!B2</f>
        <v>2.7397260273972603E-3</v>
      </c>
    </row>
    <row r="6" spans="1:9">
      <c r="A6" s="2"/>
    </row>
    <row r="7" spans="1:9">
      <c r="A7" s="7" t="s">
        <v>12</v>
      </c>
      <c r="B7" s="7" t="s">
        <v>13</v>
      </c>
      <c r="C7" s="7" t="s">
        <v>14</v>
      </c>
      <c r="D7" s="7" t="s">
        <v>15</v>
      </c>
      <c r="E7" s="7" t="s">
        <v>16</v>
      </c>
      <c r="F7" s="7" t="s">
        <v>7</v>
      </c>
      <c r="G7" s="7" t="s">
        <v>17</v>
      </c>
      <c r="H7" s="7" t="s">
        <v>1</v>
      </c>
      <c r="I7" s="7" t="s">
        <v>2</v>
      </c>
    </row>
    <row r="8" spans="1:9">
      <c r="A8">
        <v>1</v>
      </c>
      <c r="B8" t="s">
        <v>18</v>
      </c>
      <c r="C8" t="s">
        <v>18</v>
      </c>
      <c r="D8" t="str">
        <f t="array" ref="D8">INDEX(Pricing!D:D, MATCH(1,(Pricing!B:B=C8)*(Pricing!E:E=F8), 0))</f>
        <v>Number of VPC</v>
      </c>
      <c r="E8">
        <v>1</v>
      </c>
      <c r="F8" t="str">
        <f>$C$2</f>
        <v>ap-southeast-1</v>
      </c>
      <c r="G8">
        <f t="array" ref="G8">INDEX(Pricing!G:G, MATCH(1,(Pricing!B:B=C8)*(Pricing!E:E=F8), 0))*E8</f>
        <v>0</v>
      </c>
      <c r="H8">
        <f t="array" ref="H8">INDEX(Pricing!H:H, MATCH(1,(Pricing!B:B=C8)*(Pricing!E:E=F8), 0))*E8</f>
        <v>0</v>
      </c>
      <c r="I8">
        <f t="array" ref="I8">INDEX(Pricing!I:I, MATCH(1,(Pricing!B:B=C8)*(Pricing!E:E=F8), 0))*E8</f>
        <v>0</v>
      </c>
    </row>
    <row r="9" spans="1:9">
      <c r="A9">
        <v>2</v>
      </c>
      <c r="B9" t="s">
        <v>19</v>
      </c>
      <c r="C9" t="s">
        <v>20</v>
      </c>
      <c r="D9" t="str">
        <f t="array" ref="D9">INDEX(Pricing!D:D, MATCH(1,(Pricing!B:B=C9)*(Pricing!E:E=F9), 0))</f>
        <v>Number of Instances</v>
      </c>
      <c r="E9">
        <v>3</v>
      </c>
      <c r="F9" t="str">
        <f>$C$2</f>
        <v>ap-southeast-1</v>
      </c>
      <c r="G9">
        <f t="array" ref="G9">INDEX(Pricing!G:G, MATCH(1,(Pricing!B:B=C9)*(Pricing!E:E=F9), 0))*E9</f>
        <v>129.21</v>
      </c>
      <c r="H9">
        <f t="array" ref="H9">INDEX(Pricing!H:H, MATCH(1,(Pricing!B:B=C9)*(Pricing!E:E=F9), 0))*E9</f>
        <v>1550.5199999999998</v>
      </c>
      <c r="I9">
        <f t="array" ref="I9">INDEX(Pricing!I:I, MATCH(1,(Pricing!B:B=C9)*(Pricing!E:E=F9), 0))*E9</f>
        <v>4651.5599999999995</v>
      </c>
    </row>
    <row r="10" spans="1:9">
      <c r="A10">
        <v>3</v>
      </c>
      <c r="B10" t="s">
        <v>10</v>
      </c>
      <c r="C10" t="s">
        <v>21</v>
      </c>
      <c r="D10" t="str">
        <f t="array" ref="D10">INDEX(Pricing!D:D, MATCH(1,(Pricing!B:B=C10)*(Pricing!E:E=F10), 0))</f>
        <v>GB</v>
      </c>
      <c r="E10">
        <f>D4</f>
        <v>4.10958904109589E-3</v>
      </c>
      <c r="F10" t="str">
        <f>$C$2</f>
        <v>ap-southeast-1</v>
      </c>
      <c r="G10">
        <f t="array" ref="G10">INDEX(Pricing!G:G, MATCH(1,(Pricing!B:B=C10)*(Pricing!E:E=F10), 0))*E10</f>
        <v>0.17699999999999999</v>
      </c>
      <c r="H10">
        <f t="array" ref="H10">INDEX(Pricing!H:H, MATCH(1,(Pricing!B:B=C10)*(Pricing!E:E=F10), 0))*E10</f>
        <v>2.1239999999999997</v>
      </c>
      <c r="I10">
        <f t="array" ref="I10">INDEX(Pricing!I:I, MATCH(1,(Pricing!B:B=C10)*(Pricing!E:E=F10), 0))*E10</f>
        <v>6.371999999999999</v>
      </c>
    </row>
    <row r="11" spans="1:9">
      <c r="A11">
        <v>4</v>
      </c>
      <c r="B11" t="s">
        <v>22</v>
      </c>
      <c r="C11" t="s">
        <v>23</v>
      </c>
      <c r="D11" t="str">
        <f t="array" ref="D11">INDEX(Pricing!D:D, MATCH(1,(Pricing!B:B=C11)*(Pricing!E:E=F11), 0))</f>
        <v>Number of Ips</v>
      </c>
      <c r="E11">
        <v>3</v>
      </c>
      <c r="F11" t="str">
        <f>$C$2</f>
        <v>ap-southeast-1</v>
      </c>
      <c r="G11">
        <f t="array" ref="G11">INDEX(Pricing!G:G, MATCH(1,(Pricing!B:B=C11)*(Pricing!E:E=F11), 0))*E11</f>
        <v>10.95</v>
      </c>
      <c r="H11">
        <f t="array" ref="H11">INDEX(Pricing!H:H, MATCH(1,(Pricing!B:B=C11)*(Pricing!E:E=F11), 0))*E11</f>
        <v>131.4</v>
      </c>
      <c r="I11">
        <f t="array" ref="I11">INDEX(Pricing!I:I, MATCH(1,(Pricing!B:B=C11)*(Pricing!E:E=F11), 0))*E11</f>
        <v>394.20000000000005</v>
      </c>
    </row>
    <row r="12" spans="1:9">
      <c r="A12">
        <v>5</v>
      </c>
      <c r="B12" t="s">
        <v>24</v>
      </c>
      <c r="C12" t="s">
        <v>25</v>
      </c>
      <c r="D12" t="str">
        <f t="array" ref="D12">INDEX(Pricing!D:D, MATCH(1,(Pricing!B:B=C12)*(Pricing!E:E=F12), 0))</f>
        <v>Number of Instances</v>
      </c>
      <c r="E12">
        <v>3</v>
      </c>
      <c r="F12" t="str">
        <f>$C$2</f>
        <v>ap-southeast-1</v>
      </c>
      <c r="G12">
        <f t="array" ref="G12">INDEX(Pricing!G:G, MATCH(1,(Pricing!B:B=C12)*(Pricing!E:E=F12), 0))*E12</f>
        <v>223.38</v>
      </c>
      <c r="H12">
        <f t="array" ref="H12">INDEX(Pricing!H:H, MATCH(1,(Pricing!B:B=C12)*(Pricing!E:E=F12), 0))*E12</f>
        <v>1863.2520000000002</v>
      </c>
      <c r="I12">
        <f t="array" ref="I12">INDEX(Pricing!I:I, MATCH(1,(Pricing!B:B=C12)*(Pricing!E:E=F12), 0))*E12</f>
        <v>3697.5959999999995</v>
      </c>
    </row>
    <row r="13" spans="1:9">
      <c r="A13">
        <v>6</v>
      </c>
      <c r="B13" t="s">
        <v>26</v>
      </c>
      <c r="C13" t="s">
        <v>27</v>
      </c>
      <c r="D13" t="s">
        <v>28</v>
      </c>
      <c r="E13">
        <v>3</v>
      </c>
      <c r="F13" t="str">
        <f>$C$2</f>
        <v>ap-southeast-1</v>
      </c>
      <c r="G13">
        <f t="array" ref="G13">INDEX(Pricing!G:G, MATCH(1,(Pricing!B:B=C13)*(Pricing!E:E=F13), 0))*E13</f>
        <v>28.47</v>
      </c>
      <c r="H13">
        <f t="array" ref="H13">INDEX(Pricing!H:H, MATCH(1,(Pricing!B:B=C13)*(Pricing!E:E=F13), 0))*E13</f>
        <v>341.64</v>
      </c>
      <c r="I13">
        <f t="array" ref="I13">INDEX(Pricing!I:I, MATCH(1,(Pricing!B:B=C13)*(Pricing!E:E=F13), 0))*E13</f>
        <v>1024.92</v>
      </c>
    </row>
    <row r="14" spans="1:9">
      <c r="A14">
        <v>7</v>
      </c>
      <c r="B14" t="s">
        <v>29</v>
      </c>
      <c r="C14" t="s">
        <v>30</v>
      </c>
      <c r="D14" t="s">
        <v>31</v>
      </c>
      <c r="E14">
        <f>D5</f>
        <v>2.7397260273972603E-3</v>
      </c>
      <c r="F14" t="str">
        <f>$C$2</f>
        <v>ap-southeast-1</v>
      </c>
      <c r="G14" cm="1">
        <f t="array" ref="G14">INDEX(Pricing!G:G, MATCH(1,(Pricing!B:B=C14)*(Pricing!E:E=F14), 0))*E14</f>
        <v>2.7397260273972603E-5</v>
      </c>
      <c r="H14">
        <f t="array" ref="H14">INDEX(Pricing!H:H, MATCH(1,(Pricing!B:B=C14)*(Pricing!E:E=F14), 0))*E14</f>
        <v>3.2876712328767124E-4</v>
      </c>
      <c r="I14">
        <f t="array" ref="I14">INDEX(Pricing!I:I, MATCH(1,(Pricing!B:B=C14)*(Pricing!E:E=F14), 0))*E14</f>
        <v>9.8630136986301367E-4</v>
      </c>
    </row>
    <row r="15" spans="1:9">
      <c r="A15">
        <v>8</v>
      </c>
      <c r="B15" t="s">
        <v>32</v>
      </c>
      <c r="C15" t="s">
        <v>32</v>
      </c>
      <c r="D15" t="s">
        <v>33</v>
      </c>
      <c r="E15">
        <v>1</v>
      </c>
      <c r="F15" t="str">
        <f>$C$2</f>
        <v>ap-southeast-1</v>
      </c>
      <c r="G15">
        <f t="array" ref="G15">INDEX(Pricing!G:G, MATCH(1,(Pricing!B:B=C15)*(Pricing!E:E=F15), 0))*E15</f>
        <v>0</v>
      </c>
      <c r="H15">
        <f t="array" ref="H15">INDEX(Pricing!H:H, MATCH(1,(Pricing!B:B=C15)*(Pricing!E:E=F15), 0))*E15</f>
        <v>0</v>
      </c>
      <c r="I15">
        <f t="array" ref="I15">INDEX(Pricing!I:I, MATCH(1,(Pricing!B:B=C15)*(Pricing!E:E=F15), 0))*E15</f>
        <v>0</v>
      </c>
    </row>
    <row r="16" spans="1:9">
      <c r="A16">
        <v>9</v>
      </c>
      <c r="B16" t="s">
        <v>34</v>
      </c>
      <c r="C16" t="s">
        <v>34</v>
      </c>
      <c r="D16" t="s">
        <v>35</v>
      </c>
      <c r="E16">
        <v>1</v>
      </c>
      <c r="F16" t="str">
        <f>$C$2</f>
        <v>ap-southeast-1</v>
      </c>
      <c r="G16">
        <f t="array" ref="G16">INDEX(Pricing!G:G, MATCH(1,(Pricing!B:B=C16)*(Pricing!E:E=F16), 0))*E16</f>
        <v>5</v>
      </c>
      <c r="H16">
        <f t="array" ref="H16">INDEX(Pricing!H:H, MATCH(1,(Pricing!B:B=C16)*(Pricing!E:E=F16), 0))*E16</f>
        <v>60</v>
      </c>
      <c r="I16">
        <f t="array" ref="I16">INDEX(Pricing!I:I, MATCH(1,(Pricing!B:B=C16)*(Pricing!E:E=F16), 0))*E16</f>
        <v>180</v>
      </c>
    </row>
    <row r="17" spans="1:9">
      <c r="A17">
        <v>10</v>
      </c>
      <c r="B17" t="s">
        <v>36</v>
      </c>
      <c r="C17" t="s">
        <v>36</v>
      </c>
      <c r="D17" t="s">
        <v>37</v>
      </c>
      <c r="E17">
        <v>1</v>
      </c>
      <c r="F17" t="str">
        <f>$C$2</f>
        <v>ap-southeast-1</v>
      </c>
      <c r="G17">
        <f t="array" ref="G17">INDEX(Pricing!G:G, MATCH(1,(Pricing!B:B=C17)*(Pricing!E:E=F17), 0))*E17</f>
        <v>16.425000000000001</v>
      </c>
      <c r="H17">
        <f t="array" ref="H17">INDEX(Pricing!H:H, MATCH(1,(Pricing!B:B=C17)*(Pricing!E:E=F17), 0))*E17</f>
        <v>197.1</v>
      </c>
      <c r="I17">
        <f t="array" ref="I17">INDEX(Pricing!I:I, MATCH(1,(Pricing!B:B=C17)*(Pricing!E:E=F17), 0))*E17</f>
        <v>591.29999999999995</v>
      </c>
    </row>
    <row r="18" spans="1:9">
      <c r="A18">
        <v>11</v>
      </c>
      <c r="B18" t="s">
        <v>38</v>
      </c>
      <c r="C18" t="s">
        <v>38</v>
      </c>
      <c r="D18" t="s">
        <v>31</v>
      </c>
      <c r="E18">
        <v>1</v>
      </c>
      <c r="F18" t="str">
        <f>$C$2</f>
        <v>ap-southeast-1</v>
      </c>
      <c r="G18">
        <f t="array" ref="G18">INDEX(Pricing!G:G, MATCH(1,(Pricing!B:B=C18)*(Pricing!E:E=F18), 0))*E18</f>
        <v>0.1</v>
      </c>
      <c r="H18">
        <f t="array" ref="H18">INDEX(Pricing!H:H, MATCH(1,(Pricing!B:B=C18)*(Pricing!E:E=F18), 0))*E18</f>
        <v>1.2000000000000002</v>
      </c>
      <c r="I18">
        <f t="array" ref="I18">INDEX(Pricing!I:I, MATCH(1,(Pricing!B:B=C18)*(Pricing!E:E=F18), 0))*E18</f>
        <v>3.6000000000000005</v>
      </c>
    </row>
  </sheetData>
  <mergeCells count="1">
    <mergeCell ref="A1:B1"/>
  </mergeCells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100-000000000000}">
          <x14:formula1>
            <xm:f>Regions!$A$2:$A$33</xm:f>
          </x14:formula1>
          <x14:formula2>
            <xm:f>0</xm:f>
          </x14:formula2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zoomScaleNormal="100" workbookViewId="0">
      <selection activeCell="E32" sqref="E32"/>
    </sheetView>
  </sheetViews>
  <sheetFormatPr defaultRowHeight="13.9"/>
  <cols>
    <col min="1" max="1" width="3.7109375" customWidth="1"/>
    <col min="2" max="2" width="29.7109375" customWidth="1"/>
    <col min="3" max="3" width="15" customWidth="1"/>
    <col min="4" max="4" width="21.85546875" customWidth="1"/>
    <col min="5" max="5" width="18.85546875" customWidth="1"/>
    <col min="6" max="6" width="27.42578125" customWidth="1"/>
    <col min="7" max="7" width="17.42578125" customWidth="1"/>
    <col min="8" max="8" width="15.7109375" customWidth="1"/>
    <col min="9" max="1025" width="8.7109375" customWidth="1"/>
  </cols>
  <sheetData>
    <row r="1" spans="1:8">
      <c r="A1" s="13" t="s">
        <v>5</v>
      </c>
      <c r="B1" s="13"/>
      <c r="C1" s="4" t="s">
        <v>4</v>
      </c>
      <c r="D1" s="4"/>
    </row>
    <row r="2" spans="1:8">
      <c r="A2" s="5" t="s">
        <v>7</v>
      </c>
      <c r="B2" s="5"/>
      <c r="C2" s="6" t="s">
        <v>8</v>
      </c>
      <c r="D2" s="4" t="str">
        <f>INDEX(Regions!B:B, MATCH(C2, Regions!A:A, 0))</f>
        <v>Asia Pacific (Singapore)</v>
      </c>
    </row>
    <row r="4" spans="1:8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7</v>
      </c>
      <c r="G4" s="8" t="s">
        <v>1</v>
      </c>
      <c r="H4" s="8" t="s">
        <v>2</v>
      </c>
    </row>
    <row r="5" spans="1:8">
      <c r="A5">
        <v>1</v>
      </c>
      <c r="B5" t="s">
        <v>18</v>
      </c>
      <c r="C5" t="s">
        <v>18</v>
      </c>
      <c r="D5" t="str">
        <f t="array" ref="D5">INDEX(Pricing!D:D, MATCH(1,(Pricing!B:B=C5)*(Pricing!E:E=F5), 0))</f>
        <v>Number of VPC</v>
      </c>
      <c r="E5">
        <v>1</v>
      </c>
      <c r="F5" t="str">
        <f>$C$2</f>
        <v>ap-southeast-1</v>
      </c>
      <c r="G5">
        <f t="array" ref="G5">INDEX(Pricing!H:H, MATCH(1,(Pricing!B:B=C5)*(Pricing!E:E=F5), 0))*E5</f>
        <v>0</v>
      </c>
      <c r="H5">
        <f t="array" ref="H5">INDEX(Pricing!I:I, MATCH(1,(Pricing!B:B=C5)*(Pricing!E:E=F5), 0))*E5</f>
        <v>0</v>
      </c>
    </row>
    <row r="6" spans="1:8">
      <c r="A6">
        <v>2</v>
      </c>
      <c r="B6" t="s">
        <v>19</v>
      </c>
      <c r="C6" t="s">
        <v>20</v>
      </c>
      <c r="D6" t="str">
        <f t="array" ref="D6">INDEX(Pricing!D:D, MATCH(1,(Pricing!B:B=C6)*(Pricing!E:E=F6), 0))</f>
        <v>Number of Instances</v>
      </c>
      <c r="E6">
        <v>3</v>
      </c>
      <c r="F6" t="str">
        <f>$C$2</f>
        <v>ap-southeast-1</v>
      </c>
      <c r="G6">
        <f t="array" ref="G6">INDEX(Pricing!H:H, MATCH(1,(Pricing!B:B=C6)*(Pricing!E:E=F6), 0))*E6</f>
        <v>1550.5199999999998</v>
      </c>
      <c r="H6">
        <f t="array" ref="H6">INDEX(Pricing!I:I, MATCH(1,(Pricing!B:B=C6)*(Pricing!E:E=F6), 0))*E6</f>
        <v>4651.5599999999995</v>
      </c>
    </row>
    <row r="7" spans="1:8">
      <c r="A7">
        <v>3</v>
      </c>
      <c r="B7" t="s">
        <v>10</v>
      </c>
      <c r="C7" t="s">
        <v>21</v>
      </c>
      <c r="D7" t="str">
        <f t="array" ref="D7">INDEX(Pricing!D:D, MATCH(1,(Pricing!B:B=C7)*(Pricing!E:E=F7), 0))</f>
        <v>GB</v>
      </c>
      <c r="E7">
        <v>0.14000000000000001</v>
      </c>
      <c r="F7" t="str">
        <f>$C$2</f>
        <v>ap-southeast-1</v>
      </c>
      <c r="G7">
        <f t="array" ref="G7">INDEX(Pricing!H:H, MATCH(1,(Pricing!B:B=C7)*(Pricing!E:E=F7), 0))*E7</f>
        <v>72.357599999999991</v>
      </c>
      <c r="H7">
        <f t="array" ref="H7">INDEX(Pricing!I:I, MATCH(1,(Pricing!B:B=C7)*(Pricing!E:E=F7), 0))*E7</f>
        <v>217.07280000000003</v>
      </c>
    </row>
    <row r="8" spans="1:8">
      <c r="A8">
        <v>4</v>
      </c>
      <c r="B8" t="s">
        <v>22</v>
      </c>
      <c r="C8" t="s">
        <v>23</v>
      </c>
      <c r="D8" t="str">
        <f t="array" ref="D8">INDEX(Pricing!D:D, MATCH(1,(Pricing!B:B=C8)*(Pricing!E:E=F8), 0))</f>
        <v>Number of Ips</v>
      </c>
      <c r="E8">
        <v>4</v>
      </c>
      <c r="F8" t="str">
        <f>$C$2</f>
        <v>ap-southeast-1</v>
      </c>
      <c r="G8">
        <f t="array" ref="G8">INDEX(Pricing!H:H, MATCH(1,(Pricing!B:B=C8)*(Pricing!E:E=F8), 0))*E8</f>
        <v>175.20000000000002</v>
      </c>
      <c r="H8">
        <f t="array" ref="H8">INDEX(Pricing!I:I, MATCH(1,(Pricing!B:B=C8)*(Pricing!E:E=F8), 0))*E8</f>
        <v>525.6</v>
      </c>
    </row>
    <row r="9" spans="1:8">
      <c r="A9">
        <v>5</v>
      </c>
      <c r="B9" t="s">
        <v>24</v>
      </c>
      <c r="C9" t="s">
        <v>25</v>
      </c>
      <c r="D9" t="str">
        <f t="array" ref="D9">INDEX(Pricing!D:D, MATCH(1,(Pricing!B:B=C9)*(Pricing!E:E=F9), 0))</f>
        <v>Number of Instances</v>
      </c>
      <c r="E9">
        <v>3</v>
      </c>
      <c r="F9" t="str">
        <f>$C$2</f>
        <v>ap-southeast-1</v>
      </c>
      <c r="G9">
        <f t="array" ref="G9">INDEX(Pricing!H:H, MATCH(1,(Pricing!B:B=C9)*(Pricing!E:E=F9), 0))*E9</f>
        <v>1863.2520000000002</v>
      </c>
      <c r="H9">
        <f t="array" ref="H9">INDEX(Pricing!I:I, MATCH(1,(Pricing!B:B=C9)*(Pricing!E:E=F9), 0))*E9</f>
        <v>3697.5959999999995</v>
      </c>
    </row>
    <row r="10" spans="1:8">
      <c r="A10">
        <v>6</v>
      </c>
      <c r="B10" t="s">
        <v>26</v>
      </c>
      <c r="C10" t="s">
        <v>27</v>
      </c>
      <c r="D10" t="s">
        <v>28</v>
      </c>
      <c r="E10">
        <v>3</v>
      </c>
      <c r="F10" t="str">
        <f>$C$2</f>
        <v>ap-southeast-1</v>
      </c>
      <c r="G10">
        <f t="array" ref="G10">INDEX(Pricing!H:H, MATCH(1,(Pricing!B:B=C10)*(Pricing!E:E=F10), 0))*E10</f>
        <v>341.64</v>
      </c>
      <c r="H10">
        <f t="array" ref="H10">INDEX(Pricing!I:I, MATCH(1,(Pricing!B:B=C10)*(Pricing!E:E=F10), 0))*E10</f>
        <v>1024.92</v>
      </c>
    </row>
    <row r="11" spans="1:8">
      <c r="A11">
        <v>7</v>
      </c>
      <c r="B11" t="s">
        <v>29</v>
      </c>
      <c r="C11" t="s">
        <v>30</v>
      </c>
      <c r="D11" t="s">
        <v>31</v>
      </c>
      <c r="E11">
        <f>2/Time.Units!B2</f>
        <v>2.7397260273972603E-3</v>
      </c>
      <c r="F11" t="str">
        <f>$C$2</f>
        <v>ap-southeast-1</v>
      </c>
      <c r="G11">
        <f t="array" ref="G11">INDEX(Pricing!H:H, MATCH(1,(Pricing!B:B=C11)*(Pricing!E:E=F11), 0))*E11</f>
        <v>3.2876712328767124E-4</v>
      </c>
      <c r="H11">
        <f t="array" ref="H11">INDEX(Pricing!I:I, MATCH(1,(Pricing!B:B=C11)*(Pricing!E:E=F11), 0))*E11</f>
        <v>9.8630136986301367E-4</v>
      </c>
    </row>
    <row r="12" spans="1:8">
      <c r="A12">
        <v>8</v>
      </c>
      <c r="B12" t="s">
        <v>32</v>
      </c>
      <c r="C12" t="s">
        <v>32</v>
      </c>
      <c r="D12" t="s">
        <v>33</v>
      </c>
      <c r="E12">
        <v>1</v>
      </c>
      <c r="F12" t="str">
        <f>$C$2</f>
        <v>ap-southeast-1</v>
      </c>
      <c r="G12">
        <f t="array" ref="G12">INDEX(Pricing!H:H, MATCH(1,(Pricing!B:B=C12)*(Pricing!E:E=F12), 0))*E12</f>
        <v>0</v>
      </c>
      <c r="H12">
        <f t="array" ref="H12">INDEX(Pricing!I:I, MATCH(1,(Pricing!B:B=C12)*(Pricing!E:E=F12), 0))*E12</f>
        <v>0</v>
      </c>
    </row>
    <row r="13" spans="1:8">
      <c r="A13">
        <v>9</v>
      </c>
      <c r="B13" t="s">
        <v>34</v>
      </c>
      <c r="C13" t="s">
        <v>34</v>
      </c>
      <c r="D13" t="s">
        <v>35</v>
      </c>
      <c r="E13">
        <v>1</v>
      </c>
      <c r="F13" t="str">
        <f>$C$2</f>
        <v>ap-southeast-1</v>
      </c>
      <c r="G13">
        <f t="array" ref="G13">INDEX(Pricing!H:H, MATCH(1,(Pricing!B:B=C13)*(Pricing!E:E=F13), 0))*E13</f>
        <v>60</v>
      </c>
      <c r="H13">
        <f t="array" ref="H13">INDEX(Pricing!I:I, MATCH(1,(Pricing!B:B=C13)*(Pricing!E:E=F13), 0))*E13</f>
        <v>180</v>
      </c>
    </row>
    <row r="14" spans="1:8">
      <c r="A14">
        <v>10</v>
      </c>
      <c r="B14" t="s">
        <v>36</v>
      </c>
      <c r="C14" t="s">
        <v>36</v>
      </c>
      <c r="D14" t="s">
        <v>37</v>
      </c>
      <c r="E14">
        <v>1</v>
      </c>
      <c r="F14" t="str">
        <f>$C$2</f>
        <v>ap-southeast-1</v>
      </c>
      <c r="G14">
        <f t="array" ref="G14">INDEX(Pricing!H:H, MATCH(1,(Pricing!B:B=C14)*(Pricing!E:E=F14), 0))*E14</f>
        <v>197.1</v>
      </c>
      <c r="H14">
        <f t="array" ref="H14">INDEX(Pricing!I:I, MATCH(1,(Pricing!B:B=C14)*(Pricing!E:E=F14), 0))*E14</f>
        <v>591.29999999999995</v>
      </c>
    </row>
    <row r="15" spans="1:8">
      <c r="A15">
        <v>11</v>
      </c>
      <c r="B15" t="s">
        <v>38</v>
      </c>
      <c r="C15" t="s">
        <v>38</v>
      </c>
      <c r="D15" t="s">
        <v>31</v>
      </c>
      <c r="E15">
        <v>1</v>
      </c>
      <c r="F15" t="str">
        <f>$C$2</f>
        <v>ap-southeast-1</v>
      </c>
      <c r="G15">
        <f t="array" ref="G15">INDEX(Pricing!H:H, MATCH(1,(Pricing!B:B=C15)*(Pricing!E:E=F15), 0))*E15</f>
        <v>1.2000000000000002</v>
      </c>
      <c r="H15">
        <f t="array" ref="H15">INDEX(Pricing!I:I, MATCH(1,(Pricing!B:B=C15)*(Pricing!E:E=F15), 0))*E15</f>
        <v>3.6000000000000005</v>
      </c>
    </row>
  </sheetData>
  <mergeCells count="1">
    <mergeCell ref="A1:B1"/>
  </mergeCells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200-000000000000}">
          <x14:formula1>
            <xm:f>Regions!$A$2:$A$33</xm:f>
          </x14:formula1>
          <x14:formula2>
            <xm:f>0</xm:f>
          </x14:formula2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I14"/>
  <sheetViews>
    <sheetView zoomScaleNormal="100" workbookViewId="0">
      <selection activeCell="G10" sqref="G10"/>
    </sheetView>
  </sheetViews>
  <sheetFormatPr defaultRowHeight="13.9"/>
  <cols>
    <col min="1" max="1" width="27.28515625" customWidth="1"/>
    <col min="2" max="3" width="16" customWidth="1"/>
    <col min="4" max="4" width="21.5703125" customWidth="1"/>
    <col min="5" max="5" width="16" customWidth="1"/>
    <col min="6" max="6" width="18.42578125" customWidth="1"/>
    <col min="7" max="7" width="19.85546875" customWidth="1"/>
    <col min="8" max="8" width="18.28515625" customWidth="1"/>
    <col min="9" max="9" width="15.5703125" customWidth="1"/>
    <col min="10" max="1025" width="8.7109375" customWidth="1"/>
  </cols>
  <sheetData>
    <row r="1" spans="1:9" ht="23.85">
      <c r="A1" s="1" t="s">
        <v>13</v>
      </c>
      <c r="B1" s="1" t="s">
        <v>39</v>
      </c>
      <c r="C1" s="1" t="s">
        <v>40</v>
      </c>
      <c r="D1" s="1" t="s">
        <v>15</v>
      </c>
      <c r="E1" s="1" t="s">
        <v>7</v>
      </c>
      <c r="F1" s="9" t="s">
        <v>41</v>
      </c>
      <c r="G1" s="1" t="s">
        <v>42</v>
      </c>
      <c r="H1" s="1" t="s">
        <v>43</v>
      </c>
      <c r="I1" s="1" t="s">
        <v>44</v>
      </c>
    </row>
    <row r="2" spans="1:9">
      <c r="A2" t="s">
        <v>18</v>
      </c>
      <c r="B2" t="s">
        <v>18</v>
      </c>
      <c r="C2" t="s">
        <v>18</v>
      </c>
      <c r="D2" t="s">
        <v>45</v>
      </c>
      <c r="E2" s="10" t="s">
        <v>8</v>
      </c>
      <c r="F2">
        <v>0</v>
      </c>
      <c r="G2">
        <f>Time.Units!B2*Pricing!F2</f>
        <v>0</v>
      </c>
      <c r="H2">
        <f>Time.Units!B3*Pricing!F2</f>
        <v>0</v>
      </c>
      <c r="I2">
        <f>Time.Units!$B$4*Pricing!F2</f>
        <v>0</v>
      </c>
    </row>
    <row r="3" spans="1:9">
      <c r="A3" t="s">
        <v>46</v>
      </c>
      <c r="B3" t="s">
        <v>46</v>
      </c>
      <c r="C3" t="s">
        <v>46</v>
      </c>
      <c r="D3" t="s">
        <v>47</v>
      </c>
      <c r="E3" s="10" t="s">
        <v>8</v>
      </c>
      <c r="F3">
        <v>0</v>
      </c>
      <c r="G3">
        <f>Time.Units!B3*Pricing!F3</f>
        <v>0</v>
      </c>
      <c r="H3">
        <f>Time.Units!B4*Pricing!F3</f>
        <v>0</v>
      </c>
      <c r="I3">
        <f>Time.Units!$B$4*Pricing!F3</f>
        <v>0</v>
      </c>
    </row>
    <row r="4" spans="1:9">
      <c r="A4" t="s">
        <v>48</v>
      </c>
      <c r="B4" t="s">
        <v>20</v>
      </c>
      <c r="C4" t="s">
        <v>19</v>
      </c>
      <c r="D4" t="s">
        <v>49</v>
      </c>
      <c r="E4" s="10" t="s">
        <v>8</v>
      </c>
      <c r="F4">
        <v>5.8999999999999997E-2</v>
      </c>
      <c r="G4">
        <f>Time.Units!$B$2*Pricing!F4</f>
        <v>43.07</v>
      </c>
      <c r="H4">
        <f>Time.Units!B3*Pricing!F4</f>
        <v>516.83999999999992</v>
      </c>
      <c r="I4">
        <f>Time.Units!$B$4*Pricing!F4</f>
        <v>1550.52</v>
      </c>
    </row>
    <row r="5" spans="1:9">
      <c r="A5" t="s">
        <v>50</v>
      </c>
      <c r="B5" t="s">
        <v>21</v>
      </c>
      <c r="C5" t="s">
        <v>19</v>
      </c>
      <c r="D5" t="s">
        <v>31</v>
      </c>
      <c r="E5" s="10" t="s">
        <v>8</v>
      </c>
      <c r="F5">
        <v>5.8999999999999997E-2</v>
      </c>
      <c r="G5">
        <f>Time.Units!$B$2*Pricing!F5</f>
        <v>43.07</v>
      </c>
      <c r="H5">
        <f>Time.Units!B3*Pricing!F5</f>
        <v>516.83999999999992</v>
      </c>
      <c r="I5">
        <f>Time.Units!$B$4*Pricing!F5</f>
        <v>1550.52</v>
      </c>
    </row>
    <row r="6" spans="1:9">
      <c r="A6" t="s">
        <v>51</v>
      </c>
      <c r="B6" t="s">
        <v>23</v>
      </c>
      <c r="C6" t="s">
        <v>52</v>
      </c>
      <c r="D6" t="s">
        <v>53</v>
      </c>
      <c r="E6" s="10" t="s">
        <v>8</v>
      </c>
      <c r="F6">
        <v>5.0000000000000001E-3</v>
      </c>
      <c r="G6">
        <f>Time.Units!$B$2*Pricing!F6</f>
        <v>3.65</v>
      </c>
      <c r="H6">
        <f>Time.Units!B3*Pricing!F6</f>
        <v>43.800000000000004</v>
      </c>
      <c r="I6">
        <f>Time.Units!$B$4*Pricing!F6</f>
        <v>131.4</v>
      </c>
    </row>
    <row r="7" spans="1:9">
      <c r="A7" t="s">
        <v>54</v>
      </c>
      <c r="B7" t="s">
        <v>55</v>
      </c>
      <c r="C7" t="s">
        <v>56</v>
      </c>
      <c r="D7" t="s">
        <v>49</v>
      </c>
      <c r="E7" s="10" t="s">
        <v>8</v>
      </c>
      <c r="F7">
        <f t="array" ref="F7">INDEX('Compute.Pricing'!C:C, MATCH(1,('Compute.Pricing'!B:B=E7)*('Compute.Pricing'!A:A=B7), 0))</f>
        <v>5.0999999999999997E-2</v>
      </c>
      <c r="G7">
        <f>Time.Units!$B$2*Pricing!F7</f>
        <v>37.229999999999997</v>
      </c>
      <c r="H7">
        <f t="array" ref="H7">INDEX('Compute.Pricing'!G:G, MATCH(1,('Compute.Pricing'!B:B=E7)*('Compute.Pricing'!A:A=B7), 0))</f>
        <v>310.10399999999998</v>
      </c>
      <c r="I7">
        <f t="array" ref="I7">INDEX('Compute.Pricing'!H:H, MATCH(1,('Compute.Pricing'!B:B=E7)*('Compute.Pricing'!A:A=B7), 0))</f>
        <v>617.58000000000004</v>
      </c>
    </row>
    <row r="8" spans="1:9">
      <c r="A8" t="s">
        <v>24</v>
      </c>
      <c r="B8" t="s">
        <v>25</v>
      </c>
      <c r="C8" t="s">
        <v>56</v>
      </c>
      <c r="D8" t="s">
        <v>49</v>
      </c>
      <c r="E8" s="10" t="s">
        <v>8</v>
      </c>
      <c r="F8">
        <f t="array" ref="F8">INDEX('Compute.Pricing'!C:C, MATCH(1,('Compute.Pricing'!B:B=E8)*('Compute.Pricing'!A:A=B8), 0))</f>
        <v>0.10199999999999999</v>
      </c>
      <c r="G8">
        <f>Time.Units!$B$2*Pricing!F8</f>
        <v>74.459999999999994</v>
      </c>
      <c r="H8">
        <f t="array" ref="H8">INDEX('Compute.Pricing'!G:G, MATCH(1,('Compute.Pricing'!B:B=E8)*('Compute.Pricing'!A:A=B8), 0))</f>
        <v>621.08400000000006</v>
      </c>
      <c r="I8">
        <f t="array" ref="I8">INDEX('Compute.Pricing'!H:H, MATCH(1,('Compute.Pricing'!B:B=E8)*('Compute.Pricing'!A:A=B8), 0))</f>
        <v>1232.5319999999999</v>
      </c>
    </row>
    <row r="9" spans="1:9">
      <c r="A9" t="s">
        <v>26</v>
      </c>
      <c r="B9" t="s">
        <v>27</v>
      </c>
      <c r="C9" t="s">
        <v>57</v>
      </c>
      <c r="D9" t="s">
        <v>28</v>
      </c>
      <c r="E9" s="10" t="s">
        <v>8</v>
      </c>
      <c r="F9">
        <v>1.2999999999999999E-2</v>
      </c>
      <c r="G9">
        <f>Time.Units!$B$2*Pricing!F9</f>
        <v>9.49</v>
      </c>
      <c r="H9">
        <f>Time.Units!B3*Pricing!F9</f>
        <v>113.88</v>
      </c>
      <c r="I9">
        <f>Time.Units!B$4*Pricing!F9</f>
        <v>341.64</v>
      </c>
    </row>
    <row r="10" spans="1:9">
      <c r="A10" t="s">
        <v>29</v>
      </c>
      <c r="B10" t="s">
        <v>30</v>
      </c>
      <c r="C10" t="s">
        <v>57</v>
      </c>
      <c r="D10" t="s">
        <v>31</v>
      </c>
      <c r="E10" s="10" t="s">
        <v>8</v>
      </c>
      <c r="F10">
        <f>G10/Time.Units!B2</f>
        <v>1.3698630136986302E-5</v>
      </c>
      <c r="G10">
        <v>0.01</v>
      </c>
      <c r="H10">
        <f>Time.Units!B3*Pricing!F10</f>
        <v>0.12000000000000001</v>
      </c>
      <c r="I10">
        <f>Time.Units!B$4*Pricing!F10</f>
        <v>0.36</v>
      </c>
    </row>
    <row r="11" spans="1:9">
      <c r="A11" t="s">
        <v>32</v>
      </c>
      <c r="B11" t="s">
        <v>32</v>
      </c>
      <c r="C11" t="s">
        <v>32</v>
      </c>
      <c r="D11" t="s">
        <v>33</v>
      </c>
      <c r="E11" s="10" t="s">
        <v>8</v>
      </c>
      <c r="F11">
        <v>0</v>
      </c>
      <c r="G11">
        <f>Time.Units!$B$2*Pricing!F11</f>
        <v>0</v>
      </c>
      <c r="H11">
        <v>0</v>
      </c>
      <c r="I11">
        <v>0</v>
      </c>
    </row>
    <row r="12" spans="1:9">
      <c r="A12" t="s">
        <v>34</v>
      </c>
      <c r="B12" t="s">
        <v>34</v>
      </c>
      <c r="C12" t="s">
        <v>34</v>
      </c>
      <c r="D12" t="s">
        <v>35</v>
      </c>
      <c r="E12" s="10" t="s">
        <v>8</v>
      </c>
      <c r="F12">
        <f>G12/Time.Units!B2</f>
        <v>6.8493150684931503E-3</v>
      </c>
      <c r="G12">
        <v>5</v>
      </c>
      <c r="H12">
        <f>Time.Units!B3*Pricing!F12</f>
        <v>60</v>
      </c>
      <c r="I12">
        <f>Time.Units!$B$4*Pricing!F12</f>
        <v>180</v>
      </c>
    </row>
    <row r="13" spans="1:9">
      <c r="A13" t="s">
        <v>36</v>
      </c>
      <c r="B13" t="s">
        <v>36</v>
      </c>
      <c r="C13" t="s">
        <v>36</v>
      </c>
      <c r="D13" t="s">
        <v>37</v>
      </c>
      <c r="E13" s="10" t="s">
        <v>8</v>
      </c>
      <c r="F13">
        <v>2.2499999999999999E-2</v>
      </c>
      <c r="G13">
        <f>Time.Units!$B$2*Pricing!F13</f>
        <v>16.425000000000001</v>
      </c>
      <c r="H13">
        <f>Time.Units!B3*Pricing!F13</f>
        <v>197.1</v>
      </c>
      <c r="I13">
        <f>Time.Units!B$4*Pricing!F13</f>
        <v>591.29999999999995</v>
      </c>
    </row>
    <row r="14" spans="1:9">
      <c r="A14" t="s">
        <v>38</v>
      </c>
      <c r="B14" t="s">
        <v>38</v>
      </c>
      <c r="C14" t="s">
        <v>38</v>
      </c>
      <c r="D14" t="s">
        <v>31</v>
      </c>
      <c r="E14" s="10" t="s">
        <v>8</v>
      </c>
      <c r="F14">
        <f>G14/Time.Units!B2</f>
        <v>1.3698630136986303E-4</v>
      </c>
      <c r="G14">
        <v>0.1</v>
      </c>
      <c r="H14">
        <f>Time.Units!B3*Pricing!F14</f>
        <v>1.2000000000000002</v>
      </c>
      <c r="I14">
        <f>Time.Units!B$4*Pricing!F14</f>
        <v>3.6000000000000005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300-000000000000}">
          <x14:formula1>
            <xm:f>Regions!$A$2:$A$33</xm:f>
          </x14:formula1>
          <x14:formula2>
            <xm:f>0</xm:f>
          </x14:formula2>
          <xm:sqref>E2:E14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H36"/>
  <sheetViews>
    <sheetView zoomScaleNormal="100" workbookViewId="0">
      <selection activeCell="J20" sqref="J20"/>
    </sheetView>
  </sheetViews>
  <sheetFormatPr defaultRowHeight="13.9"/>
  <cols>
    <col min="1" max="1" width="19.7109375" customWidth="1"/>
    <col min="2" max="2" width="14.140625" customWidth="1"/>
    <col min="3" max="5" width="31.28515625" customWidth="1"/>
    <col min="6" max="6" width="32.5703125" customWidth="1"/>
    <col min="7" max="7" width="30.5703125" customWidth="1"/>
    <col min="8" max="8" width="18" customWidth="1"/>
    <col min="9" max="1025" width="8.7109375" customWidth="1"/>
  </cols>
  <sheetData>
    <row r="1" spans="1:8" ht="23.85">
      <c r="A1" s="1" t="s">
        <v>39</v>
      </c>
      <c r="B1" s="1" t="s">
        <v>7</v>
      </c>
      <c r="C1" s="9" t="s">
        <v>41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</row>
    <row r="2" spans="1:8">
      <c r="A2" t="s">
        <v>55</v>
      </c>
      <c r="B2" s="10" t="s">
        <v>8</v>
      </c>
      <c r="C2">
        <v>5.0999999999999997E-2</v>
      </c>
      <c r="D2">
        <v>3.5400000000000001E-2</v>
      </c>
      <c r="E2">
        <v>2.35E-2</v>
      </c>
      <c r="F2">
        <f>'Compute.Pricing'!C2*Time.Units!$B$2</f>
        <v>37.229999999999997</v>
      </c>
      <c r="G2">
        <f>'Compute.Pricing'!D2*Time.Units!$B$3</f>
        <v>310.10399999999998</v>
      </c>
      <c r="H2">
        <f>'Compute.Pricing'!E2*Time.Units!$B$4</f>
        <v>617.58000000000004</v>
      </c>
    </row>
    <row r="3" spans="1:8">
      <c r="A3" t="s">
        <v>25</v>
      </c>
      <c r="B3" s="10" t="s">
        <v>8</v>
      </c>
      <c r="C3">
        <v>0.10199999999999999</v>
      </c>
      <c r="D3">
        <v>7.0900000000000005E-2</v>
      </c>
      <c r="E3">
        <v>4.6899999999999997E-2</v>
      </c>
      <c r="F3">
        <f>'Compute.Pricing'!C3*Time.Units!$B$2</f>
        <v>74.459999999999994</v>
      </c>
      <c r="G3">
        <f>'Compute.Pricing'!D3*Time.Units!$B$3</f>
        <v>621.08400000000006</v>
      </c>
      <c r="H3">
        <f>'Compute.Pricing'!E3*Time.Units!$B$4</f>
        <v>1232.5319999999999</v>
      </c>
    </row>
    <row r="4" spans="1:8">
      <c r="B4" s="10"/>
    </row>
    <row r="5" spans="1:8">
      <c r="B5" s="10"/>
    </row>
    <row r="6" spans="1:8">
      <c r="B6" s="10"/>
    </row>
    <row r="7" spans="1:8">
      <c r="B7" s="10"/>
    </row>
    <row r="8" spans="1:8">
      <c r="B8" s="10"/>
    </row>
    <row r="9" spans="1:8">
      <c r="B9" s="10"/>
    </row>
    <row r="10" spans="1:8">
      <c r="B10" s="10"/>
    </row>
    <row r="11" spans="1:8">
      <c r="B11" s="10"/>
    </row>
    <row r="12" spans="1:8">
      <c r="B12" s="10"/>
    </row>
    <row r="13" spans="1:8">
      <c r="B13" s="10"/>
    </row>
    <row r="14" spans="1:8">
      <c r="B14" s="10"/>
    </row>
    <row r="15" spans="1:8">
      <c r="B15" s="10"/>
    </row>
    <row r="16" spans="1:8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>
      <c r="B30" s="10"/>
    </row>
    <row r="31" spans="2:2">
      <c r="B31" s="10"/>
    </row>
    <row r="32" spans="2:2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400-000000000000}">
          <x14:formula1>
            <xm:f>Regions!$A$2:$A$33</xm:f>
          </x14:formula1>
          <x14:formula2>
            <xm:f>0</xm:f>
          </x14:formula2>
          <xm:sqref>B2:B36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E32"/>
  <sheetViews>
    <sheetView zoomScaleNormal="100" workbookViewId="0">
      <selection activeCell="B9" sqref="B9"/>
    </sheetView>
  </sheetViews>
  <sheetFormatPr defaultRowHeight="13.9"/>
  <cols>
    <col min="1" max="1" width="19.85546875" customWidth="1"/>
    <col min="2" max="2" width="31.140625" customWidth="1"/>
    <col min="3" max="3" width="35.140625" customWidth="1"/>
    <col min="4" max="1025" width="8.7109375" customWidth="1"/>
  </cols>
  <sheetData>
    <row r="1" spans="1:5">
      <c r="A1" s="1" t="s">
        <v>7</v>
      </c>
      <c r="B1" s="1" t="s">
        <v>63</v>
      </c>
      <c r="C1" s="1" t="s">
        <v>64</v>
      </c>
      <c r="D1" s="2"/>
      <c r="E1" s="2"/>
    </row>
    <row r="2" spans="1:5">
      <c r="A2" s="10" t="s">
        <v>8</v>
      </c>
      <c r="B2" s="11">
        <v>5.8999999999999997E-2</v>
      </c>
      <c r="C2">
        <v>5.8999999999999997E-2</v>
      </c>
    </row>
    <row r="3" spans="1:5">
      <c r="A3" s="10"/>
    </row>
    <row r="4" spans="1:5">
      <c r="A4" s="10"/>
    </row>
    <row r="5" spans="1:5">
      <c r="A5" s="10"/>
    </row>
    <row r="6" spans="1:5">
      <c r="A6" s="10"/>
    </row>
    <row r="7" spans="1:5">
      <c r="A7" s="10"/>
    </row>
    <row r="8" spans="1:5">
      <c r="A8" s="10"/>
    </row>
    <row r="9" spans="1:5">
      <c r="A9" s="10"/>
    </row>
    <row r="10" spans="1:5">
      <c r="A10" s="10"/>
    </row>
    <row r="11" spans="1:5">
      <c r="A11" s="10"/>
    </row>
    <row r="12" spans="1:5">
      <c r="A12" s="10"/>
    </row>
    <row r="13" spans="1:5">
      <c r="A13" s="10"/>
    </row>
    <row r="14" spans="1:5">
      <c r="A14" s="10"/>
    </row>
    <row r="15" spans="1:5">
      <c r="A15" s="10"/>
    </row>
    <row r="16" spans="1:5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500-000000000000}">
          <x14:formula1>
            <xm:f>Regions!$A$2:$A$33</xm:f>
          </x14:formula1>
          <x14:formula2>
            <xm:f>0</xm:f>
          </x14:formula2>
          <xm:sqref>A2:A32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4"/>
  <sheetViews>
    <sheetView zoomScaleNormal="100" workbookViewId="0">
      <selection activeCell="L23" sqref="L23"/>
    </sheetView>
  </sheetViews>
  <sheetFormatPr defaultRowHeight="13.9"/>
  <cols>
    <col min="1" max="1025" width="8.7109375" customWidth="1"/>
  </cols>
  <sheetData>
    <row r="1" spans="1:2">
      <c r="A1" s="2" t="s">
        <v>65</v>
      </c>
      <c r="B1">
        <v>1</v>
      </c>
    </row>
    <row r="2" spans="1:2">
      <c r="A2" s="2" t="s">
        <v>66</v>
      </c>
      <c r="B2">
        <v>730</v>
      </c>
    </row>
    <row r="3" spans="1:2">
      <c r="A3" s="2" t="s">
        <v>67</v>
      </c>
      <c r="B3">
        <f>12*B2</f>
        <v>8760</v>
      </c>
    </row>
    <row r="4" spans="1:2">
      <c r="A4" s="2" t="s">
        <v>68</v>
      </c>
      <c r="B4">
        <f>3*B3</f>
        <v>26280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C33"/>
  <sheetViews>
    <sheetView topLeftCell="A3" zoomScale="96" zoomScaleNormal="96" workbookViewId="0">
      <selection activeCell="H23" sqref="H23"/>
    </sheetView>
  </sheetViews>
  <sheetFormatPr defaultRowHeight="13.9"/>
  <cols>
    <col min="1" max="1" width="27.140625" customWidth="1"/>
    <col min="2" max="2" width="33.140625" customWidth="1"/>
    <col min="3" max="3" width="57.5703125" customWidth="1"/>
    <col min="4" max="1025" width="8.7109375" customWidth="1"/>
  </cols>
  <sheetData>
    <row r="1" spans="1:3" ht="18.75" customHeight="1">
      <c r="A1" s="12" t="s">
        <v>69</v>
      </c>
      <c r="B1" s="12" t="s">
        <v>13</v>
      </c>
      <c r="C1" s="12" t="s">
        <v>70</v>
      </c>
    </row>
    <row r="2" spans="1:3" ht="18.75" customHeight="1">
      <c r="A2" t="s">
        <v>71</v>
      </c>
      <c r="B2" t="s">
        <v>72</v>
      </c>
      <c r="C2" t="s">
        <v>73</v>
      </c>
    </row>
    <row r="3" spans="1:3" ht="18.75" customHeight="1">
      <c r="A3" t="s">
        <v>74</v>
      </c>
      <c r="B3" t="s">
        <v>75</v>
      </c>
      <c r="C3" t="s">
        <v>73</v>
      </c>
    </row>
    <row r="4" spans="1:3" ht="18.75" customHeight="1">
      <c r="A4" t="s">
        <v>76</v>
      </c>
      <c r="B4" t="s">
        <v>77</v>
      </c>
      <c r="C4" t="s">
        <v>73</v>
      </c>
    </row>
    <row r="5" spans="1:3" ht="18.75" customHeight="1">
      <c r="A5" t="s">
        <v>78</v>
      </c>
      <c r="B5" t="s">
        <v>79</v>
      </c>
      <c r="C5" t="s">
        <v>73</v>
      </c>
    </row>
    <row r="6" spans="1:3" ht="18.75" customHeight="1">
      <c r="A6" t="s">
        <v>80</v>
      </c>
      <c r="B6" t="s">
        <v>81</v>
      </c>
      <c r="C6" t="s">
        <v>82</v>
      </c>
    </row>
    <row r="7" spans="1:3" ht="18.75" customHeight="1">
      <c r="A7" t="s">
        <v>83</v>
      </c>
      <c r="B7" t="s">
        <v>84</v>
      </c>
      <c r="C7" t="s">
        <v>82</v>
      </c>
    </row>
    <row r="8" spans="1:3" ht="18.75" customHeight="1">
      <c r="A8" t="s">
        <v>85</v>
      </c>
      <c r="B8" t="s">
        <v>86</v>
      </c>
      <c r="C8" t="s">
        <v>82</v>
      </c>
    </row>
    <row r="9" spans="1:3" ht="18.75" customHeight="1">
      <c r="A9" t="s">
        <v>87</v>
      </c>
      <c r="B9" t="s">
        <v>88</v>
      </c>
      <c r="C9" t="s">
        <v>82</v>
      </c>
    </row>
    <row r="10" spans="1:3" ht="18.75" customHeight="1">
      <c r="A10" t="s">
        <v>89</v>
      </c>
      <c r="B10" t="s">
        <v>90</v>
      </c>
      <c r="C10" t="s">
        <v>82</v>
      </c>
    </row>
    <row r="11" spans="1:3" ht="18.75" customHeight="1">
      <c r="A11" t="s">
        <v>91</v>
      </c>
      <c r="B11" t="s">
        <v>92</v>
      </c>
      <c r="C11" t="s">
        <v>82</v>
      </c>
    </row>
    <row r="12" spans="1:3" ht="18.75" customHeight="1">
      <c r="A12" t="s">
        <v>93</v>
      </c>
      <c r="B12" t="s">
        <v>94</v>
      </c>
      <c r="C12" t="s">
        <v>73</v>
      </c>
    </row>
    <row r="13" spans="1:3" ht="18.75" customHeight="1">
      <c r="A13" t="s">
        <v>95</v>
      </c>
      <c r="B13" t="s">
        <v>96</v>
      </c>
      <c r="C13" t="s">
        <v>73</v>
      </c>
    </row>
    <row r="14" spans="1:3" ht="18.75" customHeight="1">
      <c r="A14" t="s">
        <v>97</v>
      </c>
      <c r="B14" t="s">
        <v>98</v>
      </c>
      <c r="C14" t="s">
        <v>73</v>
      </c>
    </row>
    <row r="15" spans="1:3" ht="18.75" customHeight="1">
      <c r="A15" t="s">
        <v>8</v>
      </c>
      <c r="B15" t="s">
        <v>99</v>
      </c>
      <c r="C15" t="s">
        <v>73</v>
      </c>
    </row>
    <row r="16" spans="1:3" ht="18.75" customHeight="1">
      <c r="A16" t="s">
        <v>100</v>
      </c>
      <c r="B16" t="s">
        <v>101</v>
      </c>
      <c r="C16" t="s">
        <v>73</v>
      </c>
    </row>
    <row r="17" spans="1:3" ht="18.75" customHeight="1">
      <c r="A17" t="s">
        <v>102</v>
      </c>
      <c r="B17" t="s">
        <v>103</v>
      </c>
      <c r="C17" t="s">
        <v>73</v>
      </c>
    </row>
    <row r="18" spans="1:3" ht="18.75" customHeight="1">
      <c r="A18" t="s">
        <v>104</v>
      </c>
      <c r="B18" t="s">
        <v>105</v>
      </c>
      <c r="C18" t="s">
        <v>73</v>
      </c>
    </row>
    <row r="19" spans="1:3" ht="18.75" customHeight="1">
      <c r="A19" t="s">
        <v>106</v>
      </c>
      <c r="B19" t="s">
        <v>107</v>
      </c>
      <c r="C19" t="s">
        <v>82</v>
      </c>
    </row>
    <row r="20" spans="1:3" ht="18.75" customHeight="1">
      <c r="A20" t="s">
        <v>108</v>
      </c>
      <c r="B20" t="s">
        <v>109</v>
      </c>
      <c r="C20" t="s">
        <v>73</v>
      </c>
    </row>
    <row r="21" spans="1:3" ht="18.75" customHeight="1">
      <c r="A21" t="s">
        <v>110</v>
      </c>
      <c r="B21" t="s">
        <v>111</v>
      </c>
      <c r="C21" t="s">
        <v>73</v>
      </c>
    </row>
    <row r="22" spans="1:3" ht="18.75" customHeight="1">
      <c r="A22" t="s">
        <v>112</v>
      </c>
      <c r="B22" t="s">
        <v>113</v>
      </c>
      <c r="C22" t="s">
        <v>73</v>
      </c>
    </row>
    <row r="23" spans="1:3" ht="18.75" customHeight="1">
      <c r="A23" t="s">
        <v>114</v>
      </c>
      <c r="B23" t="s">
        <v>115</v>
      </c>
      <c r="C23" t="s">
        <v>73</v>
      </c>
    </row>
    <row r="24" spans="1:3" ht="18.75" customHeight="1">
      <c r="A24" t="s">
        <v>116</v>
      </c>
      <c r="B24" t="s">
        <v>117</v>
      </c>
      <c r="C24" t="s">
        <v>73</v>
      </c>
    </row>
    <row r="25" spans="1:3" ht="18.75" customHeight="1">
      <c r="A25" t="s">
        <v>118</v>
      </c>
      <c r="B25" t="s">
        <v>119</v>
      </c>
      <c r="C25" t="s">
        <v>82</v>
      </c>
    </row>
    <row r="26" spans="1:3" ht="18.75" customHeight="1">
      <c r="A26" t="s">
        <v>120</v>
      </c>
      <c r="B26" t="s">
        <v>121</v>
      </c>
      <c r="C26" t="s">
        <v>73</v>
      </c>
    </row>
    <row r="27" spans="1:3" ht="18.75" customHeight="1">
      <c r="A27" t="s">
        <v>122</v>
      </c>
      <c r="B27" t="s">
        <v>123</v>
      </c>
      <c r="C27" t="s">
        <v>82</v>
      </c>
    </row>
    <row r="28" spans="1:3" ht="18.75" customHeight="1">
      <c r="A28" t="s">
        <v>124</v>
      </c>
      <c r="B28" t="s">
        <v>125</v>
      </c>
      <c r="C28" t="s">
        <v>73</v>
      </c>
    </row>
    <row r="29" spans="1:3" ht="18.75" customHeight="1">
      <c r="A29" t="s">
        <v>126</v>
      </c>
      <c r="B29" t="s">
        <v>127</v>
      </c>
      <c r="C29" t="s">
        <v>82</v>
      </c>
    </row>
    <row r="30" spans="1:3" ht="18.75" customHeight="1">
      <c r="A30" t="s">
        <v>128</v>
      </c>
      <c r="B30" t="s">
        <v>129</v>
      </c>
      <c r="C30" t="s">
        <v>82</v>
      </c>
    </row>
    <row r="31" spans="1:3" ht="18.75" customHeight="1">
      <c r="A31" t="s">
        <v>130</v>
      </c>
      <c r="B31" t="s">
        <v>131</v>
      </c>
      <c r="C31" t="s">
        <v>82</v>
      </c>
    </row>
    <row r="32" spans="1:3" ht="18.75" customHeight="1">
      <c r="A32" t="s">
        <v>132</v>
      </c>
      <c r="B32" t="s">
        <v>133</v>
      </c>
      <c r="C32" t="s">
        <v>82</v>
      </c>
    </row>
    <row r="33" spans="1:3" ht="18.75" customHeight="1">
      <c r="A33" t="s">
        <v>134</v>
      </c>
      <c r="B33" t="s">
        <v>135</v>
      </c>
      <c r="C33" t="s">
        <v>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Viet Vu Hoang</dc:creator>
  <cp:keywords/>
  <dc:description/>
  <cp:lastModifiedBy>Thuy Duong Nguyen</cp:lastModifiedBy>
  <cp:revision>5</cp:revision>
  <dcterms:created xsi:type="dcterms:W3CDTF">2015-06-05T18:17:20Z</dcterms:created>
  <dcterms:modified xsi:type="dcterms:W3CDTF">2024-09-22T15:11:57Z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